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iagrams/data1.xml" ContentType="application/vnd.openxmlformats-officedocument.drawingml.diagramData+xml"/>
  <Override PartName="/xl/diagrams/layout1.xml" ContentType="application/vnd.openxmlformats-officedocument.drawingml.diagramLayout+xml"/>
  <Override PartName="/xl/diagrams/quickStyle1.xml" ContentType="application/vnd.openxmlformats-officedocument.drawingml.diagramStyle+xml"/>
  <Override PartName="/xl/diagrams/colors1.xml" ContentType="application/vnd.openxmlformats-officedocument.drawingml.diagramColors+xml"/>
  <Override PartName="/xl/diagrams/drawing1.xml" ContentType="application/vnd.ms-office.drawingml.diagramDrawing+xml"/>
  <Override PartName="/xl/diagrams/data2.xml" ContentType="application/vnd.openxmlformats-officedocument.drawingml.diagramData+xml"/>
  <Override PartName="/xl/diagrams/layout2.xml" ContentType="application/vnd.openxmlformats-officedocument.drawingml.diagramLayout+xml"/>
  <Override PartName="/xl/diagrams/quickStyle2.xml" ContentType="application/vnd.openxmlformats-officedocument.drawingml.diagramStyle+xml"/>
  <Override PartName="/xl/diagrams/colors2.xml" ContentType="application/vnd.openxmlformats-officedocument.drawingml.diagramColors+xml"/>
  <Override PartName="/xl/diagrams/drawing2.xml" ContentType="application/vnd.ms-office.drawingml.diagramDrawing+xml"/>
  <Override PartName="/xl/diagrams/data3.xml" ContentType="application/vnd.openxmlformats-officedocument.drawingml.diagramData+xml"/>
  <Override PartName="/xl/diagrams/layout3.xml" ContentType="application/vnd.openxmlformats-officedocument.drawingml.diagramLayout+xml"/>
  <Override PartName="/xl/diagrams/quickStyle3.xml" ContentType="application/vnd.openxmlformats-officedocument.drawingml.diagramStyle+xml"/>
  <Override PartName="/xl/diagrams/colors3.xml" ContentType="application/vnd.openxmlformats-officedocument.drawingml.diagramColors+xml"/>
  <Override PartName="/xl/diagrams/drawing3.xml" ContentType="application/vnd.ms-office.drawingml.diagramDrawing+xml"/>
  <Override PartName="/xl/diagrams/data4.xml" ContentType="application/vnd.openxmlformats-officedocument.drawingml.diagramData+xml"/>
  <Override PartName="/xl/diagrams/layout4.xml" ContentType="application/vnd.openxmlformats-officedocument.drawingml.diagramLayout+xml"/>
  <Override PartName="/xl/diagrams/quickStyle4.xml" ContentType="application/vnd.openxmlformats-officedocument.drawingml.diagramStyle+xml"/>
  <Override PartName="/xl/diagrams/colors4.xml" ContentType="application/vnd.openxmlformats-officedocument.drawingml.diagramColors+xml"/>
  <Override PartName="/xl/diagrams/drawing4.xml" ContentType="application/vnd.ms-office.drawingml.diagram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pfs01\planejamento\ri\Reports\Trimestrais\2021\3T21\Planilha Trimestral\"/>
    </mc:Choice>
  </mc:AlternateContent>
  <bookViews>
    <workbookView showSheetTabs="0" xWindow="-120" yWindow="-120" windowWidth="20730" windowHeight="11160"/>
  </bookViews>
  <sheets>
    <sheet name="CAPA" sheetId="8" r:id="rId1"/>
    <sheet name="DRE" sheetId="12" r:id="rId2"/>
    <sheet name="Balanço" sheetId="13" r:id="rId3"/>
    <sheet name="Indicadores" sheetId="15" r:id="rId4"/>
    <sheet name="Produtos" sheetId="3" r:id="rId5"/>
    <sheet name="Dados Históricos" sheetId="10" r:id="rId6"/>
    <sheet name="Glossário" sheetId="11" r:id="rId7"/>
  </sheets>
  <definedNames>
    <definedName name="_xlnm.Print_Area" localSheetId="2">Balanço!$A$1:$N$59</definedName>
    <definedName name="_xlnm.Print_Area" localSheetId="4">Produtos!$A$1:$AW$108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S91" i="3" l="1"/>
  <c r="BD21" i="13" l="1"/>
  <c r="CS127" i="3" l="1"/>
  <c r="CS126" i="3"/>
  <c r="CS125" i="3"/>
  <c r="CR128" i="3"/>
  <c r="CS128" i="3" s="1"/>
  <c r="CS123" i="3"/>
  <c r="CS122" i="3"/>
  <c r="CS117" i="3"/>
  <c r="CS116" i="3"/>
  <c r="CS114" i="3"/>
  <c r="CS113" i="3"/>
  <c r="CS112" i="3"/>
  <c r="CR108" i="3" l="1"/>
  <c r="CR107" i="3"/>
  <c r="CR106" i="3" s="1"/>
  <c r="CR87" i="3"/>
  <c r="CR96" i="3"/>
  <c r="CS100" i="3"/>
  <c r="CS101" i="3"/>
  <c r="CS102" i="3"/>
  <c r="CS103" i="3"/>
  <c r="CR95" i="3"/>
  <c r="CR86" i="3"/>
  <c r="CS82" i="3"/>
  <c r="CS74" i="3"/>
  <c r="CR78" i="3"/>
  <c r="CR77" i="3"/>
  <c r="CR70" i="3"/>
  <c r="CR69" i="3"/>
  <c r="CS57" i="3"/>
  <c r="CR53" i="3"/>
  <c r="CR52" i="3"/>
  <c r="CS48" i="3"/>
  <c r="CR46" i="3" l="1"/>
  <c r="CR45" i="3"/>
  <c r="CR36" i="3" s="1"/>
  <c r="CR39" i="3"/>
  <c r="CR38" i="3"/>
  <c r="CR43" i="3" l="1"/>
  <c r="CR44" i="3"/>
  <c r="CR37" i="3"/>
  <c r="CR34" i="3" s="1"/>
  <c r="CR35" i="3"/>
  <c r="CR30" i="3" l="1"/>
  <c r="CR29" i="3"/>
  <c r="CR28" i="3"/>
  <c r="CR17" i="3"/>
  <c r="CR9" i="3"/>
  <c r="CR27" i="3" l="1"/>
  <c r="CR26" i="3"/>
  <c r="CR23" i="3" l="1"/>
  <c r="CR5" i="3"/>
  <c r="CS6" i="3"/>
  <c r="CS109" i="3"/>
  <c r="CS99" i="3"/>
  <c r="CS98" i="3"/>
  <c r="CS97" i="3"/>
  <c r="CS90" i="3"/>
  <c r="CS89" i="3"/>
  <c r="CS88" i="3"/>
  <c r="CS81" i="3"/>
  <c r="CS80" i="3"/>
  <c r="CS79" i="3"/>
  <c r="CS73" i="3"/>
  <c r="CS72" i="3"/>
  <c r="CS71" i="3"/>
  <c r="CS56" i="3"/>
  <c r="CS55" i="3"/>
  <c r="CS54" i="3"/>
  <c r="CS47" i="3"/>
  <c r="CS46" i="3"/>
  <c r="CS45" i="3"/>
  <c r="CS21" i="3"/>
  <c r="CS20" i="3"/>
  <c r="CS19" i="3"/>
  <c r="CS18" i="3"/>
  <c r="CS16" i="3"/>
  <c r="CS15" i="3"/>
  <c r="CS14" i="3"/>
  <c r="CS13" i="3"/>
  <c r="CS12" i="3"/>
  <c r="CS11" i="3"/>
  <c r="CS10" i="3"/>
  <c r="CS8" i="3"/>
  <c r="CS7" i="3"/>
  <c r="BA40" i="12" l="1"/>
  <c r="BA13" i="12"/>
  <c r="BG24" i="12" l="1"/>
  <c r="BG11" i="12" l="1"/>
  <c r="BG19" i="12" s="1"/>
  <c r="BG53" i="12"/>
  <c r="BG42" i="12"/>
  <c r="BH61" i="12"/>
  <c r="BH60" i="12"/>
  <c r="BH55" i="12"/>
  <c r="BH54" i="12"/>
  <c r="BH47" i="12"/>
  <c r="BH46" i="12"/>
  <c r="BH40" i="12"/>
  <c r="BH39" i="12"/>
  <c r="BH38" i="12"/>
  <c r="BH37" i="12"/>
  <c r="BH36" i="12"/>
  <c r="BH35" i="12"/>
  <c r="BH33" i="12"/>
  <c r="BH31" i="12"/>
  <c r="BH30" i="12"/>
  <c r="BH28" i="12"/>
  <c r="BH27" i="12"/>
  <c r="BH26" i="12"/>
  <c r="BH25" i="12"/>
  <c r="BH23" i="12"/>
  <c r="BH22" i="12"/>
  <c r="BH17" i="12"/>
  <c r="BH16" i="12"/>
  <c r="BH15" i="12"/>
  <c r="BH14" i="12"/>
  <c r="BH13" i="12"/>
  <c r="BH12" i="12"/>
  <c r="BH10" i="12"/>
  <c r="BH9" i="12"/>
  <c r="BH8" i="12"/>
  <c r="BG44" i="12" l="1"/>
  <c r="BG49" i="12" s="1"/>
  <c r="BG51" i="12" s="1"/>
  <c r="BG57" i="12" s="1"/>
  <c r="AZ49" i="13" l="1"/>
  <c r="AZ58" i="13" s="1"/>
  <c r="AZ60" i="13" s="1"/>
  <c r="AZ34" i="13"/>
  <c r="AW11" i="13" l="1"/>
  <c r="CQ128" i="3" l="1"/>
  <c r="CQ108" i="3" l="1"/>
  <c r="CS108" i="3" s="1"/>
  <c r="CQ107" i="3"/>
  <c r="CQ96" i="3"/>
  <c r="CQ95" i="3"/>
  <c r="CQ86" i="3"/>
  <c r="CQ78" i="3"/>
  <c r="CQ77" i="3"/>
  <c r="CQ70" i="3"/>
  <c r="CQ69" i="3"/>
  <c r="CQ106" i="3" l="1"/>
  <c r="CS77" i="3"/>
  <c r="CS95" i="3"/>
  <c r="CS96" i="3"/>
  <c r="CQ87" i="3"/>
  <c r="CS86" i="3"/>
  <c r="CS87" i="3"/>
  <c r="CS78" i="3"/>
  <c r="CS69" i="3"/>
  <c r="CS70" i="3"/>
  <c r="CQ53" i="3" l="1"/>
  <c r="CQ52" i="3"/>
  <c r="CQ44" i="3"/>
  <c r="CQ43" i="3"/>
  <c r="CQ39" i="3"/>
  <c r="CQ38" i="3"/>
  <c r="CQ30" i="3" s="1"/>
  <c r="CQ37" i="3"/>
  <c r="CQ36" i="3"/>
  <c r="CQ28" i="3" s="1"/>
  <c r="CS23" i="3"/>
  <c r="CQ23" i="3"/>
  <c r="CQ9" i="3"/>
  <c r="CQ17" i="3"/>
  <c r="CS37" i="3" l="1"/>
  <c r="CS29" i="3" s="1"/>
  <c r="CQ34" i="3"/>
  <c r="CS39" i="3"/>
  <c r="CS38" i="3"/>
  <c r="CS52" i="3"/>
  <c r="CS53" i="3"/>
  <c r="CQ29" i="3"/>
  <c r="CS43" i="3"/>
  <c r="CS44" i="3"/>
  <c r="CS36" i="3"/>
  <c r="CQ35" i="3"/>
  <c r="CQ27" i="3"/>
  <c r="CS30" i="3" l="1"/>
  <c r="CQ26" i="3"/>
  <c r="CS34" i="3"/>
  <c r="CS35" i="3"/>
  <c r="CQ5" i="3" l="1"/>
  <c r="CU23" i="15" l="1"/>
  <c r="CU18" i="15" l="1"/>
  <c r="CU5" i="15" l="1"/>
  <c r="AX60" i="13" l="1"/>
  <c r="BH53" i="12" l="1"/>
  <c r="BF34" i="12" l="1"/>
  <c r="BH34" i="12" s="1"/>
  <c r="BF32" i="12" l="1"/>
  <c r="BH32" i="12" s="1"/>
  <c r="CO103" i="3" l="1"/>
  <c r="CO74" i="3"/>
  <c r="CK39" i="3"/>
  <c r="CL39" i="3"/>
  <c r="CM39" i="3"/>
  <c r="CN39" i="3"/>
  <c r="AT60" i="13"/>
  <c r="AU60" i="13"/>
  <c r="AV60" i="13"/>
  <c r="AW60" i="13"/>
  <c r="BD40" i="12" l="1"/>
  <c r="BC40" i="12"/>
  <c r="BB40" i="12"/>
  <c r="CF30" i="3" l="1"/>
  <c r="CF29" i="3"/>
  <c r="CJ66" i="3"/>
  <c r="CJ57" i="3"/>
  <c r="CJ48" i="3"/>
  <c r="AZ53" i="12" l="1"/>
  <c r="BA53" i="12"/>
  <c r="BB53" i="12"/>
  <c r="BC53" i="12"/>
  <c r="BD53" i="12"/>
  <c r="BA42" i="12"/>
  <c r="BB42" i="12"/>
  <c r="BC42" i="12"/>
  <c r="BD42" i="12"/>
  <c r="BC19" i="12"/>
  <c r="BB19" i="12"/>
  <c r="BA19" i="12"/>
  <c r="BC44" i="12" l="1"/>
  <c r="BC49" i="12" s="1"/>
  <c r="BC51" i="12" s="1"/>
  <c r="BC57" i="12" s="1"/>
  <c r="BB44" i="12"/>
  <c r="BB49" i="12" s="1"/>
  <c r="BB51" i="12" s="1"/>
  <c r="BB57" i="12" s="1"/>
  <c r="BA44" i="12"/>
  <c r="BA49" i="12" s="1"/>
  <c r="BA51" i="12" s="1"/>
  <c r="BA57" i="12" s="1"/>
  <c r="AZ40" i="12"/>
  <c r="AZ42" i="12" s="1"/>
  <c r="AZ13" i="12"/>
  <c r="BD13" i="12" l="1"/>
  <c r="BD19" i="12" s="1"/>
  <c r="BD44" i="12" s="1"/>
  <c r="BD49" i="12" s="1"/>
  <c r="BD51" i="12" s="1"/>
  <c r="BD57" i="12" s="1"/>
  <c r="AZ19" i="12"/>
  <c r="AZ44" i="12" s="1"/>
  <c r="AZ49" i="12" s="1"/>
  <c r="AZ51" i="12" s="1"/>
  <c r="AZ57" i="12" s="1"/>
  <c r="CQ28" i="15"/>
  <c r="CI44" i="3"/>
  <c r="CH44" i="3"/>
  <c r="CG44" i="3"/>
  <c r="CI43" i="3"/>
  <c r="CH43" i="3"/>
  <c r="CG43" i="3"/>
  <c r="CO21" i="3" l="1"/>
  <c r="CO20" i="3"/>
  <c r="CO19" i="3"/>
  <c r="CO18" i="3"/>
  <c r="CO17" i="3"/>
  <c r="CO16" i="3"/>
  <c r="CO15" i="3"/>
  <c r="CO14" i="3"/>
  <c r="CO13" i="3"/>
  <c r="CO12" i="3"/>
  <c r="CO11" i="3"/>
  <c r="CO10" i="3"/>
  <c r="CO9" i="3"/>
  <c r="CO8" i="3"/>
  <c r="CI62" i="3"/>
  <c r="CH62" i="3"/>
  <c r="CI61" i="3"/>
  <c r="CH61" i="3"/>
  <c r="CG62" i="3"/>
  <c r="CG61" i="3"/>
  <c r="CH53" i="3"/>
  <c r="CI52" i="3"/>
  <c r="CH52" i="3"/>
  <c r="CG52" i="3"/>
  <c r="CH38" i="3"/>
  <c r="CI56" i="3"/>
  <c r="CI38" i="3" s="1"/>
  <c r="CG56" i="3"/>
  <c r="CG38" i="3" s="1"/>
  <c r="CI53" i="3" l="1"/>
  <c r="CG53" i="3"/>
  <c r="CI30" i="3"/>
  <c r="CG30" i="3"/>
  <c r="CH30" i="3"/>
  <c r="CJ45" i="3"/>
  <c r="CI37" i="3"/>
  <c r="CH37" i="3"/>
  <c r="CG37" i="3"/>
  <c r="CJ65" i="3"/>
  <c r="CJ64" i="3"/>
  <c r="CJ63" i="3"/>
  <c r="CJ56" i="3"/>
  <c r="CJ55" i="3"/>
  <c r="CJ54" i="3"/>
  <c r="CJ47" i="3"/>
  <c r="CJ61" i="3" l="1"/>
  <c r="CJ36" i="3"/>
  <c r="CJ28" i="3" s="1"/>
  <c r="CJ52" i="3"/>
  <c r="CJ53" i="3"/>
  <c r="CJ62" i="3"/>
  <c r="CJ44" i="3"/>
  <c r="CJ38" i="3"/>
  <c r="CG29" i="3"/>
  <c r="CH29" i="3"/>
  <c r="CI29" i="3"/>
  <c r="CJ46" i="3"/>
  <c r="CJ30" i="3" l="1"/>
  <c r="CJ27" i="3" s="1"/>
  <c r="CJ35" i="3"/>
  <c r="CJ43" i="3"/>
  <c r="CJ37" i="3"/>
  <c r="CI36" i="3"/>
  <c r="CJ29" i="3" l="1"/>
  <c r="CJ26" i="3" s="1"/>
  <c r="CJ34" i="3"/>
  <c r="CI28" i="3"/>
  <c r="CI35" i="3"/>
  <c r="CI34" i="3"/>
  <c r="CH36" i="3"/>
  <c r="CG36" i="3"/>
  <c r="CF36" i="3"/>
  <c r="CJ6" i="3"/>
  <c r="CJ8" i="3"/>
  <c r="CJ7" i="3"/>
  <c r="CG28" i="3" l="1"/>
  <c r="CG35" i="3"/>
  <c r="CG34" i="3"/>
  <c r="CF35" i="3"/>
  <c r="CF28" i="3"/>
  <c r="CF34" i="3"/>
  <c r="CH28" i="3"/>
  <c r="CH35" i="3"/>
  <c r="CH34" i="3"/>
  <c r="CI27" i="3"/>
  <c r="CI26" i="3"/>
  <c r="CO57" i="3"/>
  <c r="CO48" i="3"/>
  <c r="CO39" i="3" s="1"/>
  <c r="CN53" i="3"/>
  <c r="CN52" i="3"/>
  <c r="CM53" i="3"/>
  <c r="CM52" i="3"/>
  <c r="CL53" i="3"/>
  <c r="CL52" i="3"/>
  <c r="CK53" i="3"/>
  <c r="CK52" i="3"/>
  <c r="CK44" i="3"/>
  <c r="CK43" i="3"/>
  <c r="CL44" i="3"/>
  <c r="CL43" i="3"/>
  <c r="CM44" i="3"/>
  <c r="CM43" i="3"/>
  <c r="CN44" i="3"/>
  <c r="CN43" i="3"/>
  <c r="CO56" i="3"/>
  <c r="CO47" i="3"/>
  <c r="CH27" i="3" l="1"/>
  <c r="CH26" i="3"/>
  <c r="CF27" i="3"/>
  <c r="CF26" i="3"/>
  <c r="CG27" i="3"/>
  <c r="CG26" i="3"/>
  <c r="CN38" i="3"/>
  <c r="CN30" i="3" l="1"/>
  <c r="CM38" i="3"/>
  <c r="CM30" i="3" l="1"/>
  <c r="CL38" i="3"/>
  <c r="CL30" i="3" l="1"/>
  <c r="CK38" i="3"/>
  <c r="CO65" i="3"/>
  <c r="CO38" i="3" s="1"/>
  <c r="CO30" i="3" s="1"/>
  <c r="CK30" i="3" l="1"/>
  <c r="CO64" i="3"/>
  <c r="CO55" i="3"/>
  <c r="CO52" i="3" s="1"/>
  <c r="CO46" i="3"/>
  <c r="CN37" i="3"/>
  <c r="CM37" i="3"/>
  <c r="CL37" i="3"/>
  <c r="CK37" i="3"/>
  <c r="CO63" i="3"/>
  <c r="CO54" i="3"/>
  <c r="CO53" i="3" s="1"/>
  <c r="CO45" i="3"/>
  <c r="CO44" i="3" s="1"/>
  <c r="CN36" i="3"/>
  <c r="CM36" i="3"/>
  <c r="CL36" i="3"/>
  <c r="CK36" i="3"/>
  <c r="CK28" i="3" s="1"/>
  <c r="CM6" i="3"/>
  <c r="CL6" i="3"/>
  <c r="CK6" i="3"/>
  <c r="CO7" i="3"/>
  <c r="CO6" i="3" l="1"/>
  <c r="CN34" i="3"/>
  <c r="CN29" i="3"/>
  <c r="CM28" i="3"/>
  <c r="CM27" i="3" s="1"/>
  <c r="CM35" i="3"/>
  <c r="CM34" i="3"/>
  <c r="CM29" i="3"/>
  <c r="CM26" i="3" s="1"/>
  <c r="CO43" i="3"/>
  <c r="CO36" i="3"/>
  <c r="CK35" i="3"/>
  <c r="CN28" i="3"/>
  <c r="CN27" i="3" s="1"/>
  <c r="CN35" i="3"/>
  <c r="CK29" i="3"/>
  <c r="CK26" i="3" s="1"/>
  <c r="CK34" i="3"/>
  <c r="CL28" i="3"/>
  <c r="CL27" i="3" s="1"/>
  <c r="CL35" i="3"/>
  <c r="CL29" i="3"/>
  <c r="CL34" i="3"/>
  <c r="CK27" i="3"/>
  <c r="CO37" i="3"/>
  <c r="CL26" i="3" l="1"/>
  <c r="CO28" i="3"/>
  <c r="CO27" i="3" s="1"/>
  <c r="CO35" i="3"/>
  <c r="CO34" i="3"/>
  <c r="CO29" i="3"/>
  <c r="CO26" i="3" s="1"/>
  <c r="CN26" i="3"/>
  <c r="CP107" i="3"/>
  <c r="CS107" i="3" s="1"/>
  <c r="CS106" i="3" s="1"/>
  <c r="CP128" i="3"/>
  <c r="CP115" i="3"/>
  <c r="CS115" i="3" s="1"/>
  <c r="CS28" i="3" l="1"/>
  <c r="CP106" i="3"/>
  <c r="CP96" i="3"/>
  <c r="CP95" i="3"/>
  <c r="CP87" i="3"/>
  <c r="CP86" i="3"/>
  <c r="CP78" i="3"/>
  <c r="CP77" i="3"/>
  <c r="CS27" i="3" l="1"/>
  <c r="CS26" i="3"/>
  <c r="CP70" i="3"/>
  <c r="CP69" i="3"/>
  <c r="CP39" i="3"/>
  <c r="CP37" i="3" l="1"/>
  <c r="CP29" i="3" s="1"/>
  <c r="CP53" i="3"/>
  <c r="CP52" i="3"/>
  <c r="CP44" i="3"/>
  <c r="CP38" i="3"/>
  <c r="CP30" i="3" s="1"/>
  <c r="CP36" i="3"/>
  <c r="CP28" i="3" s="1"/>
  <c r="CP23" i="3"/>
  <c r="CP5" i="3"/>
  <c r="CP17" i="3"/>
  <c r="CS17" i="3" s="1"/>
  <c r="CP9" i="3"/>
  <c r="CS5" i="3" l="1"/>
  <c r="CS9" i="3"/>
  <c r="CP43" i="3"/>
  <c r="CP26" i="3"/>
  <c r="CP35" i="3"/>
  <c r="CP34" i="3"/>
  <c r="CP27" i="3"/>
  <c r="AY58" i="13" l="1"/>
  <c r="AY34" i="13" l="1"/>
  <c r="AY60" i="13" s="1"/>
  <c r="BF53" i="12" l="1"/>
  <c r="BF29" i="12" l="1"/>
  <c r="BH29" i="12" s="1"/>
  <c r="BF24" i="12"/>
  <c r="BF11" i="12"/>
  <c r="BF19" i="12" l="1"/>
  <c r="BH11" i="12"/>
  <c r="BH19" i="12" s="1"/>
  <c r="BF42" i="12"/>
  <c r="BF44" i="12" s="1"/>
  <c r="BF49" i="12" s="1"/>
  <c r="BF51" i="12" s="1"/>
  <c r="BF57" i="12" s="1"/>
  <c r="BH24" i="12"/>
  <c r="BH42" i="12" s="1"/>
  <c r="BH44" i="12" s="1"/>
  <c r="BH49" i="12" s="1"/>
  <c r="BH51" i="12" s="1"/>
  <c r="BH57" i="12" s="1"/>
  <c r="CB115" i="3"/>
  <c r="CC115" i="3"/>
  <c r="CD115" i="3"/>
  <c r="CA115" i="3"/>
  <c r="CE115" i="3" l="1"/>
  <c r="CD128" i="3"/>
  <c r="AM128" i="3" l="1"/>
  <c r="AN128" i="3"/>
  <c r="AO128" i="3"/>
  <c r="AP128" i="3"/>
  <c r="AQ128" i="3"/>
  <c r="AR128" i="3"/>
  <c r="AS128" i="3"/>
  <c r="AT128" i="3"/>
  <c r="AU128" i="3"/>
  <c r="AV128" i="3"/>
  <c r="AW128" i="3"/>
  <c r="AX128" i="3"/>
  <c r="AY128" i="3"/>
  <c r="AZ128" i="3"/>
  <c r="BA128" i="3"/>
  <c r="BB128" i="3"/>
  <c r="BC128" i="3"/>
  <c r="BD128" i="3"/>
  <c r="BE128" i="3"/>
  <c r="BF128" i="3"/>
  <c r="BG128" i="3"/>
  <c r="BH128" i="3"/>
  <c r="BI128" i="3"/>
  <c r="BJ128" i="3"/>
  <c r="BK128" i="3"/>
  <c r="BL128" i="3"/>
  <c r="BM128" i="3"/>
  <c r="BN128" i="3"/>
  <c r="BO128" i="3"/>
  <c r="BP128" i="3"/>
  <c r="BQ128" i="3"/>
  <c r="BR128" i="3"/>
  <c r="BS128" i="3"/>
  <c r="BT128" i="3"/>
  <c r="BU128" i="3"/>
  <c r="BV128" i="3"/>
  <c r="BW128" i="3"/>
  <c r="BX128" i="3"/>
  <c r="BY128" i="3"/>
  <c r="BZ128" i="3"/>
  <c r="CA128" i="3"/>
  <c r="CE128" i="3"/>
  <c r="CE23" i="3" l="1"/>
  <c r="CB23" i="3"/>
  <c r="CA23" i="3"/>
  <c r="BZ23" i="3"/>
  <c r="BY23" i="3"/>
  <c r="BX23" i="3"/>
  <c r="BW23" i="3"/>
  <c r="BV23" i="3"/>
  <c r="AG49" i="13"/>
  <c r="AG58" i="13" s="1"/>
  <c r="AF49" i="13"/>
  <c r="AF58" i="13" s="1"/>
  <c r="AE49" i="13"/>
  <c r="AE58" i="13" s="1"/>
  <c r="AD49" i="13"/>
  <c r="AD58" i="13" s="1"/>
  <c r="AG34" i="13"/>
  <c r="AF34" i="13"/>
  <c r="AE34" i="13"/>
  <c r="AD34" i="13"/>
  <c r="U58" i="13" l="1"/>
  <c r="BD28" i="3"/>
  <c r="BE28" i="3"/>
  <c r="BF28" i="3"/>
  <c r="C109" i="3"/>
  <c r="D109" i="3"/>
  <c r="E109" i="3"/>
  <c r="F109" i="3"/>
  <c r="G109" i="3"/>
  <c r="H109" i="3"/>
  <c r="I109" i="3"/>
  <c r="J109" i="3"/>
  <c r="K109" i="3"/>
  <c r="L109" i="3"/>
  <c r="M109" i="3"/>
  <c r="N109" i="3"/>
  <c r="O109" i="3"/>
  <c r="P109" i="3"/>
  <c r="Q109" i="3"/>
  <c r="R109" i="3"/>
  <c r="S109" i="3"/>
  <c r="T109" i="3"/>
  <c r="U109" i="3"/>
  <c r="V109" i="3"/>
  <c r="W109" i="3"/>
  <c r="X109" i="3"/>
  <c r="Y109" i="3"/>
  <c r="Z109" i="3"/>
  <c r="AA109" i="3"/>
  <c r="AB109" i="3"/>
  <c r="AC109" i="3"/>
  <c r="AD109" i="3"/>
  <c r="AE109" i="3"/>
  <c r="AF109" i="3"/>
  <c r="AG109" i="3"/>
  <c r="AH109" i="3"/>
  <c r="AI109" i="3"/>
  <c r="AJ109" i="3"/>
  <c r="AK109" i="3"/>
  <c r="AL109" i="3"/>
  <c r="AM109" i="3"/>
  <c r="AN109" i="3"/>
  <c r="AU109" i="3"/>
  <c r="AV109" i="3"/>
  <c r="AW109" i="3"/>
  <c r="AX109" i="3"/>
  <c r="AY109" i="3"/>
  <c r="AZ109" i="3"/>
  <c r="BA109" i="3"/>
  <c r="B109" i="3"/>
  <c r="R58" i="13"/>
  <c r="S58" i="13"/>
  <c r="T58" i="13"/>
  <c r="BD23" i="3"/>
  <c r="BC23" i="3"/>
  <c r="R34" i="13"/>
  <c r="S34" i="13"/>
  <c r="BA64" i="3"/>
  <c r="BA65" i="3"/>
  <c r="BC5" i="15"/>
  <c r="BC12" i="15"/>
  <c r="BB12" i="15"/>
  <c r="Q34" i="13"/>
  <c r="Q49" i="13"/>
  <c r="Q58" i="13" s="1"/>
  <c r="AW17" i="3"/>
  <c r="AW9" i="3"/>
  <c r="O34" i="13"/>
  <c r="N34" i="13"/>
  <c r="AW5" i="3" l="1"/>
</calcChain>
</file>

<file path=xl/sharedStrings.xml><?xml version="1.0" encoding="utf-8"?>
<sst xmlns="http://schemas.openxmlformats.org/spreadsheetml/2006/main" count="850" uniqueCount="392">
  <si>
    <t>1T03</t>
  </si>
  <si>
    <t>2T03</t>
  </si>
  <si>
    <t>3T03</t>
  </si>
  <si>
    <t>4T03</t>
  </si>
  <si>
    <t>1T04</t>
  </si>
  <si>
    <t>2T04</t>
  </si>
  <si>
    <t>3T04</t>
  </si>
  <si>
    <t>4T04</t>
  </si>
  <si>
    <t>1T05</t>
  </si>
  <si>
    <t>2T05</t>
  </si>
  <si>
    <t>3T05</t>
  </si>
  <si>
    <t>4T05</t>
  </si>
  <si>
    <t>1T06</t>
  </si>
  <si>
    <t>2T06</t>
  </si>
  <si>
    <t>3T06</t>
  </si>
  <si>
    <t>4T06</t>
  </si>
  <si>
    <t>1T07</t>
  </si>
  <si>
    <t>2T07</t>
  </si>
  <si>
    <t>3T07</t>
  </si>
  <si>
    <t>4T07</t>
  </si>
  <si>
    <t>1T08</t>
  </si>
  <si>
    <t>2T08</t>
  </si>
  <si>
    <t>3T08</t>
  </si>
  <si>
    <t xml:space="preserve"> </t>
  </si>
  <si>
    <t xml:space="preserve">TOTAL </t>
  </si>
  <si>
    <t>4T08</t>
  </si>
  <si>
    <t>1T09</t>
  </si>
  <si>
    <t>2T09</t>
  </si>
  <si>
    <t>-</t>
  </si>
  <si>
    <t>3T09</t>
  </si>
  <si>
    <t>4T09</t>
  </si>
  <si>
    <t>1T10</t>
  </si>
  <si>
    <t>2T10</t>
  </si>
  <si>
    <t>3T10</t>
  </si>
  <si>
    <t>4T10</t>
  </si>
  <si>
    <t>1T11</t>
  </si>
  <si>
    <t>2T11</t>
  </si>
  <si>
    <t>3T11</t>
  </si>
  <si>
    <t>4T11</t>
  </si>
  <si>
    <t>1T12</t>
  </si>
  <si>
    <t>2T12</t>
  </si>
  <si>
    <t>3T12</t>
  </si>
  <si>
    <t>4T12</t>
  </si>
  <si>
    <t>1T13</t>
  </si>
  <si>
    <t>2T13</t>
  </si>
  <si>
    <t>3T13</t>
  </si>
  <si>
    <t>4T13</t>
  </si>
  <si>
    <t>1T14</t>
  </si>
  <si>
    <t/>
  </si>
  <si>
    <t>2T14</t>
  </si>
  <si>
    <t>3T14</t>
  </si>
  <si>
    <t>4T14</t>
  </si>
  <si>
    <t>Portomed</t>
  </si>
  <si>
    <t>1T15</t>
  </si>
  <si>
    <t>2T15</t>
  </si>
  <si>
    <t>3T15</t>
  </si>
  <si>
    <t>4T15</t>
  </si>
  <si>
    <t>1T16</t>
  </si>
  <si>
    <t>2T16</t>
  </si>
  <si>
    <t>3T16</t>
  </si>
  <si>
    <t>4T16</t>
  </si>
  <si>
    <t>3T18</t>
  </si>
  <si>
    <t>4T18</t>
  </si>
  <si>
    <t>10,4%</t>
  </si>
  <si>
    <t>1T19</t>
  </si>
  <si>
    <t>2T19</t>
  </si>
  <si>
    <t>3T19</t>
  </si>
  <si>
    <t>4T19</t>
  </si>
  <si>
    <t>1T20</t>
  </si>
  <si>
    <t>2T20</t>
  </si>
  <si>
    <t>3T20</t>
  </si>
  <si>
    <t>4T20</t>
  </si>
  <si>
    <t>QUARTELY RESULTS AND SPREADSHEETS</t>
  </si>
  <si>
    <t>Porto Seguro (consolidated)</t>
  </si>
  <si>
    <t>INCOME</t>
  </si>
  <si>
    <t>Written insurance premiums and pension plan contribution:</t>
  </si>
  <si>
    <t>- Insurance</t>
  </si>
  <si>
    <t>- Private pension</t>
  </si>
  <si>
    <t xml:space="preserve"> (-) Reinsurance premiums</t>
  </si>
  <si>
    <t>Net issued premiums</t>
  </si>
  <si>
    <t xml:space="preserve">Net revenue from capitalization securities </t>
  </si>
  <si>
    <t>Revenue from credit operations</t>
  </si>
  <si>
    <t>Revenue from services</t>
  </si>
  <si>
    <t>Other operating revenues - Insurance</t>
  </si>
  <si>
    <t>Other operating revenues - Others</t>
  </si>
  <si>
    <t>Revenues with Income Properties</t>
  </si>
  <si>
    <t>EXPENSES</t>
  </si>
  <si>
    <t xml:space="preserve">  - Insurance</t>
  </si>
  <si>
    <t xml:space="preserve">  - Pension plan products</t>
  </si>
  <si>
    <t>Changes in technical provisions</t>
  </si>
  <si>
    <t>Gross retained claims</t>
  </si>
  <si>
    <t>Pension plan benefits</t>
  </si>
  <si>
    <t xml:space="preserve"> (-) Recovery of reinsurers</t>
  </si>
  <si>
    <t xml:space="preserve"> (-) Recovery of salvage vehicles and reimbursements</t>
  </si>
  <si>
    <t>Expenses with claims and credited benefits, net</t>
  </si>
  <si>
    <t>Acquisition costs - Insurance</t>
  </si>
  <si>
    <t>Acquisition costs - Pension Plan</t>
  </si>
  <si>
    <t>Acquisition costs - Other</t>
  </si>
  <si>
    <t>Administrative expenses - Insurance</t>
  </si>
  <si>
    <t>Administrative expenses - Other</t>
  </si>
  <si>
    <t>Administrative expenses - Profit sharing</t>
  </si>
  <si>
    <t>Tax expenses - Insurance</t>
  </si>
  <si>
    <t>Tax expenses - Other</t>
  </si>
  <si>
    <t>Cost of Services Rendered</t>
  </si>
  <si>
    <t>Other operating expenses - Insurance</t>
  </si>
  <si>
    <t>Other operating expenses - Other</t>
  </si>
  <si>
    <t>OPERATING INCOME (LOSS) BEFORE FINANCIAL RESULT</t>
  </si>
  <si>
    <t>Financial result - Insurance</t>
  </si>
  <si>
    <t>Financial result - other</t>
  </si>
  <si>
    <t>Operating income</t>
  </si>
  <si>
    <t>NET INCOME BEFORE INCOME AND SOCIAL CONTRIBUTION TAXES</t>
  </si>
  <si>
    <t>Income and social contribution taxes</t>
  </si>
  <si>
    <t xml:space="preserve">   Current</t>
  </si>
  <si>
    <t xml:space="preserve">   Deferred</t>
  </si>
  <si>
    <t>NET INCOME FOR THE PERIOD</t>
  </si>
  <si>
    <t>Attributable to:</t>
  </si>
  <si>
    <t>- Shareholders of the Company</t>
  </si>
  <si>
    <t>- Minority shareholders at subsidiaries</t>
  </si>
  <si>
    <t>1Q10</t>
  </si>
  <si>
    <t>2Q10</t>
  </si>
  <si>
    <t>3Q10</t>
  </si>
  <si>
    <t>4Q10</t>
  </si>
  <si>
    <t>1Q11</t>
  </si>
  <si>
    <t>2Q11</t>
  </si>
  <si>
    <t>3Q11</t>
  </si>
  <si>
    <t>4Q11</t>
  </si>
  <si>
    <t>1Q12</t>
  </si>
  <si>
    <t>2Q12</t>
  </si>
  <si>
    <t>3Q12</t>
  </si>
  <si>
    <t>4Q12</t>
  </si>
  <si>
    <t>1Q13</t>
  </si>
  <si>
    <t>2Q13</t>
  </si>
  <si>
    <t>3Q13</t>
  </si>
  <si>
    <t>4Q13</t>
  </si>
  <si>
    <t>1Q14</t>
  </si>
  <si>
    <t>2Q14</t>
  </si>
  <si>
    <t>3Q14</t>
  </si>
  <si>
    <t>4Q14</t>
  </si>
  <si>
    <t>1Q15</t>
  </si>
  <si>
    <t>2Q15</t>
  </si>
  <si>
    <t>3Q15</t>
  </si>
  <si>
    <t>4Q15</t>
  </si>
  <si>
    <t>1Q16</t>
  </si>
  <si>
    <t>2Q16</t>
  </si>
  <si>
    <t>3Q16</t>
  </si>
  <si>
    <t>4Q16</t>
  </si>
  <si>
    <t>1Q17</t>
  </si>
  <si>
    <t>2Q17</t>
  </si>
  <si>
    <t>3Q17</t>
  </si>
  <si>
    <t>4Q17</t>
  </si>
  <si>
    <t>1Q18</t>
  </si>
  <si>
    <t>2Q18</t>
  </si>
  <si>
    <t>3Q18</t>
  </si>
  <si>
    <t>4Q18</t>
  </si>
  <si>
    <t>1Q19</t>
  </si>
  <si>
    <t>2Q19</t>
  </si>
  <si>
    <t>3Q19</t>
  </si>
  <si>
    <t>4Q19</t>
  </si>
  <si>
    <t>1Q20</t>
  </si>
  <si>
    <t>2Q20</t>
  </si>
  <si>
    <t>3Q20</t>
  </si>
  <si>
    <t>4Q20</t>
  </si>
  <si>
    <t>1Q21</t>
  </si>
  <si>
    <t>2Q21</t>
  </si>
  <si>
    <t>3Q21</t>
  </si>
  <si>
    <t>Assets</t>
  </si>
  <si>
    <t>Cash and cash equivalents</t>
  </si>
  <si>
    <t>Financial assets</t>
  </si>
  <si>
    <t xml:space="preserve">  Financial assets at fair value through income or loss</t>
  </si>
  <si>
    <t xml:space="preserve">  Financial assets available for sale </t>
  </si>
  <si>
    <t xml:space="preserve">  Financial instruments at fair value through income or loss</t>
  </si>
  <si>
    <t xml:space="preserve">  Financial instruments at fair value through other comprehensive income</t>
  </si>
  <si>
    <t xml:space="preserve">  Financial instruments measured at amortized costs</t>
  </si>
  <si>
    <t xml:space="preserve">  Loans and receivables</t>
  </si>
  <si>
    <t xml:space="preserve">    Credit Operations</t>
  </si>
  <si>
    <t xml:space="preserve">    Insurance premium receivable</t>
  </si>
  <si>
    <t xml:space="preserve">    Securities and amounts receivables</t>
  </si>
  <si>
    <t xml:space="preserve">    Receivable Services Rendered</t>
  </si>
  <si>
    <t>Reinsurance assets</t>
  </si>
  <si>
    <t>Deferred Income Tax and Social Contribution</t>
  </si>
  <si>
    <t>Taxes and contributions receivable</t>
  </si>
  <si>
    <t>Non financial assets available for sale</t>
  </si>
  <si>
    <t>Other assets</t>
  </si>
  <si>
    <t>Detivative financial instruments</t>
  </si>
  <si>
    <t>Investments</t>
  </si>
  <si>
    <t>Other Investments</t>
  </si>
  <si>
    <t>Intangible assets</t>
  </si>
  <si>
    <t xml:space="preserve">Deferred contract acquisition costs </t>
  </si>
  <si>
    <t>Other Intangible assets</t>
  </si>
  <si>
    <t>Fixed assets</t>
  </si>
  <si>
    <t>Assets - Right of Use</t>
  </si>
  <si>
    <t>Real estate held as investment</t>
  </si>
  <si>
    <t>TOTAL ASSETS</t>
  </si>
  <si>
    <t>LIABILITIES</t>
  </si>
  <si>
    <t>Liabilities from insurance contracts</t>
  </si>
  <si>
    <t>Debits from insurance and reinsurance operations</t>
  </si>
  <si>
    <t>Financial liabilities</t>
  </si>
  <si>
    <t>Taxes and contributions payable</t>
  </si>
  <si>
    <t>Deferred Income and social contribution taxes</t>
  </si>
  <si>
    <t>Provisions</t>
  </si>
  <si>
    <t xml:space="preserve">Dividends and Interest on Capital payable </t>
  </si>
  <si>
    <t>Other liabilities</t>
  </si>
  <si>
    <t>Lease liability</t>
  </si>
  <si>
    <t xml:space="preserve">Shareholders' Equity </t>
  </si>
  <si>
    <t>Total Shareholders' Equity</t>
  </si>
  <si>
    <t>Capital</t>
  </si>
  <si>
    <t>Treasury stocks</t>
  </si>
  <si>
    <t>Reserves</t>
  </si>
  <si>
    <t>Retained Earnings</t>
  </si>
  <si>
    <t>Additional Proposed dividends</t>
  </si>
  <si>
    <t>Other comprehensive income</t>
  </si>
  <si>
    <t>Minority interest in the net equity of subsidiaries</t>
  </si>
  <si>
    <t>TOTAL LIABILITIES</t>
  </si>
  <si>
    <t>EARNED PREMIUMS [8] (R$ million)</t>
  </si>
  <si>
    <t xml:space="preserve">OPERATING EFFICIENCY - INSURANCE </t>
  </si>
  <si>
    <t>Loss Ratio</t>
  </si>
  <si>
    <t>Commission Ratio</t>
  </si>
  <si>
    <t>Administrative Expenses Ratio</t>
  </si>
  <si>
    <t>Taxes Expenses Ratio </t>
  </si>
  <si>
    <t>Administrative Expenses + Taxes Ratio </t>
  </si>
  <si>
    <t>Other operational Revenues/Expenses Ratio</t>
  </si>
  <si>
    <t>Combined Ratio</t>
  </si>
  <si>
    <t>Extended Combined Ratio</t>
  </si>
  <si>
    <t xml:space="preserve">PROFITABILITY </t>
  </si>
  <si>
    <t>Average Shareholders' Equity</t>
  </si>
  <si>
    <t>Return on Equity - For the year (ROAE) - w/o Business Combination</t>
  </si>
  <si>
    <t>Return on Equity - For the year (ROAE) - with Business Combination</t>
  </si>
  <si>
    <t>Income per Share - w/o Business Combination</t>
  </si>
  <si>
    <t>Income per Share - with Business Combination</t>
  </si>
  <si>
    <t>Number of Shares (thousands, considering the split effect in March 2008) (thousand)</t>
  </si>
  <si>
    <t>Dividends and Interests on Capital</t>
  </si>
  <si>
    <t>Interests on Capital - Gross Value</t>
  </si>
  <si>
    <t>Income and Social Contribution</t>
  </si>
  <si>
    <t>Interests on Capital - Net Value</t>
  </si>
  <si>
    <t>Dividends</t>
  </si>
  <si>
    <t xml:space="preserve">WRITTEN PREMIUMS - PORTFOLIOS </t>
  </si>
  <si>
    <t xml:space="preserve">Porto Seguro - Auto </t>
  </si>
  <si>
    <t xml:space="preserve">Azul Seguros - Auto </t>
  </si>
  <si>
    <t xml:space="preserve">Itaú Seguros de Auto e Residência - Auto </t>
  </si>
  <si>
    <t xml:space="preserve">Auto Insurance </t>
  </si>
  <si>
    <t xml:space="preserve">Health Insurance </t>
  </si>
  <si>
    <t>Dental Insurance</t>
  </si>
  <si>
    <t xml:space="preserve">People Insurance </t>
  </si>
  <si>
    <t xml:space="preserve">Property Insurance - Porto </t>
  </si>
  <si>
    <t xml:space="preserve">Property Insurance - Itaú Seguros de Auto e Residência </t>
  </si>
  <si>
    <t xml:space="preserve">Property Insurance - Azul Seguros </t>
  </si>
  <si>
    <t xml:space="preserve">Property Insurance </t>
  </si>
  <si>
    <t xml:space="preserve">Mandatory insurance of personal injury caused by automobiles - DPVAT </t>
  </si>
  <si>
    <t xml:space="preserve">Other insurances </t>
  </si>
  <si>
    <t xml:space="preserve">Porto Seguro Uruguay </t>
  </si>
  <si>
    <t xml:space="preserve">VGBL Premiums </t>
  </si>
  <si>
    <t xml:space="preserve">DATA AND INDICATORS - PORTFOLIOS </t>
  </si>
  <si>
    <t>Market share (Premiums) - TOTAL (not considering Health, VBGL and Uruguay)</t>
  </si>
  <si>
    <t>Claim Ratio - TOTAL</t>
  </si>
  <si>
    <t>Commission Ratio - TOTAL</t>
  </si>
  <si>
    <t xml:space="preserve">Earned Premium </t>
  </si>
  <si>
    <t xml:space="preserve">Retained claim - TOTAL </t>
  </si>
  <si>
    <t xml:space="preserve">Selling Expenses - TOTAL Insurance </t>
  </si>
  <si>
    <t xml:space="preserve">TOTAL AUTO (PORTO + AZUL + ITAÚ) </t>
  </si>
  <si>
    <t>Market share (Premiums) - Total Auto (Porto + Azul + Itaú)</t>
  </si>
  <si>
    <t>Claim Ratio - Total Auto (Porto + Azul + Itaú)</t>
  </si>
  <si>
    <t>Commission Ratio - Total Auto (Porto + Azul + Itaú)</t>
  </si>
  <si>
    <t xml:space="preserve">Earned Premium - Total Auto (Porto + Azul + Itaú) </t>
  </si>
  <si>
    <t xml:space="preserve">Retained claim - Total Auto (Porto + Azul + Itaú) </t>
  </si>
  <si>
    <t xml:space="preserve">Selling Expenses - Total Auto (Porto + Azul + Itaú) </t>
  </si>
  <si>
    <t xml:space="preserve">Insured Items - Total Auto (Porto + Azul + Itaú) </t>
  </si>
  <si>
    <t xml:space="preserve">PORTO SEGURO AUTO </t>
  </si>
  <si>
    <t>Market share (Premiums) - Porto Seguro - Auto</t>
  </si>
  <si>
    <t>Claim Ratio - Porto Seguro - Auto</t>
  </si>
  <si>
    <t>Commission Ratio - Porto Seguro - Auto</t>
  </si>
  <si>
    <t xml:space="preserve">Earned Premium - Porto Seguro - Auto </t>
  </si>
  <si>
    <t xml:space="preserve">Retained claim - Porto Seguro - Auto </t>
  </si>
  <si>
    <t xml:space="preserve">Selling Expenses - Porto Seguro - Auto </t>
  </si>
  <si>
    <t xml:space="preserve">Insured Items - Porto Seguro - Auto (in thousands) </t>
  </si>
  <si>
    <t xml:space="preserve">AZUL SEGUROS </t>
  </si>
  <si>
    <t>Market share (Premiums) - Azul Seguros</t>
  </si>
  <si>
    <t>Claim Ratio - Azul Seguros - Auto</t>
  </si>
  <si>
    <t>Commission Ratio - Azul Seguros</t>
  </si>
  <si>
    <t xml:space="preserve">Earned Premium - Azul Seguros - Auto </t>
  </si>
  <si>
    <t xml:space="preserve">Retained claim - Azul Seguros - Auto </t>
  </si>
  <si>
    <t xml:space="preserve">Selling Expenses - Azul Seguros </t>
  </si>
  <si>
    <t xml:space="preserve">Insured Items - Azul Seguros (in thousands) </t>
  </si>
  <si>
    <t>Itaú Seguros de Auto e Residência (R$)</t>
  </si>
  <si>
    <t>Market share (Premiums) - Auto</t>
  </si>
  <si>
    <t>Claim Ratio - Auto</t>
  </si>
  <si>
    <t>Commission Ratio - Itaú Auto</t>
  </si>
  <si>
    <t xml:space="preserve">Earned Premiums </t>
  </si>
  <si>
    <t xml:space="preserve">Retained Claim </t>
  </si>
  <si>
    <t>Selling expenses (R$)</t>
  </si>
  <si>
    <t>Insured Fleet (thousand)</t>
  </si>
  <si>
    <t xml:space="preserve">HEALTH </t>
  </si>
  <si>
    <t xml:space="preserve">Claim Ratio - Health </t>
  </si>
  <si>
    <t>Commission Ratio - Health</t>
  </si>
  <si>
    <t xml:space="preserve">Earned Premium - Health </t>
  </si>
  <si>
    <t xml:space="preserve">Retained claim - Health </t>
  </si>
  <si>
    <t>Selling Expenses</t>
  </si>
  <si>
    <t xml:space="preserve">Insured Items - Health (in thousands) </t>
  </si>
  <si>
    <t>DENTAL</t>
  </si>
  <si>
    <t>Claim Ratio - Dental</t>
  </si>
  <si>
    <t>Comission Ratio - Dental</t>
  </si>
  <si>
    <t>Earned Premium - Dental</t>
  </si>
  <si>
    <t>Retained claim - Dental</t>
  </si>
  <si>
    <t xml:space="preserve">Insured Items - Dental (in thousands) </t>
  </si>
  <si>
    <t>LIFE</t>
  </si>
  <si>
    <t>Market share (Premiums) - LIFE</t>
  </si>
  <si>
    <t>Claim Ratio - Life</t>
  </si>
  <si>
    <t>Commission Ratio - Life</t>
  </si>
  <si>
    <t xml:space="preserve">Earned Premium - Life </t>
  </si>
  <si>
    <t>Retained claim - Life</t>
  </si>
  <si>
    <t xml:space="preserve">Selling Expenses - Life </t>
  </si>
  <si>
    <t xml:space="preserve">Insured Items - Life (in thousands) </t>
  </si>
  <si>
    <t>P&amp;C</t>
  </si>
  <si>
    <t>Market share (Premiums) - P&amp;C</t>
  </si>
  <si>
    <t>Claim Ratio - P&amp;C</t>
  </si>
  <si>
    <t>Commission Ratio - P&amp;C</t>
  </si>
  <si>
    <t>Earned Premium - P&amp;C</t>
  </si>
  <si>
    <t>Retained claim - P&amp;C</t>
  </si>
  <si>
    <t>Selling Expenses - P&amp;C</t>
  </si>
  <si>
    <t xml:space="preserve">Insured Homeowner - Porto Seguro (thousand) </t>
  </si>
  <si>
    <t xml:space="preserve">Insured Homeowner - Azul Seguros (thousand) </t>
  </si>
  <si>
    <t xml:space="preserve">Insured Homeowner - Itaú Seguros de Auto e Residência (thousand) </t>
  </si>
  <si>
    <t xml:space="preserve">Insured Items - Property (in thousands) </t>
  </si>
  <si>
    <t xml:space="preserve">OTHER LINES </t>
  </si>
  <si>
    <t>Claim Ratio - Other</t>
  </si>
  <si>
    <t xml:space="preserve">Earned Premium - Other </t>
  </si>
  <si>
    <t xml:space="preserve">Retained claim - Other </t>
  </si>
  <si>
    <t>Selling Expenses - Other</t>
  </si>
  <si>
    <t>CREDIT OPERATION</t>
  </si>
  <si>
    <t>Net Revenues from Financial Intermediation (R$ million)</t>
  </si>
  <si>
    <t>Revenues from Services</t>
  </si>
  <si>
    <t>Other Revenues</t>
  </si>
  <si>
    <t>Net Revenues from Credit Operation (R$ million)</t>
  </si>
  <si>
    <t>Allowance for Portfolio Doubtful Accounts</t>
  </si>
  <si>
    <t>Allowance for Portfolio Doubtful Accounts (%) p.p.</t>
  </si>
  <si>
    <t>Comission</t>
  </si>
  <si>
    <t>Tax</t>
  </si>
  <si>
    <t>Administrative Expenses</t>
  </si>
  <si>
    <t>Other Administrative Expenses</t>
  </si>
  <si>
    <t>Total Financing Clients (thousand)</t>
  </si>
  <si>
    <t>Credit Card Clients (thousand)</t>
  </si>
  <si>
    <t>Financing and Refinancing (R$ Million)</t>
  </si>
  <si>
    <t>Credit Card - Revolving (R$ Million)</t>
  </si>
  <si>
    <t>Credit Card - Outstanding</t>
  </si>
  <si>
    <t>Credit Operation Portfolio</t>
  </si>
  <si>
    <t>1Q03</t>
  </si>
  <si>
    <t>2Q03</t>
  </si>
  <si>
    <t>3Q03</t>
  </si>
  <si>
    <t>4Q03</t>
  </si>
  <si>
    <t>1Q04</t>
  </si>
  <si>
    <t>2Q04</t>
  </si>
  <si>
    <t>3Q04</t>
  </si>
  <si>
    <t>4Q04</t>
  </si>
  <si>
    <t>1Q05</t>
  </si>
  <si>
    <t>2Q05</t>
  </si>
  <si>
    <t>3Q05</t>
  </si>
  <si>
    <t>1Q06</t>
  </si>
  <si>
    <t>2Q06</t>
  </si>
  <si>
    <t>3Q06</t>
  </si>
  <si>
    <t>4Q06</t>
  </si>
  <si>
    <t>1Q07</t>
  </si>
  <si>
    <t>2Q07</t>
  </si>
  <si>
    <t>3Q07</t>
  </si>
  <si>
    <t>4Q07</t>
  </si>
  <si>
    <t>1Q08</t>
  </si>
  <si>
    <t>2Q08</t>
  </si>
  <si>
    <t>3Q08</t>
  </si>
  <si>
    <t>4Q08</t>
  </si>
  <si>
    <t>1Q09</t>
  </si>
  <si>
    <t>2Q09</t>
  </si>
  <si>
    <t>3Q09</t>
  </si>
  <si>
    <t>4Q09</t>
  </si>
  <si>
    <t>HISTORICAL DATA</t>
  </si>
  <si>
    <t>Brazilian population</t>
  </si>
  <si>
    <t>IPCA (Consumer Price Index)</t>
  </si>
  <si>
    <t>Insurance Industry/ GDP (World)</t>
  </si>
  <si>
    <t>Insurance Industry/ GDP (Brazil)</t>
  </si>
  <si>
    <t>Total Porto Seguro market share</t>
  </si>
  <si>
    <t>Brazilian fleet (Licensed vehicles)</t>
  </si>
  <si>
    <t>Porto insured fleet</t>
  </si>
  <si>
    <t>Net income/ Total Porto Revenue</t>
  </si>
  <si>
    <r>
      <t xml:space="preserve">DPVAT: </t>
    </r>
    <r>
      <rPr>
        <sz val="8"/>
        <rFont val="Arial"/>
        <family val="2"/>
      </rPr>
      <t>Mandatory insurance for personal injuries caused by automobiles. In analysis, DPVAT premiums and claims are consolidated uner Other Segments.</t>
    </r>
  </si>
  <si>
    <t>Loss ratio: The quotient obtained from the division of total retained claims by total premiums earned.</t>
  </si>
  <si>
    <t>Commission ratio: The quotient obtained from the division of total selling expenses in the insurance operations by total premiums earned.</t>
  </si>
  <si>
    <t>G&amp;A ratio: The quotient obtained from the sum of administrative expenses and taxes in the insurance operations divided by total premiums earned.</t>
  </si>
  <si>
    <t>Other Operational Revenues/Expenses Ratio: The quotient obtained from the net of other operational revenues/expenses in the insurance operations divided by the total premiums earned</t>
  </si>
  <si>
    <t>Combined Ratio: Quotient obtained from the sum of G&amp;A, Other Operational Revenues/Expenses, Comissions and Losses. It represents how much of operating revenues was utilized to pay total expenses.</t>
  </si>
  <si>
    <t>Amplified Combined Ratio: Represents the ratio of administrative expenses with insurance operations (plus insurance taxes), insurance comissions and losses, to insurance revenues (earned premiums and net financial revenues).</t>
  </si>
  <si>
    <t>Other Segments: includes DPVAT, Rural, Liabilities, Guarantee, Loans, Financial Risks, Special Risks, Casks and Other.</t>
  </si>
  <si>
    <t>Written Premiums: The total amount of premiums subscribed in a certain period.</t>
  </si>
  <si>
    <t>Earned Premiums: The portion of insurance premiums already expired during the policy's coverage period.</t>
  </si>
  <si>
    <t>VGBL: Free Benefit Generating Plan. In the analysis above, VGBL premiums are recorded under the People Segment.</t>
  </si>
  <si>
    <t>Glossary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</si>
</sst>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1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(* #,##0_);_(* \(#,##0\);_(* &quot;-&quot;_);_(@_)"/>
    <numFmt numFmtId="165" formatCode="_(&quot;$&quot;* #,##0.00_);_(&quot;$&quot;* \(#,##0.00\);_(&quot;$&quot;* &quot;-&quot;??_);_(@_)"/>
    <numFmt numFmtId="166" formatCode="_(* #,##0.00_);_(* \(#,##0.00\);_(* &quot;-&quot;??_);_(@_)"/>
    <numFmt numFmtId="167" formatCode="_(&quot;R$ &quot;* #,##0.00_);_(&quot;R$ &quot;* \(#,##0.00\);_(&quot;R$ &quot;* &quot;-&quot;??_);_(@_)"/>
    <numFmt numFmtId="168" formatCode="_(* #,##0_);_(* \(#,##0\);_(* \-_);_(@_)"/>
    <numFmt numFmtId="169" formatCode="_(* #,##0_);_(* \(#,##0\);_(* &quot;-&quot;??_);_(@_)"/>
    <numFmt numFmtId="170" formatCode="0.0%"/>
    <numFmt numFmtId="171" formatCode="_(* #,##0.00_);_(* \(#,##0.00\);_(* \-_);_(@_)"/>
    <numFmt numFmtId="172" formatCode="#,#00"/>
    <numFmt numFmtId="173" formatCode="%#,#00"/>
    <numFmt numFmtId="174" formatCode="#,"/>
    <numFmt numFmtId="175" formatCode="_([$€-2]* #,##0.00_);_([$€-2]* \(#,##0.00\);_([$€-2]* &quot;-&quot;??_)"/>
    <numFmt numFmtId="176" formatCode="#,##0.0_);\(#,##0.0\)"/>
    <numFmt numFmtId="177" formatCode="_(* #,##0.0_);_(* \(#,##0.0\);_(* \-_);_(@_)"/>
    <numFmt numFmtId="178" formatCode="_-* #,##0.0_-;\-* #,##0.0_-;_-* &quot;-&quot;?_-;_-@_-"/>
    <numFmt numFmtId="179" formatCode="0."/>
    <numFmt numFmtId="180" formatCode="_-* #,##0\ &quot;zł&quot;_-;\-* #,##0\ &quot;zł&quot;_-;_-* &quot;-&quot;\ &quot;zł&quot;_-;_-@_-"/>
    <numFmt numFmtId="181" formatCode="_-* #,##0.00\ &quot;zł&quot;_-;\-* #,##0.00\ &quot;zł&quot;_-;_-* &quot;-&quot;??\ &quot;zł&quot;_-;_-@_-"/>
    <numFmt numFmtId="182" formatCode="0%_);\(0%\)"/>
    <numFmt numFmtId="183" formatCode="_([$€-2]* #,##0.0000_);_([$€-2]* \(#,##0.0000\);_([$€-2]* &quot;-&quot;??_)"/>
    <numFmt numFmtId="184" formatCode="_(* #,##0.0_);_(* \(#,##0.0\);_(* &quot;-&quot;?_);_(@_)"/>
    <numFmt numFmtId="185" formatCode="_([$€]* #,##0.00_);_([$€]* \(#,##0.00\);_([$€]* &quot;-&quot;??_);_(@_)"/>
    <numFmt numFmtId="186" formatCode="General_)"/>
    <numFmt numFmtId="187" formatCode="\£\ #,##0_);[Red]\(\£\ #,##0\)"/>
    <numFmt numFmtId="188" formatCode="\¥\ #,##0_);[Red]\(\¥\ #,##0\)"/>
    <numFmt numFmtId="189" formatCode="\•\ \ @"/>
    <numFmt numFmtId="190" formatCode="\ \ _•\–\ \ \ \ @"/>
    <numFmt numFmtId="191" formatCode="_(* #,##0.00_);_(* \(#,##0.00\);_(* \-??_);_(@_)"/>
    <numFmt numFmtId="192" formatCode="_-* #,##0_-;\-* #,##0_-;_-* &quot;-&quot;?_-;_-@_-"/>
  </numFmts>
  <fonts count="120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b/>
      <sz val="10"/>
      <color indexed="9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9"/>
      <color indexed="9"/>
      <name val="Arial"/>
      <family val="2"/>
    </font>
    <font>
      <u/>
      <sz val="8"/>
      <name val="Arial"/>
      <family val="2"/>
    </font>
    <font>
      <b/>
      <sz val="11"/>
      <name val="Arial"/>
      <family val="2"/>
    </font>
    <font>
      <b/>
      <sz val="11"/>
      <color indexed="9"/>
      <name val="Arial"/>
      <family val="2"/>
    </font>
    <font>
      <sz val="11"/>
      <name val="Arial"/>
      <family val="2"/>
    </font>
    <font>
      <b/>
      <sz val="20"/>
      <name val="Arial"/>
      <family val="2"/>
    </font>
    <font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1"/>
      <color indexed="8"/>
      <name val="Courier"/>
      <family val="3"/>
    </font>
    <font>
      <b/>
      <sz val="1"/>
      <color indexed="8"/>
      <name val="Courier"/>
      <family val="3"/>
    </font>
    <font>
      <b/>
      <sz val="9"/>
      <color indexed="10"/>
      <name val="Arial"/>
      <family val="2"/>
    </font>
    <font>
      <b/>
      <sz val="9"/>
      <color indexed="10"/>
      <name val="Arial"/>
      <family val="2"/>
    </font>
    <font>
      <b/>
      <sz val="9"/>
      <color indexed="9"/>
      <name val="Arial"/>
      <family val="2"/>
    </font>
    <font>
      <b/>
      <sz val="9"/>
      <color indexed="8"/>
      <name val="Arial"/>
      <family val="2"/>
    </font>
    <font>
      <sz val="9"/>
      <color indexed="10"/>
      <name val="Arial"/>
      <family val="2"/>
    </font>
    <font>
      <b/>
      <sz val="10"/>
      <name val="Arial"/>
      <family val="2"/>
    </font>
    <font>
      <sz val="10"/>
      <color indexed="8"/>
      <name val="Arial"/>
      <family val="2"/>
    </font>
    <font>
      <sz val="10"/>
      <color indexed="10"/>
      <name val="Arial"/>
      <family val="2"/>
    </font>
    <font>
      <u/>
      <sz val="10"/>
      <name val="Arial"/>
      <family val="2"/>
    </font>
    <font>
      <b/>
      <sz val="10"/>
      <color indexed="10"/>
      <name val="Arial"/>
      <family val="2"/>
    </font>
    <font>
      <sz val="11"/>
      <color indexed="8"/>
      <name val="Calibri"/>
      <family val="2"/>
    </font>
    <font>
      <b/>
      <sz val="9"/>
      <color indexed="8"/>
      <name val="Calibri"/>
      <family val="2"/>
    </font>
    <font>
      <b/>
      <sz val="9"/>
      <color indexed="8"/>
      <name val="Calibri"/>
      <family val="2"/>
    </font>
    <font>
      <sz val="9"/>
      <color indexed="8"/>
      <name val="Calibri"/>
      <family val="2"/>
    </font>
    <font>
      <sz val="9"/>
      <color indexed="10"/>
      <name val="Arial"/>
      <family val="2"/>
    </font>
    <font>
      <b/>
      <sz val="12"/>
      <name val="Tahoma"/>
      <family val="2"/>
    </font>
    <font>
      <sz val="10"/>
      <name val="Tahoma"/>
      <family val="2"/>
    </font>
    <font>
      <sz val="10"/>
      <name val="Arial CE"/>
    </font>
    <font>
      <sz val="10"/>
      <name val="Helv"/>
    </font>
    <font>
      <b/>
      <sz val="10"/>
      <name val="Tahoma"/>
      <family val="2"/>
    </font>
    <font>
      <sz val="8"/>
      <color indexed="18"/>
      <name val="Times New Roman"/>
      <family val="1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8"/>
      <name val="Calibri"/>
      <family val="2"/>
    </font>
    <font>
      <sz val="12"/>
      <name val="Arial"/>
      <family val="2"/>
    </font>
    <font>
      <sz val="10"/>
      <name val="Arial Narrow"/>
      <family val="2"/>
    </font>
    <font>
      <sz val="12"/>
      <color indexed="9"/>
      <name val="Franklin Gothic Demi Cond"/>
      <family val="2"/>
    </font>
    <font>
      <sz val="10"/>
      <color indexed="16"/>
      <name val="Arial Narrow"/>
      <family val="2"/>
    </font>
    <font>
      <sz val="14"/>
      <color indexed="9"/>
      <name val="Franklin Gothic Demi"/>
      <family val="2"/>
    </font>
    <font>
      <b/>
      <sz val="10"/>
      <name val="Arial Narrow"/>
      <family val="2"/>
    </font>
    <font>
      <sz val="10"/>
      <name val="Times New Roman"/>
      <family val="1"/>
    </font>
    <font>
      <sz val="7"/>
      <name val="Times New Roman"/>
      <family val="1"/>
    </font>
    <font>
      <sz val="10"/>
      <name val="MS Sans Serif"/>
      <family val="2"/>
    </font>
    <font>
      <b/>
      <sz val="10"/>
      <name val="Courier"/>
      <family val="3"/>
    </font>
    <font>
      <sz val="12"/>
      <name val="Times New Roman"/>
      <family val="1"/>
    </font>
    <font>
      <b/>
      <sz val="12"/>
      <name val="Times New Roman"/>
      <family val="1"/>
    </font>
    <font>
      <b/>
      <sz val="10"/>
      <color indexed="8"/>
      <name val="Times New Roman"/>
      <family val="1"/>
    </font>
    <font>
      <sz val="10"/>
      <color indexed="8"/>
      <name val="Times New Roman"/>
      <family val="1"/>
    </font>
    <font>
      <sz val="10"/>
      <color indexed="12"/>
      <name val="Arial"/>
      <family val="2"/>
    </font>
    <font>
      <sz val="10"/>
      <name val="Frutiger 45 Light"/>
      <family val="2"/>
    </font>
    <font>
      <sz val="1"/>
      <color indexed="18"/>
      <name val="Courier"/>
      <family val="3"/>
    </font>
    <font>
      <sz val="10"/>
      <name val="Arial"/>
      <family val="2"/>
    </font>
    <font>
      <sz val="11"/>
      <color indexed="8"/>
      <name val="Calibri"/>
      <family val="2"/>
    </font>
    <font>
      <sz val="7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b/>
      <sz val="10"/>
      <color indexed="10"/>
      <name val="Arial"/>
      <family val="2"/>
    </font>
    <font>
      <b/>
      <sz val="10"/>
      <color indexed="9"/>
      <name val="Arial"/>
      <family val="2"/>
    </font>
    <font>
      <sz val="10"/>
      <color indexed="10"/>
      <name val="Arial"/>
      <family val="2"/>
    </font>
    <font>
      <sz val="11"/>
      <color indexed="8"/>
      <name val="Calibri"/>
      <family val="2"/>
    </font>
    <font>
      <b/>
      <sz val="10"/>
      <color indexed="10"/>
      <name val="Arial"/>
      <family val="2"/>
    </font>
    <font>
      <b/>
      <sz val="10"/>
      <color indexed="9"/>
      <name val="Arial"/>
      <family val="2"/>
    </font>
    <font>
      <sz val="11"/>
      <color indexed="8"/>
      <name val="Calibri"/>
      <family val="2"/>
    </font>
    <font>
      <sz val="11"/>
      <color indexed="8"/>
      <name val="Calibri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3F3F76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0"/>
      <color indexed="8"/>
      <name val="Times New Roman"/>
      <family val="2"/>
    </font>
    <font>
      <sz val="10"/>
      <color theme="1"/>
      <name val="Times New Roman"/>
      <family val="2"/>
    </font>
    <font>
      <b/>
      <sz val="10"/>
      <color rgb="FFFF0000"/>
      <name val="Arial"/>
      <family val="2"/>
    </font>
    <font>
      <b/>
      <sz val="10"/>
      <color theme="0"/>
      <name val="Arial"/>
      <family val="2"/>
    </font>
    <font>
      <sz val="10"/>
      <color theme="1"/>
      <name val="Arial"/>
      <family val="2"/>
    </font>
    <font>
      <sz val="18"/>
      <color theme="3"/>
      <name val="Cambria"/>
      <family val="2"/>
      <scheme val="major"/>
    </font>
    <font>
      <u/>
      <sz val="14.3"/>
      <color theme="10"/>
      <name val="Calibri"/>
      <family val="2"/>
    </font>
    <font>
      <sz val="8"/>
      <name val="SwitzerlandLight"/>
    </font>
    <font>
      <u/>
      <sz val="10"/>
      <color indexed="12"/>
      <name val="Arial"/>
      <family val="2"/>
    </font>
    <font>
      <sz val="12"/>
      <color indexed="8"/>
      <name val="Arial"/>
      <family val="2"/>
    </font>
  </fonts>
  <fills count="65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22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22"/>
        <bgColor indexed="27"/>
      </patternFill>
    </fill>
    <fill>
      <patternFill patternType="solid">
        <fgColor indexed="15"/>
      </patternFill>
    </fill>
    <fill>
      <patternFill patternType="solid">
        <fgColor indexed="12"/>
        <bgColor indexed="39"/>
      </patternFill>
    </fill>
    <fill>
      <patternFill patternType="solid">
        <fgColor indexed="12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C6EF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C99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indexed="65"/>
        <bgColor indexed="64"/>
      </patternFill>
    </fill>
    <fill>
      <patternFill patternType="solid">
        <fgColor theme="0"/>
        <bgColor indexed="64"/>
      </patternFill>
    </fill>
  </fills>
  <borders count="3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n">
        <color indexed="8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8"/>
      </left>
      <right/>
      <top/>
      <bottom/>
      <diagonal/>
    </border>
    <border>
      <left style="medium">
        <color indexed="64"/>
      </left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44893">
    <xf numFmtId="0" fontId="0" fillId="0" borderId="0"/>
    <xf numFmtId="0" fontId="29" fillId="0" borderId="0">
      <alignment vertical="top"/>
    </xf>
    <xf numFmtId="0" fontId="29" fillId="0" borderId="0">
      <alignment vertical="top"/>
    </xf>
    <xf numFmtId="0" fontId="8" fillId="0" borderId="0"/>
    <xf numFmtId="0" fontId="8" fillId="0" borderId="0"/>
    <xf numFmtId="0" fontId="8" fillId="0" borderId="0"/>
    <xf numFmtId="187" fontId="70" fillId="0" borderId="0" applyFont="0" applyFill="0" applyBorder="0" applyAlignment="0" applyProtection="0"/>
    <xf numFmtId="188" fontId="70" fillId="0" borderId="0" applyFont="0" applyFill="0" applyBorder="0" applyAlignment="0" applyProtection="0"/>
    <xf numFmtId="0" fontId="7" fillId="2" borderId="0" applyNumberFormat="0" applyBorder="0" applyAlignment="0" applyProtection="0"/>
    <xf numFmtId="0" fontId="7" fillId="3" borderId="0" applyNumberFormat="0" applyBorder="0" applyAlignment="0" applyProtection="0"/>
    <xf numFmtId="0" fontId="7" fillId="4" borderId="0" applyNumberFormat="0" applyBorder="0" applyAlignment="0" applyProtection="0"/>
    <xf numFmtId="0" fontId="7" fillId="5" borderId="0" applyNumberFormat="0" applyBorder="0" applyAlignment="0" applyProtection="0"/>
    <xf numFmtId="0" fontId="7" fillId="6" borderId="0" applyNumberFormat="0" applyBorder="0" applyAlignment="0" applyProtection="0"/>
    <xf numFmtId="0" fontId="7" fillId="7" borderId="0" applyNumberFormat="0" applyBorder="0" applyAlignment="0" applyProtection="0"/>
    <xf numFmtId="0" fontId="91" fillId="32" borderId="0" applyNumberFormat="0" applyBorder="0" applyAlignment="0" applyProtection="0"/>
    <xf numFmtId="0" fontId="7" fillId="2" borderId="0" applyNumberFormat="0" applyBorder="0" applyAlignment="0" applyProtection="0"/>
    <xf numFmtId="0" fontId="91" fillId="33" borderId="0" applyNumberFormat="0" applyBorder="0" applyAlignment="0" applyProtection="0"/>
    <xf numFmtId="0" fontId="7" fillId="3" borderId="0" applyNumberFormat="0" applyBorder="0" applyAlignment="0" applyProtection="0"/>
    <xf numFmtId="0" fontId="91" fillId="34" borderId="0" applyNumberFormat="0" applyBorder="0" applyAlignment="0" applyProtection="0"/>
    <xf numFmtId="0" fontId="7" fillId="4" borderId="0" applyNumberFormat="0" applyBorder="0" applyAlignment="0" applyProtection="0"/>
    <xf numFmtId="0" fontId="91" fillId="35" borderId="0" applyNumberFormat="0" applyBorder="0" applyAlignment="0" applyProtection="0"/>
    <xf numFmtId="0" fontId="7" fillId="5" borderId="0" applyNumberFormat="0" applyBorder="0" applyAlignment="0" applyProtection="0"/>
    <xf numFmtId="0" fontId="91" fillId="36" borderId="0" applyNumberFormat="0" applyBorder="0" applyAlignment="0" applyProtection="0"/>
    <xf numFmtId="0" fontId="7" fillId="6" borderId="0" applyNumberFormat="0" applyBorder="0" applyAlignment="0" applyProtection="0"/>
    <xf numFmtId="0" fontId="91" fillId="37" borderId="0" applyNumberFormat="0" applyBorder="0" applyAlignment="0" applyProtection="0"/>
    <xf numFmtId="0" fontId="7" fillId="8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5" borderId="0" applyNumberFormat="0" applyBorder="0" applyAlignment="0" applyProtection="0"/>
    <xf numFmtId="0" fontId="7" fillId="9" borderId="0" applyNumberFormat="0" applyBorder="0" applyAlignment="0" applyProtection="0"/>
    <xf numFmtId="0" fontId="7" fillId="12" borderId="0" applyNumberFormat="0" applyBorder="0" applyAlignment="0" applyProtection="0"/>
    <xf numFmtId="0" fontId="91" fillId="38" borderId="0" applyNumberFormat="0" applyBorder="0" applyAlignment="0" applyProtection="0"/>
    <xf numFmtId="0" fontId="7" fillId="9" borderId="0" applyNumberFormat="0" applyBorder="0" applyAlignment="0" applyProtection="0"/>
    <xf numFmtId="0" fontId="91" fillId="39" borderId="0" applyNumberFormat="0" applyBorder="0" applyAlignment="0" applyProtection="0"/>
    <xf numFmtId="0" fontId="7" fillId="10" borderId="0" applyNumberFormat="0" applyBorder="0" applyAlignment="0" applyProtection="0"/>
    <xf numFmtId="0" fontId="91" fillId="40" borderId="0" applyNumberFormat="0" applyBorder="0" applyAlignment="0" applyProtection="0"/>
    <xf numFmtId="0" fontId="7" fillId="11" borderId="0" applyNumberFormat="0" applyBorder="0" applyAlignment="0" applyProtection="0"/>
    <xf numFmtId="0" fontId="91" fillId="41" borderId="0" applyNumberFormat="0" applyBorder="0" applyAlignment="0" applyProtection="0"/>
    <xf numFmtId="0" fontId="7" fillId="5" borderId="0" applyNumberFormat="0" applyBorder="0" applyAlignment="0" applyProtection="0"/>
    <xf numFmtId="0" fontId="91" fillId="42" borderId="0" applyNumberFormat="0" applyBorder="0" applyAlignment="0" applyProtection="0"/>
    <xf numFmtId="0" fontId="7" fillId="9" borderId="0" applyNumberFormat="0" applyBorder="0" applyAlignment="0" applyProtection="0"/>
    <xf numFmtId="0" fontId="91" fillId="43" borderId="0" applyNumberFormat="0" applyBorder="0" applyAlignment="0" applyProtection="0"/>
    <xf numFmtId="0" fontId="7" fillId="12" borderId="0" applyNumberFormat="0" applyBorder="0" applyAlignment="0" applyProtection="0"/>
    <xf numFmtId="0" fontId="44" fillId="13" borderId="0" applyNumberFormat="0" applyBorder="0" applyAlignment="0" applyProtection="0"/>
    <xf numFmtId="0" fontId="44" fillId="10" borderId="0" applyNumberFormat="0" applyBorder="0" applyAlignment="0" applyProtection="0"/>
    <xf numFmtId="0" fontId="44" fillId="11" borderId="0" applyNumberFormat="0" applyBorder="0" applyAlignment="0" applyProtection="0"/>
    <xf numFmtId="0" fontId="44" fillId="14" borderId="0" applyNumberFormat="0" applyBorder="0" applyAlignment="0" applyProtection="0"/>
    <xf numFmtId="0" fontId="44" fillId="15" borderId="0" applyNumberFormat="0" applyBorder="0" applyAlignment="0" applyProtection="0"/>
    <xf numFmtId="0" fontId="44" fillId="16" borderId="0" applyNumberFormat="0" applyBorder="0" applyAlignment="0" applyProtection="0"/>
    <xf numFmtId="0" fontId="92" fillId="44" borderId="0" applyNumberFormat="0" applyBorder="0" applyAlignment="0" applyProtection="0"/>
    <xf numFmtId="0" fontId="44" fillId="13" borderId="0" applyNumberFormat="0" applyBorder="0" applyAlignment="0" applyProtection="0"/>
    <xf numFmtId="0" fontId="92" fillId="45" borderId="0" applyNumberFormat="0" applyBorder="0" applyAlignment="0" applyProtection="0"/>
    <xf numFmtId="0" fontId="44" fillId="10" borderId="0" applyNumberFormat="0" applyBorder="0" applyAlignment="0" applyProtection="0"/>
    <xf numFmtId="0" fontId="92" fillId="46" borderId="0" applyNumberFormat="0" applyBorder="0" applyAlignment="0" applyProtection="0"/>
    <xf numFmtId="0" fontId="44" fillId="11" borderId="0" applyNumberFormat="0" applyBorder="0" applyAlignment="0" applyProtection="0"/>
    <xf numFmtId="0" fontId="92" fillId="47" borderId="0" applyNumberFormat="0" applyBorder="0" applyAlignment="0" applyProtection="0"/>
    <xf numFmtId="0" fontId="44" fillId="14" borderId="0" applyNumberFormat="0" applyBorder="0" applyAlignment="0" applyProtection="0"/>
    <xf numFmtId="0" fontId="92" fillId="48" borderId="0" applyNumberFormat="0" applyBorder="0" applyAlignment="0" applyProtection="0"/>
    <xf numFmtId="0" fontId="44" fillId="15" borderId="0" applyNumberFormat="0" applyBorder="0" applyAlignment="0" applyProtection="0"/>
    <xf numFmtId="0" fontId="92" fillId="49" borderId="0" applyNumberFormat="0" applyBorder="0" applyAlignment="0" applyProtection="0"/>
    <xf numFmtId="0" fontId="44" fillId="16" borderId="0" applyNumberFormat="0" applyBorder="0" applyAlignment="0" applyProtection="0"/>
    <xf numFmtId="174" fontId="22" fillId="0" borderId="0">
      <protection locked="0"/>
    </xf>
    <xf numFmtId="174" fontId="22" fillId="0" borderId="0">
      <protection locked="0"/>
    </xf>
    <xf numFmtId="0" fontId="44" fillId="17" borderId="0" applyNumberFormat="0" applyBorder="0" applyAlignment="0" applyProtection="0"/>
    <xf numFmtId="0" fontId="44" fillId="18" borderId="0" applyNumberFormat="0" applyBorder="0" applyAlignment="0" applyProtection="0"/>
    <xf numFmtId="0" fontId="44" fillId="19" borderId="0" applyNumberFormat="0" applyBorder="0" applyAlignment="0" applyProtection="0"/>
    <xf numFmtId="0" fontId="44" fillId="14" borderId="0" applyNumberFormat="0" applyBorder="0" applyAlignment="0" applyProtection="0"/>
    <xf numFmtId="0" fontId="44" fillId="15" borderId="0" applyNumberFormat="0" applyBorder="0" applyAlignment="0" applyProtection="0"/>
    <xf numFmtId="0" fontId="44" fillId="20" borderId="0" applyNumberFormat="0" applyBorder="0" applyAlignment="0" applyProtection="0"/>
    <xf numFmtId="174" fontId="22" fillId="0" borderId="0">
      <protection locked="0"/>
    </xf>
    <xf numFmtId="174" fontId="22" fillId="0" borderId="0">
      <protection locked="0"/>
    </xf>
    <xf numFmtId="0" fontId="50" fillId="3" borderId="0" applyNumberFormat="0" applyBorder="0" applyAlignment="0" applyProtection="0"/>
    <xf numFmtId="0" fontId="71" fillId="0" borderId="1" applyNumberFormat="0" applyFill="0" applyAlignment="0" applyProtection="0"/>
    <xf numFmtId="186" fontId="66" fillId="0" borderId="0">
      <alignment vertical="top"/>
    </xf>
    <xf numFmtId="186" fontId="67" fillId="0" borderId="0">
      <alignment horizontal="right"/>
    </xf>
    <xf numFmtId="186" fontId="67" fillId="0" borderId="0">
      <alignment horizontal="left"/>
    </xf>
    <xf numFmtId="0" fontId="93" fillId="50" borderId="0" applyNumberFormat="0" applyBorder="0" applyAlignment="0" applyProtection="0"/>
    <xf numFmtId="0" fontId="45" fillId="4" borderId="0" applyNumberFormat="0" applyBorder="0" applyAlignment="0" applyProtection="0"/>
    <xf numFmtId="189" fontId="70" fillId="0" borderId="0" applyFont="0" applyFill="0" applyBorder="0" applyAlignment="0" applyProtection="0"/>
    <xf numFmtId="0" fontId="72" fillId="0" borderId="0"/>
    <xf numFmtId="174" fontId="22" fillId="0" borderId="0">
      <protection locked="0"/>
    </xf>
    <xf numFmtId="174" fontId="22" fillId="0" borderId="0">
      <protection locked="0"/>
    </xf>
    <xf numFmtId="0" fontId="46" fillId="8" borderId="2" applyNumberFormat="0" applyAlignment="0" applyProtection="0"/>
    <xf numFmtId="0" fontId="94" fillId="51" borderId="20" applyNumberFormat="0" applyAlignment="0" applyProtection="0"/>
    <xf numFmtId="0" fontId="46" fillId="8" borderId="2" applyNumberFormat="0" applyAlignment="0" applyProtection="0"/>
    <xf numFmtId="0" fontId="95" fillId="52" borderId="21" applyNumberFormat="0" applyAlignment="0" applyProtection="0"/>
    <xf numFmtId="0" fontId="47" fillId="21" borderId="3" applyNumberFormat="0" applyAlignment="0" applyProtection="0"/>
    <xf numFmtId="0" fontId="96" fillId="0" borderId="22" applyNumberFormat="0" applyFill="0" applyAlignment="0" applyProtection="0"/>
    <xf numFmtId="0" fontId="48" fillId="0" borderId="4" applyNumberFormat="0" applyFill="0" applyAlignment="0" applyProtection="0"/>
    <xf numFmtId="0" fontId="47" fillId="21" borderId="3" applyNumberFormat="0" applyAlignment="0" applyProtection="0"/>
    <xf numFmtId="167" fontId="8" fillId="0" borderId="0" applyFont="0" applyFill="0" applyBorder="0" applyAlignment="0" applyProtection="0"/>
    <xf numFmtId="183" fontId="28" fillId="22" borderId="0" applyNumberFormat="0" applyFont="0" applyFill="0" applyBorder="0" applyProtection="0">
      <alignment horizontal="left"/>
    </xf>
    <xf numFmtId="183" fontId="28" fillId="22" borderId="0" applyNumberFormat="0" applyFont="0" applyFill="0" applyBorder="0" applyProtection="0">
      <alignment horizontal="left"/>
    </xf>
    <xf numFmtId="175" fontId="28" fillId="22" borderId="0" applyNumberFormat="0" applyFont="0" applyFill="0" applyBorder="0" applyProtection="0">
      <alignment horizontal="left"/>
    </xf>
    <xf numFmtId="175" fontId="28" fillId="22" borderId="0" applyNumberFormat="0" applyFont="0" applyFill="0" applyBorder="0" applyProtection="0">
      <alignment horizontal="left"/>
    </xf>
    <xf numFmtId="0" fontId="28" fillId="22" borderId="0" applyNumberFormat="0" applyFont="0" applyFill="0" applyBorder="0" applyProtection="0">
      <alignment horizontal="left"/>
    </xf>
    <xf numFmtId="190" fontId="70" fillId="0" borderId="0" applyFont="0" applyFill="0" applyBorder="0" applyAlignment="0" applyProtection="0"/>
    <xf numFmtId="0" fontId="21" fillId="0" borderId="0">
      <protection locked="0"/>
    </xf>
    <xf numFmtId="183" fontId="21" fillId="0" borderId="0">
      <protection locked="0"/>
    </xf>
    <xf numFmtId="0" fontId="21" fillId="0" borderId="0">
      <protection locked="0"/>
    </xf>
    <xf numFmtId="0" fontId="21" fillId="0" borderId="0">
      <protection locked="0"/>
    </xf>
    <xf numFmtId="183" fontId="21" fillId="0" borderId="0">
      <protection locked="0"/>
    </xf>
    <xf numFmtId="183" fontId="21" fillId="0" borderId="0">
      <protection locked="0"/>
    </xf>
    <xf numFmtId="0" fontId="21" fillId="0" borderId="0">
      <protection locked="0"/>
    </xf>
    <xf numFmtId="175" fontId="21" fillId="0" borderId="0">
      <protection locked="0"/>
    </xf>
    <xf numFmtId="0" fontId="21" fillId="0" borderId="0">
      <protection locked="0"/>
    </xf>
    <xf numFmtId="175" fontId="21" fillId="0" borderId="0">
      <protection locked="0"/>
    </xf>
    <xf numFmtId="0" fontId="92" fillId="53" borderId="0" applyNumberFormat="0" applyBorder="0" applyAlignment="0" applyProtection="0"/>
    <xf numFmtId="0" fontId="44" fillId="17" borderId="0" applyNumberFormat="0" applyBorder="0" applyAlignment="0" applyProtection="0"/>
    <xf numFmtId="0" fontId="92" fillId="54" borderId="0" applyNumberFormat="0" applyBorder="0" applyAlignment="0" applyProtection="0"/>
    <xf numFmtId="0" fontId="44" fillId="18" borderId="0" applyNumberFormat="0" applyBorder="0" applyAlignment="0" applyProtection="0"/>
    <xf numFmtId="0" fontId="92" fillId="55" borderId="0" applyNumberFormat="0" applyBorder="0" applyAlignment="0" applyProtection="0"/>
    <xf numFmtId="0" fontId="44" fillId="19" borderId="0" applyNumberFormat="0" applyBorder="0" applyAlignment="0" applyProtection="0"/>
    <xf numFmtId="0" fontId="92" fillId="56" borderId="0" applyNumberFormat="0" applyBorder="0" applyAlignment="0" applyProtection="0"/>
    <xf numFmtId="0" fontId="44" fillId="14" borderId="0" applyNumberFormat="0" applyBorder="0" applyAlignment="0" applyProtection="0"/>
    <xf numFmtId="0" fontId="92" fillId="57" borderId="0" applyNumberFormat="0" applyBorder="0" applyAlignment="0" applyProtection="0"/>
    <xf numFmtId="0" fontId="44" fillId="15" borderId="0" applyNumberFormat="0" applyBorder="0" applyAlignment="0" applyProtection="0"/>
    <xf numFmtId="0" fontId="92" fillId="58" borderId="0" applyNumberFormat="0" applyBorder="0" applyAlignment="0" applyProtection="0"/>
    <xf numFmtId="0" fontId="44" fillId="20" borderId="0" applyNumberFormat="0" applyBorder="0" applyAlignment="0" applyProtection="0"/>
    <xf numFmtId="0" fontId="97" fillId="59" borderId="20" applyNumberFormat="0" applyAlignment="0" applyProtection="0"/>
    <xf numFmtId="0" fontId="49" fillId="8" borderId="2" applyNumberFormat="0" applyAlignment="0" applyProtection="0"/>
    <xf numFmtId="0" fontId="8" fillId="0" borderId="0"/>
    <xf numFmtId="0" fontId="29" fillId="0" borderId="0">
      <alignment vertical="top"/>
    </xf>
    <xf numFmtId="0" fontId="30" fillId="0" borderId="0">
      <alignment vertical="top"/>
    </xf>
    <xf numFmtId="0" fontId="30" fillId="0" borderId="0">
      <alignment vertical="top"/>
    </xf>
    <xf numFmtId="175" fontId="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8" fillId="0" borderId="0" applyFont="0" applyFill="0" applyBorder="0" applyAlignment="0" applyProtection="0"/>
    <xf numFmtId="185" fontId="8" fillId="0" borderId="0" applyFont="0" applyFill="0" applyBorder="0" applyAlignment="0" applyProtection="0"/>
    <xf numFmtId="185" fontId="8" fillId="0" borderId="0" applyFont="0" applyFill="0" applyBorder="0" applyAlignment="0" applyProtection="0"/>
    <xf numFmtId="183" fontId="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8" fillId="0" borderId="0" applyFont="0" applyFill="0" applyBorder="0" applyAlignment="0" applyProtection="0"/>
    <xf numFmtId="183" fontId="8" fillId="0" borderId="0" applyFont="0" applyFill="0" applyBorder="0" applyAlignment="0" applyProtection="0"/>
    <xf numFmtId="191" fontId="7" fillId="0" borderId="0"/>
    <xf numFmtId="0" fontId="7" fillId="0" borderId="0"/>
    <xf numFmtId="9" fontId="7" fillId="0" borderId="0"/>
    <xf numFmtId="166" fontId="8" fillId="0" borderId="0" applyFont="0" applyFill="0" applyBorder="0" applyAlignment="0" applyProtection="0"/>
    <xf numFmtId="0" fontId="54" fillId="0" borderId="0" applyNumberFormat="0" applyFill="0" applyBorder="0" applyAlignment="0" applyProtection="0"/>
    <xf numFmtId="172" fontId="21" fillId="0" borderId="0">
      <protection locked="0"/>
    </xf>
    <xf numFmtId="172" fontId="21" fillId="0" borderId="0">
      <protection locked="0"/>
    </xf>
    <xf numFmtId="172" fontId="21" fillId="0" borderId="0">
      <protection locked="0"/>
    </xf>
    <xf numFmtId="0" fontId="45" fillId="4" borderId="0" applyNumberFormat="0" applyBorder="0" applyAlignment="0" applyProtection="0"/>
    <xf numFmtId="179" fontId="38" fillId="23" borderId="0">
      <alignment horizontal="left" vertical="top"/>
    </xf>
    <xf numFmtId="0" fontId="56" fillId="0" borderId="5" applyNumberFormat="0" applyFill="0" applyAlignment="0" applyProtection="0"/>
    <xf numFmtId="0" fontId="57" fillId="0" borderId="6" applyNumberFormat="0" applyFill="0" applyAlignment="0" applyProtection="0"/>
    <xf numFmtId="0" fontId="58" fillId="0" borderId="7" applyNumberFormat="0" applyFill="0" applyAlignment="0" applyProtection="0"/>
    <xf numFmtId="0" fontId="5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9" fillId="60" borderId="0" applyNumberFormat="0" applyBorder="0" applyAlignment="0" applyProtection="0"/>
    <xf numFmtId="0" fontId="50" fillId="3" borderId="0" applyNumberFormat="0" applyBorder="0" applyAlignment="0" applyProtection="0"/>
    <xf numFmtId="183" fontId="39" fillId="23" borderId="0">
      <alignment horizontal="left" wrapText="1" indent="2"/>
    </xf>
    <xf numFmtId="183" fontId="39" fillId="23" borderId="0">
      <alignment horizontal="left" wrapText="1" indent="2"/>
    </xf>
    <xf numFmtId="175" fontId="39" fillId="23" borderId="0">
      <alignment horizontal="left" wrapText="1" indent="2"/>
    </xf>
    <xf numFmtId="175" fontId="39" fillId="23" borderId="0">
      <alignment horizontal="left" wrapText="1" indent="2"/>
    </xf>
    <xf numFmtId="0" fontId="39" fillId="23" borderId="0">
      <alignment horizontal="left" wrapText="1" indent="2"/>
    </xf>
    <xf numFmtId="0" fontId="49" fillId="7" borderId="2" applyNumberFormat="0" applyAlignment="0" applyProtection="0"/>
    <xf numFmtId="0" fontId="73" fillId="9" borderId="0" applyNumberFormat="0" applyFont="0" applyBorder="0" applyAlignment="0">
      <protection locked="0"/>
    </xf>
    <xf numFmtId="0" fontId="74" fillId="0" borderId="0" applyNumberFormat="0" applyFill="0" applyBorder="0" applyAlignment="0">
      <protection locked="0"/>
    </xf>
    <xf numFmtId="0" fontId="48" fillId="0" borderId="4" applyNumberFormat="0" applyFill="0" applyAlignment="0" applyProtection="0"/>
    <xf numFmtId="0" fontId="79" fillId="0" borderId="8">
      <alignment horizontal="center"/>
    </xf>
    <xf numFmtId="164" fontId="8" fillId="0" borderId="0" applyFont="0" applyFill="0" applyBorder="0" applyAlignment="0" applyProtection="0"/>
    <xf numFmtId="166" fontId="60" fillId="0" borderId="0" applyFont="0" applyFill="0" applyBorder="0" applyAlignment="0" applyProtection="0"/>
    <xf numFmtId="44" fontId="78" fillId="0" borderId="0" applyFont="0" applyFill="0" applyBorder="0" applyAlignment="0" applyProtection="0"/>
    <xf numFmtId="44" fontId="89" fillId="0" borderId="0" applyFont="0" applyFill="0" applyBorder="0" applyAlignment="0" applyProtection="0"/>
    <xf numFmtId="44" fontId="90" fillId="0" borderId="0" applyFont="0" applyFill="0" applyBorder="0" applyAlignment="0" applyProtection="0"/>
    <xf numFmtId="167" fontId="8" fillId="0" borderId="0" applyFont="0" applyFill="0" applyBorder="0" applyAlignment="0" applyProtection="0"/>
    <xf numFmtId="0" fontId="30" fillId="0" borderId="0">
      <alignment vertical="top"/>
    </xf>
    <xf numFmtId="44" fontId="7" fillId="0" borderId="0" applyFont="0" applyFill="0" applyBorder="0" applyAlignment="0" applyProtection="0"/>
    <xf numFmtId="0" fontId="30" fillId="0" borderId="0">
      <alignment vertical="top"/>
    </xf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8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8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81" fillId="0" borderId="0" applyFont="0" applyFill="0" applyBorder="0" applyAlignment="0" applyProtection="0"/>
    <xf numFmtId="44" fontId="85" fillId="0" borderId="0" applyFont="0" applyFill="0" applyBorder="0" applyAlignment="0" applyProtection="0"/>
    <xf numFmtId="44" fontId="88" fillId="0" borderId="0" applyFont="0" applyFill="0" applyBorder="0" applyAlignment="0" applyProtection="0"/>
    <xf numFmtId="165" fontId="78" fillId="0" borderId="0" applyFont="0" applyFill="0" applyBorder="0" applyAlignment="0" applyProtection="0"/>
    <xf numFmtId="165" fontId="9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5" fillId="0" borderId="0" applyFont="0" applyFill="0" applyBorder="0" applyAlignment="0" applyProtection="0"/>
    <xf numFmtId="165" fontId="88" fillId="0" borderId="0" applyFont="0" applyFill="0" applyBorder="0" applyAlignment="0" applyProtection="0"/>
    <xf numFmtId="165" fontId="89" fillId="0" borderId="0" applyFont="0" applyFill="0" applyBorder="0" applyAlignment="0" applyProtection="0"/>
    <xf numFmtId="44" fontId="78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8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8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81" fillId="0" borderId="0" applyFont="0" applyFill="0" applyBorder="0" applyAlignment="0" applyProtection="0"/>
    <xf numFmtId="44" fontId="85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89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100" fillId="61" borderId="0" applyNumberFormat="0" applyBorder="0" applyAlignment="0" applyProtection="0"/>
    <xf numFmtId="0" fontId="51" fillId="24" borderId="0" applyNumberFormat="0" applyBorder="0" applyAlignment="0" applyProtection="0"/>
    <xf numFmtId="0" fontId="51" fillId="24" borderId="0" applyNumberFormat="0" applyBorder="0" applyAlignment="0" applyProtection="0"/>
    <xf numFmtId="0" fontId="91" fillId="0" borderId="0"/>
    <xf numFmtId="0" fontId="91" fillId="0" borderId="0"/>
    <xf numFmtId="0" fontId="8" fillId="0" borderId="0"/>
    <xf numFmtId="183" fontId="91" fillId="0" borderId="0"/>
    <xf numFmtId="0" fontId="77" fillId="0" borderId="0"/>
    <xf numFmtId="0" fontId="8" fillId="0" borderId="0"/>
    <xf numFmtId="0" fontId="80" fillId="0" borderId="0"/>
    <xf numFmtId="0" fontId="80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0" fontId="91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/>
    <xf numFmtId="0" fontId="91" fillId="0" borderId="0"/>
    <xf numFmtId="0" fontId="8" fillId="0" borderId="0"/>
    <xf numFmtId="183" fontId="91" fillId="0" borderId="0"/>
    <xf numFmtId="0" fontId="8" fillId="0" borderId="0">
      <alignment vertical="top"/>
    </xf>
    <xf numFmtId="0" fontId="77" fillId="0" borderId="0"/>
    <xf numFmtId="0" fontId="8" fillId="0" borderId="0"/>
    <xf numFmtId="0" fontId="80" fillId="0" borderId="0"/>
    <xf numFmtId="0" fontId="8" fillId="0" borderId="0">
      <alignment vertical="top"/>
    </xf>
    <xf numFmtId="0" fontId="80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/>
    <xf numFmtId="0" fontId="7" fillId="0" borderId="0"/>
    <xf numFmtId="0" fontId="8" fillId="0" borderId="0"/>
    <xf numFmtId="183" fontId="91" fillId="0" borderId="0"/>
    <xf numFmtId="0" fontId="8" fillId="0" borderId="0">
      <alignment vertical="top"/>
    </xf>
    <xf numFmtId="0" fontId="77" fillId="0" borderId="0"/>
    <xf numFmtId="0" fontId="8" fillId="0" borderId="0"/>
    <xf numFmtId="0" fontId="80" fillId="0" borderId="0"/>
    <xf numFmtId="0" fontId="8" fillId="0" borderId="0">
      <alignment vertical="top"/>
    </xf>
    <xf numFmtId="0" fontId="80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/>
    <xf numFmtId="183" fontId="91" fillId="0" borderId="0"/>
    <xf numFmtId="0" fontId="8" fillId="0" borderId="0"/>
    <xf numFmtId="0" fontId="77" fillId="0" borderId="0"/>
    <xf numFmtId="0" fontId="8" fillId="0" borderId="0"/>
    <xf numFmtId="0" fontId="80" fillId="0" borderId="0"/>
    <xf numFmtId="0" fontId="8" fillId="0" borderId="0">
      <alignment vertical="top"/>
    </xf>
    <xf numFmtId="0" fontId="80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0" fontId="8" fillId="0" borderId="0"/>
    <xf numFmtId="0" fontId="77" fillId="0" borderId="0"/>
    <xf numFmtId="0" fontId="8" fillId="0" borderId="0"/>
    <xf numFmtId="0" fontId="80" fillId="0" borderId="0"/>
    <xf numFmtId="0" fontId="80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/>
    <xf numFmtId="183" fontId="91" fillId="0" borderId="0"/>
    <xf numFmtId="0" fontId="8" fillId="0" borderId="0"/>
    <xf numFmtId="0" fontId="77" fillId="0" borderId="0"/>
    <xf numFmtId="0" fontId="8" fillId="0" borderId="0"/>
    <xf numFmtId="0" fontId="80" fillId="0" borderId="0"/>
    <xf numFmtId="0" fontId="8" fillId="0" borderId="0">
      <alignment vertical="top"/>
    </xf>
    <xf numFmtId="0" fontId="80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0" fontId="77" fillId="0" borderId="0"/>
    <xf numFmtId="0" fontId="8" fillId="0" borderId="0"/>
    <xf numFmtId="0" fontId="80" fillId="0" borderId="0"/>
    <xf numFmtId="0" fontId="80" fillId="0" borderId="0"/>
    <xf numFmtId="0" fontId="8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183" fontId="91" fillId="0" borderId="0"/>
    <xf numFmtId="0" fontId="8" fillId="0" borderId="0">
      <alignment vertical="top"/>
    </xf>
    <xf numFmtId="0" fontId="77" fillId="0" borderId="0"/>
    <xf numFmtId="0" fontId="8" fillId="0" borderId="0"/>
    <xf numFmtId="0" fontId="80" fillId="0" borderId="0"/>
    <xf numFmtId="0" fontId="8" fillId="0" borderId="0">
      <alignment vertical="top"/>
    </xf>
    <xf numFmtId="0" fontId="80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0" fontId="8" fillId="0" borderId="0">
      <alignment vertical="top"/>
    </xf>
    <xf numFmtId="0" fontId="77" fillId="0" borderId="0"/>
    <xf numFmtId="0" fontId="8" fillId="0" borderId="0"/>
    <xf numFmtId="0" fontId="80" fillId="0" borderId="0"/>
    <xf numFmtId="0" fontId="80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0" fontId="77" fillId="0" borderId="0"/>
    <xf numFmtId="0" fontId="8" fillId="0" borderId="0"/>
    <xf numFmtId="0" fontId="80" fillId="0" borderId="0"/>
    <xf numFmtId="0" fontId="80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0" fontId="18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/>
    <xf numFmtId="183" fontId="8" fillId="0" borderId="0"/>
    <xf numFmtId="0" fontId="8" fillId="0" borderId="0"/>
    <xf numFmtId="0" fontId="8" fillId="0" borderId="0">
      <alignment vertical="top"/>
    </xf>
    <xf numFmtId="0" fontId="91" fillId="0" borderId="0"/>
    <xf numFmtId="0" fontId="8" fillId="0" borderId="0">
      <alignment vertical="top"/>
    </xf>
    <xf numFmtId="183" fontId="8" fillId="0" borderId="0"/>
    <xf numFmtId="0" fontId="91" fillId="0" borderId="0"/>
    <xf numFmtId="183" fontId="8" fillId="0" borderId="0"/>
    <xf numFmtId="0" fontId="8" fillId="0" borderId="0">
      <alignment vertical="top"/>
    </xf>
    <xf numFmtId="175" fontId="8" fillId="0" borderId="0"/>
    <xf numFmtId="0" fontId="8" fillId="0" borderId="0"/>
    <xf numFmtId="0" fontId="8" fillId="0" borderId="0">
      <alignment vertical="top"/>
    </xf>
    <xf numFmtId="0" fontId="8" fillId="0" borderId="0"/>
    <xf numFmtId="0" fontId="8" fillId="0" borderId="0">
      <alignment vertical="top"/>
    </xf>
    <xf numFmtId="175" fontId="8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183" fontId="91" fillId="0" borderId="0"/>
    <xf numFmtId="183" fontId="91" fillId="0" borderId="0"/>
    <xf numFmtId="0" fontId="77" fillId="0" borderId="0"/>
    <xf numFmtId="0" fontId="8" fillId="0" borderId="0"/>
    <xf numFmtId="0" fontId="80" fillId="0" borderId="0"/>
    <xf numFmtId="0" fontId="80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0" fontId="77" fillId="0" borderId="0"/>
    <xf numFmtId="0" fontId="8" fillId="0" borderId="0"/>
    <xf numFmtId="0" fontId="80" fillId="0" borderId="0"/>
    <xf numFmtId="0" fontId="80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183" fontId="91" fillId="0" borderId="0"/>
    <xf numFmtId="0" fontId="91" fillId="0" borderId="0"/>
    <xf numFmtId="0" fontId="77" fillId="0" borderId="0"/>
    <xf numFmtId="0" fontId="8" fillId="0" borderId="0"/>
    <xf numFmtId="0" fontId="80" fillId="0" borderId="0"/>
    <xf numFmtId="0" fontId="91" fillId="0" borderId="0"/>
    <xf numFmtId="0" fontId="80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75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175" fontId="91" fillId="0" borderId="0"/>
    <xf numFmtId="0" fontId="91" fillId="0" borderId="0"/>
    <xf numFmtId="0" fontId="77" fillId="0" borderId="0"/>
    <xf numFmtId="0" fontId="8" fillId="0" borderId="0"/>
    <xf numFmtId="0" fontId="80" fillId="0" borderId="0"/>
    <xf numFmtId="0" fontId="91" fillId="0" borderId="0"/>
    <xf numFmtId="0" fontId="80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0" fontId="77" fillId="0" borderId="0"/>
    <xf numFmtId="0" fontId="8" fillId="0" borderId="0"/>
    <xf numFmtId="0" fontId="80" fillId="0" borderId="0"/>
    <xf numFmtId="0" fontId="80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0" fontId="77" fillId="0" borderId="0"/>
    <xf numFmtId="0" fontId="8" fillId="0" borderId="0"/>
    <xf numFmtId="0" fontId="80" fillId="0" borderId="0"/>
    <xf numFmtId="0" fontId="80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0" fontId="77" fillId="0" borderId="0"/>
    <xf numFmtId="0" fontId="8" fillId="0" borderId="0"/>
    <xf numFmtId="0" fontId="80" fillId="0" borderId="0"/>
    <xf numFmtId="0" fontId="80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0" fontId="77" fillId="0" borderId="0"/>
    <xf numFmtId="0" fontId="8" fillId="0" borderId="0"/>
    <xf numFmtId="0" fontId="80" fillId="0" borderId="0"/>
    <xf numFmtId="0" fontId="80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183" fontId="91" fillId="0" borderId="0"/>
    <xf numFmtId="0" fontId="8" fillId="0" borderId="0">
      <alignment vertical="top"/>
    </xf>
    <xf numFmtId="0" fontId="77" fillId="0" borderId="0"/>
    <xf numFmtId="0" fontId="8" fillId="0" borderId="0"/>
    <xf numFmtId="0" fontId="80" fillId="0" borderId="0"/>
    <xf numFmtId="0" fontId="8" fillId="0" borderId="0">
      <alignment vertical="top"/>
    </xf>
    <xf numFmtId="0" fontId="80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0" fontId="77" fillId="0" borderId="0"/>
    <xf numFmtId="0" fontId="8" fillId="0" borderId="0"/>
    <xf numFmtId="0" fontId="80" fillId="0" borderId="0"/>
    <xf numFmtId="0" fontId="80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0" fontId="18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8" fillId="0" borderId="0"/>
    <xf numFmtId="0" fontId="8" fillId="0" borderId="0"/>
    <xf numFmtId="0" fontId="91" fillId="0" borderId="0"/>
    <xf numFmtId="183" fontId="8" fillId="0" borderId="0"/>
    <xf numFmtId="0" fontId="91" fillId="0" borderId="0">
      <alignment vertical="top"/>
    </xf>
    <xf numFmtId="183" fontId="8" fillId="0" borderId="0"/>
    <xf numFmtId="183" fontId="8" fillId="0" borderId="0"/>
    <xf numFmtId="0" fontId="91" fillId="0" borderId="0"/>
    <xf numFmtId="175" fontId="8" fillId="0" borderId="0"/>
    <xf numFmtId="0" fontId="8" fillId="0" borderId="0"/>
    <xf numFmtId="0" fontId="8" fillId="0" borderId="0"/>
    <xf numFmtId="0" fontId="91" fillId="0" borderId="0"/>
    <xf numFmtId="175" fontId="8" fillId="0" borderId="0"/>
    <xf numFmtId="0" fontId="91" fillId="0" borderId="0"/>
    <xf numFmtId="0" fontId="91" fillId="0" borderId="0">
      <alignment vertical="top"/>
    </xf>
    <xf numFmtId="0" fontId="91" fillId="0" borderId="0"/>
    <xf numFmtId="0" fontId="91" fillId="0" borderId="0"/>
    <xf numFmtId="0" fontId="91" fillId="0" borderId="0"/>
    <xf numFmtId="0" fontId="91" fillId="0" borderId="0"/>
    <xf numFmtId="0" fontId="7" fillId="0" borderId="0">
      <alignment vertical="top"/>
    </xf>
    <xf numFmtId="183" fontId="91" fillId="0" borderId="0"/>
    <xf numFmtId="183" fontId="91" fillId="0" borderId="0"/>
    <xf numFmtId="0" fontId="8" fillId="0" borderId="0">
      <alignment vertical="top"/>
    </xf>
    <xf numFmtId="0" fontId="77" fillId="0" borderId="0"/>
    <xf numFmtId="0" fontId="8" fillId="0" borderId="0"/>
    <xf numFmtId="0" fontId="80" fillId="0" borderId="0"/>
    <xf numFmtId="0" fontId="80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0" fontId="77" fillId="0" borderId="0"/>
    <xf numFmtId="0" fontId="8" fillId="0" borderId="0"/>
    <xf numFmtId="0" fontId="80" fillId="0" borderId="0"/>
    <xf numFmtId="0" fontId="80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0" fontId="8" fillId="0" borderId="0">
      <alignment vertical="top"/>
    </xf>
    <xf numFmtId="0" fontId="77" fillId="0" borderId="0"/>
    <xf numFmtId="0" fontId="8" fillId="0" borderId="0"/>
    <xf numFmtId="0" fontId="80" fillId="0" borderId="0"/>
    <xf numFmtId="0" fontId="80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0" fontId="77" fillId="0" borderId="0"/>
    <xf numFmtId="0" fontId="8" fillId="0" borderId="0"/>
    <xf numFmtId="0" fontId="80" fillId="0" borderId="0"/>
    <xf numFmtId="0" fontId="80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0" fontId="77" fillId="0" borderId="0"/>
    <xf numFmtId="0" fontId="8" fillId="0" borderId="0"/>
    <xf numFmtId="0" fontId="80" fillId="0" borderId="0"/>
    <xf numFmtId="0" fontId="80" fillId="0" borderId="0"/>
    <xf numFmtId="183" fontId="91" fillId="0" borderId="0"/>
    <xf numFmtId="183" fontId="91" fillId="0" borderId="0"/>
    <xf numFmtId="183" fontId="91" fillId="0" borderId="0"/>
    <xf numFmtId="175" fontId="91" fillId="0" borderId="0"/>
    <xf numFmtId="175" fontId="91" fillId="0" borderId="0"/>
    <xf numFmtId="175" fontId="91" fillId="0" borderId="0"/>
    <xf numFmtId="175" fontId="91" fillId="0" borderId="0"/>
    <xf numFmtId="175" fontId="91" fillId="0" borderId="0"/>
    <xf numFmtId="175" fontId="91" fillId="0" borderId="0"/>
    <xf numFmtId="175" fontId="91" fillId="0" borderId="0"/>
    <xf numFmtId="183" fontId="91" fillId="0" borderId="0"/>
    <xf numFmtId="183" fontId="91" fillId="0" borderId="0"/>
    <xf numFmtId="0" fontId="77" fillId="0" borderId="0"/>
    <xf numFmtId="0" fontId="8" fillId="0" borderId="0"/>
    <xf numFmtId="0" fontId="80" fillId="0" borderId="0"/>
    <xf numFmtId="0" fontId="80" fillId="0" borderId="0"/>
    <xf numFmtId="175" fontId="91" fillId="0" borderId="0"/>
    <xf numFmtId="175" fontId="91" fillId="0" borderId="0"/>
    <xf numFmtId="175" fontId="91" fillId="0" borderId="0"/>
    <xf numFmtId="175" fontId="91" fillId="0" borderId="0"/>
    <xf numFmtId="175" fontId="91" fillId="0" borderId="0"/>
    <xf numFmtId="175" fontId="91" fillId="0" borderId="0"/>
    <xf numFmtId="175" fontId="91" fillId="0" borderId="0"/>
    <xf numFmtId="183" fontId="91" fillId="0" borderId="0"/>
    <xf numFmtId="0" fontId="77" fillId="0" borderId="0"/>
    <xf numFmtId="0" fontId="8" fillId="0" borderId="0"/>
    <xf numFmtId="0" fontId="91" fillId="0" borderId="0"/>
    <xf numFmtId="0" fontId="91" fillId="0" borderId="0"/>
    <xf numFmtId="183" fontId="91" fillId="0" borderId="0"/>
    <xf numFmtId="0" fontId="80" fillId="0" borderId="0"/>
    <xf numFmtId="183" fontId="91" fillId="0" borderId="0"/>
    <xf numFmtId="183" fontId="91" fillId="0" borderId="0"/>
    <xf numFmtId="0" fontId="77" fillId="0" borderId="0"/>
    <xf numFmtId="0" fontId="8" fillId="0" borderId="0"/>
    <xf numFmtId="0" fontId="91" fillId="0" borderId="0"/>
    <xf numFmtId="0" fontId="91" fillId="0" borderId="0"/>
    <xf numFmtId="183" fontId="91" fillId="0" borderId="0"/>
    <xf numFmtId="0" fontId="80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0" fontId="77" fillId="0" borderId="0"/>
    <xf numFmtId="0" fontId="8" fillId="0" borderId="0"/>
    <xf numFmtId="0" fontId="80" fillId="0" borderId="0"/>
    <xf numFmtId="0" fontId="80" fillId="0" borderId="0"/>
    <xf numFmtId="0" fontId="77" fillId="0" borderId="0"/>
    <xf numFmtId="0" fontId="8" fillId="0" borderId="0"/>
    <xf numFmtId="0" fontId="91" fillId="0" borderId="0"/>
    <xf numFmtId="0" fontId="91" fillId="0" borderId="0"/>
    <xf numFmtId="183" fontId="91" fillId="0" borderId="0"/>
    <xf numFmtId="0" fontId="80" fillId="0" borderId="0"/>
    <xf numFmtId="183" fontId="91" fillId="0" borderId="0"/>
    <xf numFmtId="183" fontId="91" fillId="0" borderId="0"/>
    <xf numFmtId="0" fontId="77" fillId="0" borderId="0"/>
    <xf numFmtId="0" fontId="8" fillId="0" borderId="0"/>
    <xf numFmtId="0" fontId="91" fillId="0" borderId="0"/>
    <xf numFmtId="0" fontId="91" fillId="0" borderId="0"/>
    <xf numFmtId="183" fontId="91" fillId="0" borderId="0"/>
    <xf numFmtId="0" fontId="80" fillId="0" borderId="0"/>
    <xf numFmtId="183" fontId="91" fillId="0" borderId="0"/>
    <xf numFmtId="183" fontId="91" fillId="0" borderId="0"/>
    <xf numFmtId="0" fontId="77" fillId="0" borderId="0"/>
    <xf numFmtId="0" fontId="8" fillId="0" borderId="0"/>
    <xf numFmtId="0" fontId="91" fillId="0" borderId="0"/>
    <xf numFmtId="0" fontId="91" fillId="0" borderId="0"/>
    <xf numFmtId="183" fontId="91" fillId="0" borderId="0"/>
    <xf numFmtId="0" fontId="80" fillId="0" borderId="0"/>
    <xf numFmtId="183" fontId="91" fillId="0" borderId="0"/>
    <xf numFmtId="183" fontId="91" fillId="0" borderId="0"/>
    <xf numFmtId="0" fontId="77" fillId="0" borderId="0"/>
    <xf numFmtId="0" fontId="8" fillId="0" borderId="0"/>
    <xf numFmtId="0" fontId="91" fillId="0" borderId="0"/>
    <xf numFmtId="0" fontId="91" fillId="0" borderId="0"/>
    <xf numFmtId="183" fontId="91" fillId="0" borderId="0"/>
    <xf numFmtId="0" fontId="80" fillId="0" borderId="0"/>
    <xf numFmtId="183" fontId="91" fillId="0" borderId="0"/>
    <xf numFmtId="183" fontId="91" fillId="0" borderId="0"/>
    <xf numFmtId="0" fontId="77" fillId="0" borderId="0"/>
    <xf numFmtId="0" fontId="8" fillId="0" borderId="0"/>
    <xf numFmtId="0" fontId="91" fillId="0" borderId="0"/>
    <xf numFmtId="0" fontId="91" fillId="0" borderId="0"/>
    <xf numFmtId="183" fontId="91" fillId="0" borderId="0"/>
    <xf numFmtId="0" fontId="80" fillId="0" borderId="0"/>
    <xf numFmtId="183" fontId="91" fillId="0" borderId="0"/>
    <xf numFmtId="183" fontId="91" fillId="0" borderId="0"/>
    <xf numFmtId="0" fontId="77" fillId="0" borderId="0"/>
    <xf numFmtId="0" fontId="8" fillId="0" borderId="0"/>
    <xf numFmtId="0" fontId="91" fillId="0" borderId="0"/>
    <xf numFmtId="0" fontId="80" fillId="0" borderId="0"/>
    <xf numFmtId="183" fontId="91" fillId="0" borderId="0"/>
    <xf numFmtId="0" fontId="91" fillId="0" borderId="0"/>
    <xf numFmtId="183" fontId="91" fillId="0" borderId="0"/>
    <xf numFmtId="0" fontId="77" fillId="0" borderId="0"/>
    <xf numFmtId="0" fontId="8" fillId="0" borderId="0"/>
    <xf numFmtId="0" fontId="91" fillId="0" borderId="0"/>
    <xf numFmtId="0" fontId="80" fillId="0" borderId="0"/>
    <xf numFmtId="183" fontId="91" fillId="0" borderId="0"/>
    <xf numFmtId="0" fontId="91" fillId="0" borderId="0"/>
    <xf numFmtId="183" fontId="91" fillId="0" borderId="0"/>
    <xf numFmtId="0" fontId="77" fillId="0" borderId="0"/>
    <xf numFmtId="0" fontId="8" fillId="0" borderId="0"/>
    <xf numFmtId="0" fontId="91" fillId="0" borderId="0"/>
    <xf numFmtId="0" fontId="80" fillId="0" borderId="0"/>
    <xf numFmtId="183" fontId="91" fillId="0" borderId="0"/>
    <xf numFmtId="0" fontId="91" fillId="0" borderId="0"/>
    <xf numFmtId="183" fontId="91" fillId="0" borderId="0"/>
    <xf numFmtId="0" fontId="77" fillId="0" borderId="0"/>
    <xf numFmtId="0" fontId="8" fillId="0" borderId="0"/>
    <xf numFmtId="0" fontId="91" fillId="0" borderId="0"/>
    <xf numFmtId="0" fontId="80" fillId="0" borderId="0"/>
    <xf numFmtId="183" fontId="91" fillId="0" borderId="0"/>
    <xf numFmtId="0" fontId="91" fillId="0" borderId="0"/>
    <xf numFmtId="183" fontId="91" fillId="0" borderId="0"/>
    <xf numFmtId="0" fontId="77" fillId="0" borderId="0"/>
    <xf numFmtId="0" fontId="8" fillId="0" borderId="0"/>
    <xf numFmtId="0" fontId="91" fillId="0" borderId="0"/>
    <xf numFmtId="0" fontId="80" fillId="0" borderId="0"/>
    <xf numFmtId="183" fontId="91" fillId="0" borderId="0"/>
    <xf numFmtId="0" fontId="91" fillId="0" borderId="0"/>
    <xf numFmtId="183" fontId="91" fillId="0" borderId="0"/>
    <xf numFmtId="183" fontId="91" fillId="0" borderId="0"/>
    <xf numFmtId="183" fontId="91" fillId="0" borderId="0"/>
    <xf numFmtId="0" fontId="77" fillId="0" borderId="0"/>
    <xf numFmtId="0" fontId="8" fillId="0" borderId="0"/>
    <xf numFmtId="0" fontId="80" fillId="0" borderId="0"/>
    <xf numFmtId="0" fontId="80" fillId="0" borderId="0"/>
    <xf numFmtId="0" fontId="77" fillId="0" borderId="0"/>
    <xf numFmtId="0" fontId="8" fillId="0" borderId="0"/>
    <xf numFmtId="0" fontId="91" fillId="0" borderId="0"/>
    <xf numFmtId="0" fontId="80" fillId="0" borderId="0"/>
    <xf numFmtId="183" fontId="91" fillId="0" borderId="0"/>
    <xf numFmtId="0" fontId="91" fillId="0" borderId="0"/>
    <xf numFmtId="183" fontId="91" fillId="0" borderId="0"/>
    <xf numFmtId="0" fontId="77" fillId="0" borderId="0"/>
    <xf numFmtId="0" fontId="8" fillId="0" borderId="0"/>
    <xf numFmtId="0" fontId="91" fillId="0" borderId="0"/>
    <xf numFmtId="0" fontId="80" fillId="0" borderId="0"/>
    <xf numFmtId="183" fontId="91" fillId="0" borderId="0"/>
    <xf numFmtId="0" fontId="91" fillId="0" borderId="0"/>
    <xf numFmtId="183" fontId="91" fillId="0" borderId="0"/>
    <xf numFmtId="0" fontId="77" fillId="0" borderId="0"/>
    <xf numFmtId="0" fontId="8" fillId="0" borderId="0"/>
    <xf numFmtId="0" fontId="91" fillId="0" borderId="0"/>
    <xf numFmtId="0" fontId="80" fillId="0" borderId="0"/>
    <xf numFmtId="183" fontId="91" fillId="0" borderId="0"/>
    <xf numFmtId="0" fontId="91" fillId="0" borderId="0"/>
    <xf numFmtId="183" fontId="91" fillId="0" borderId="0"/>
    <xf numFmtId="0" fontId="77" fillId="0" borderId="0"/>
    <xf numFmtId="0" fontId="8" fillId="0" borderId="0"/>
    <xf numFmtId="0" fontId="91" fillId="0" borderId="0"/>
    <xf numFmtId="0" fontId="80" fillId="0" borderId="0"/>
    <xf numFmtId="183" fontId="91" fillId="0" borderId="0"/>
    <xf numFmtId="0" fontId="91" fillId="0" borderId="0"/>
    <xf numFmtId="183" fontId="91" fillId="0" borderId="0"/>
    <xf numFmtId="0" fontId="77" fillId="0" borderId="0"/>
    <xf numFmtId="0" fontId="8" fillId="0" borderId="0"/>
    <xf numFmtId="0" fontId="91" fillId="0" borderId="0"/>
    <xf numFmtId="0" fontId="80" fillId="0" borderId="0"/>
    <xf numFmtId="183" fontId="91" fillId="0" borderId="0"/>
    <xf numFmtId="0" fontId="91" fillId="0" borderId="0"/>
    <xf numFmtId="183" fontId="91" fillId="0" borderId="0"/>
    <xf numFmtId="0" fontId="77" fillId="0" borderId="0"/>
    <xf numFmtId="0" fontId="8" fillId="0" borderId="0"/>
    <xf numFmtId="0" fontId="91" fillId="0" borderId="0"/>
    <xf numFmtId="0" fontId="80" fillId="0" borderId="0"/>
    <xf numFmtId="183" fontId="91" fillId="0" borderId="0"/>
    <xf numFmtId="0" fontId="91" fillId="0" borderId="0"/>
    <xf numFmtId="183" fontId="91" fillId="0" borderId="0"/>
    <xf numFmtId="0" fontId="77" fillId="0" borderId="0"/>
    <xf numFmtId="0" fontId="8" fillId="0" borderId="0"/>
    <xf numFmtId="0" fontId="91" fillId="0" borderId="0"/>
    <xf numFmtId="0" fontId="80" fillId="0" borderId="0"/>
    <xf numFmtId="183" fontId="91" fillId="0" borderId="0"/>
    <xf numFmtId="0" fontId="91" fillId="0" borderId="0"/>
    <xf numFmtId="183" fontId="91" fillId="0" borderId="0"/>
    <xf numFmtId="0" fontId="77" fillId="0" borderId="0"/>
    <xf numFmtId="0" fontId="8" fillId="0" borderId="0"/>
    <xf numFmtId="0" fontId="91" fillId="0" borderId="0"/>
    <xf numFmtId="0" fontId="80" fillId="0" borderId="0"/>
    <xf numFmtId="183" fontId="91" fillId="0" borderId="0"/>
    <xf numFmtId="0" fontId="91" fillId="0" borderId="0"/>
    <xf numFmtId="183" fontId="91" fillId="0" borderId="0"/>
    <xf numFmtId="0" fontId="77" fillId="0" borderId="0"/>
    <xf numFmtId="0" fontId="8" fillId="0" borderId="0"/>
    <xf numFmtId="0" fontId="91" fillId="0" borderId="0"/>
    <xf numFmtId="0" fontId="80" fillId="0" borderId="0"/>
    <xf numFmtId="183" fontId="91" fillId="0" borderId="0"/>
    <xf numFmtId="0" fontId="91" fillId="0" borderId="0"/>
    <xf numFmtId="183" fontId="91" fillId="0" borderId="0"/>
    <xf numFmtId="0" fontId="77" fillId="0" borderId="0"/>
    <xf numFmtId="0" fontId="8" fillId="0" borderId="0"/>
    <xf numFmtId="0" fontId="91" fillId="0" borderId="0"/>
    <xf numFmtId="0" fontId="80" fillId="0" borderId="0"/>
    <xf numFmtId="183" fontId="91" fillId="0" borderId="0"/>
    <xf numFmtId="0" fontId="91" fillId="0" borderId="0"/>
    <xf numFmtId="183" fontId="91" fillId="0" borderId="0"/>
    <xf numFmtId="183" fontId="91" fillId="0" borderId="0"/>
    <xf numFmtId="183" fontId="91" fillId="0" borderId="0"/>
    <xf numFmtId="0" fontId="77" fillId="0" borderId="0"/>
    <xf numFmtId="0" fontId="8" fillId="0" borderId="0"/>
    <xf numFmtId="0" fontId="80" fillId="0" borderId="0"/>
    <xf numFmtId="0" fontId="80" fillId="0" borderId="0"/>
    <xf numFmtId="0" fontId="8" fillId="0" borderId="0"/>
    <xf numFmtId="0" fontId="77" fillId="0" borderId="0"/>
    <xf numFmtId="0" fontId="8" fillId="0" borderId="0"/>
    <xf numFmtId="0" fontId="91" fillId="0" borderId="0"/>
    <xf numFmtId="0" fontId="80" fillId="0" borderId="0"/>
    <xf numFmtId="183" fontId="91" fillId="0" borderId="0"/>
    <xf numFmtId="0" fontId="91" fillId="0" borderId="0"/>
    <xf numFmtId="183" fontId="91" fillId="0" borderId="0"/>
    <xf numFmtId="0" fontId="77" fillId="0" borderId="0"/>
    <xf numFmtId="0" fontId="8" fillId="0" borderId="0"/>
    <xf numFmtId="0" fontId="80" fillId="0" borderId="0"/>
    <xf numFmtId="183" fontId="91" fillId="0" borderId="0"/>
    <xf numFmtId="0" fontId="77" fillId="0" borderId="0"/>
    <xf numFmtId="0" fontId="8" fillId="0" borderId="0"/>
    <xf numFmtId="0" fontId="80" fillId="0" borderId="0"/>
    <xf numFmtId="183" fontId="91" fillId="0" borderId="0"/>
    <xf numFmtId="0" fontId="77" fillId="0" borderId="0"/>
    <xf numFmtId="0" fontId="8" fillId="0" borderId="0"/>
    <xf numFmtId="0" fontId="80" fillId="0" borderId="0"/>
    <xf numFmtId="183" fontId="91" fillId="0" borderId="0"/>
    <xf numFmtId="0" fontId="77" fillId="0" borderId="0"/>
    <xf numFmtId="0" fontId="8" fillId="0" borderId="0"/>
    <xf numFmtId="0" fontId="91" fillId="0" borderId="0"/>
    <xf numFmtId="0" fontId="80" fillId="0" borderId="0"/>
    <xf numFmtId="183" fontId="91" fillId="0" borderId="0"/>
    <xf numFmtId="0" fontId="91" fillId="0" borderId="0"/>
    <xf numFmtId="0" fontId="77" fillId="0" borderId="0"/>
    <xf numFmtId="0" fontId="8" fillId="0" borderId="0"/>
    <xf numFmtId="0" fontId="91" fillId="0" borderId="0"/>
    <xf numFmtId="0" fontId="80" fillId="0" borderId="0"/>
    <xf numFmtId="183" fontId="91" fillId="0" borderId="0"/>
    <xf numFmtId="0" fontId="91" fillId="0" borderId="0"/>
    <xf numFmtId="0" fontId="77" fillId="0" borderId="0"/>
    <xf numFmtId="0" fontId="8" fillId="0" borderId="0"/>
    <xf numFmtId="0" fontId="91" fillId="0" borderId="0"/>
    <xf numFmtId="0" fontId="80" fillId="0" borderId="0"/>
    <xf numFmtId="183" fontId="91" fillId="0" borderId="0"/>
    <xf numFmtId="0" fontId="8" fillId="0" borderId="0"/>
    <xf numFmtId="0" fontId="91" fillId="0" borderId="0"/>
    <xf numFmtId="175" fontId="77" fillId="0" borderId="0"/>
    <xf numFmtId="175" fontId="8" fillId="0" borderId="0"/>
    <xf numFmtId="175" fontId="8" fillId="0" borderId="0"/>
    <xf numFmtId="175" fontId="77" fillId="0" borderId="0"/>
    <xf numFmtId="175" fontId="8" fillId="0" borderId="0"/>
    <xf numFmtId="175" fontId="80" fillId="0" borderId="0"/>
    <xf numFmtId="175" fontId="80" fillId="0" borderId="0"/>
    <xf numFmtId="0" fontId="91" fillId="0" borderId="0"/>
    <xf numFmtId="175" fontId="8" fillId="0" borderId="0"/>
    <xf numFmtId="183" fontId="91" fillId="0" borderId="0"/>
    <xf numFmtId="0" fontId="77" fillId="0" borderId="0"/>
    <xf numFmtId="0" fontId="8" fillId="0" borderId="0"/>
    <xf numFmtId="0" fontId="80" fillId="0" borderId="0"/>
    <xf numFmtId="0" fontId="80" fillId="0" borderId="0"/>
    <xf numFmtId="0" fontId="91" fillId="0" borderId="0"/>
    <xf numFmtId="0" fontId="77" fillId="0" borderId="0"/>
    <xf numFmtId="0" fontId="8" fillId="0" borderId="0"/>
    <xf numFmtId="0" fontId="91" fillId="0" borderId="0"/>
    <xf numFmtId="0" fontId="80" fillId="0" borderId="0"/>
    <xf numFmtId="183" fontId="91" fillId="0" borderId="0"/>
    <xf numFmtId="0" fontId="91" fillId="0" borderId="0"/>
    <xf numFmtId="0" fontId="77" fillId="0" borderId="0"/>
    <xf numFmtId="0" fontId="8" fillId="0" borderId="0"/>
    <xf numFmtId="0" fontId="91" fillId="0" borderId="0"/>
    <xf numFmtId="0" fontId="80" fillId="0" borderId="0"/>
    <xf numFmtId="183" fontId="91" fillId="0" borderId="0"/>
    <xf numFmtId="0" fontId="91" fillId="0" borderId="0"/>
    <xf numFmtId="183" fontId="91" fillId="0" borderId="0"/>
    <xf numFmtId="183" fontId="91" fillId="0" borderId="0"/>
    <xf numFmtId="0" fontId="77" fillId="0" borderId="0"/>
    <xf numFmtId="0" fontId="8" fillId="0" borderId="0"/>
    <xf numFmtId="0" fontId="80" fillId="0" borderId="0"/>
    <xf numFmtId="0" fontId="80" fillId="0" borderId="0"/>
    <xf numFmtId="0" fontId="8" fillId="0" borderId="0"/>
    <xf numFmtId="0" fontId="77" fillId="0" borderId="0"/>
    <xf numFmtId="0" fontId="8" fillId="0" borderId="0"/>
    <xf numFmtId="0" fontId="91" fillId="0" borderId="0"/>
    <xf numFmtId="0" fontId="80" fillId="0" borderId="0"/>
    <xf numFmtId="183" fontId="91" fillId="0" borderId="0"/>
    <xf numFmtId="0" fontId="91" fillId="0" borderId="0"/>
    <xf numFmtId="0" fontId="77" fillId="0" borderId="0"/>
    <xf numFmtId="0" fontId="8" fillId="0" borderId="0"/>
    <xf numFmtId="0" fontId="91" fillId="0" borderId="0"/>
    <xf numFmtId="0" fontId="80" fillId="0" borderId="0"/>
    <xf numFmtId="183" fontId="91" fillId="0" borderId="0"/>
    <xf numFmtId="0" fontId="91" fillId="0" borderId="0"/>
    <xf numFmtId="0" fontId="77" fillId="0" borderId="0"/>
    <xf numFmtId="0" fontId="8" fillId="0" borderId="0"/>
    <xf numFmtId="0" fontId="91" fillId="0" borderId="0"/>
    <xf numFmtId="0" fontId="80" fillId="0" borderId="0"/>
    <xf numFmtId="183" fontId="91" fillId="0" borderId="0"/>
    <xf numFmtId="0" fontId="91" fillId="0" borderId="0"/>
    <xf numFmtId="0" fontId="77" fillId="0" borderId="0"/>
    <xf numFmtId="0" fontId="8" fillId="0" borderId="0"/>
    <xf numFmtId="0" fontId="91" fillId="0" borderId="0"/>
    <xf numFmtId="0" fontId="80" fillId="0" borderId="0"/>
    <xf numFmtId="183" fontId="91" fillId="0" borderId="0"/>
    <xf numFmtId="0" fontId="91" fillId="0" borderId="0"/>
    <xf numFmtId="0" fontId="77" fillId="0" borderId="0"/>
    <xf numFmtId="0" fontId="8" fillId="0" borderId="0"/>
    <xf numFmtId="0" fontId="80" fillId="0" borderId="0"/>
    <xf numFmtId="183" fontId="91" fillId="0" borderId="0"/>
    <xf numFmtId="0" fontId="77" fillId="0" borderId="0"/>
    <xf numFmtId="0" fontId="8" fillId="0" borderId="0"/>
    <xf numFmtId="0" fontId="80" fillId="0" borderId="0"/>
    <xf numFmtId="183" fontId="91" fillId="0" borderId="0"/>
    <xf numFmtId="0" fontId="77" fillId="0" borderId="0"/>
    <xf numFmtId="0" fontId="8" fillId="0" borderId="0"/>
    <xf numFmtId="0" fontId="80" fillId="0" borderId="0"/>
    <xf numFmtId="183" fontId="91" fillId="0" borderId="0"/>
    <xf numFmtId="0" fontId="77" fillId="0" borderId="0"/>
    <xf numFmtId="0" fontId="8" fillId="0" borderId="0"/>
    <xf numFmtId="0" fontId="80" fillId="0" borderId="0"/>
    <xf numFmtId="183" fontId="91" fillId="0" borderId="0"/>
    <xf numFmtId="0" fontId="77" fillId="0" borderId="0"/>
    <xf numFmtId="0" fontId="8" fillId="0" borderId="0"/>
    <xf numFmtId="0" fontId="80" fillId="0" borderId="0"/>
    <xf numFmtId="183" fontId="91" fillId="0" borderId="0"/>
    <xf numFmtId="0" fontId="77" fillId="0" borderId="0"/>
    <xf numFmtId="0" fontId="8" fillId="0" borderId="0"/>
    <xf numFmtId="0" fontId="80" fillId="0" borderId="0"/>
    <xf numFmtId="183" fontId="91" fillId="0" borderId="0"/>
    <xf numFmtId="183" fontId="8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8" fillId="0" borderId="0"/>
    <xf numFmtId="183" fontId="8" fillId="0" borderId="0"/>
    <xf numFmtId="0" fontId="91" fillId="0" borderId="0"/>
    <xf numFmtId="0" fontId="70" fillId="0" borderId="0"/>
    <xf numFmtId="0" fontId="8" fillId="0" borderId="0"/>
    <xf numFmtId="183" fontId="8" fillId="0" borderId="0"/>
    <xf numFmtId="175" fontId="8" fillId="0" borderId="0"/>
    <xf numFmtId="0" fontId="70" fillId="0" borderId="0"/>
    <xf numFmtId="175" fontId="91" fillId="0" borderId="0"/>
    <xf numFmtId="175" fontId="8" fillId="0" borderId="0"/>
    <xf numFmtId="0" fontId="70" fillId="0" borderId="0"/>
    <xf numFmtId="0" fontId="77" fillId="0" borderId="0"/>
    <xf numFmtId="0" fontId="8" fillId="0" borderId="0"/>
    <xf numFmtId="0" fontId="80" fillId="0" borderId="0"/>
    <xf numFmtId="0" fontId="70" fillId="0" borderId="0"/>
    <xf numFmtId="0" fontId="8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" fillId="0" borderId="0"/>
    <xf numFmtId="183" fontId="91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183" fontId="91" fillId="0" borderId="0"/>
    <xf numFmtId="0" fontId="8" fillId="0" borderId="0">
      <alignment vertical="top"/>
    </xf>
    <xf numFmtId="0" fontId="77" fillId="0" borderId="0"/>
    <xf numFmtId="0" fontId="8" fillId="0" borderId="0"/>
    <xf numFmtId="0" fontId="80" fillId="0" borderId="0"/>
    <xf numFmtId="0" fontId="8" fillId="0" borderId="0">
      <alignment vertical="top"/>
    </xf>
    <xf numFmtId="0" fontId="80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7" fillId="0" borderId="0"/>
    <xf numFmtId="0" fontId="8" fillId="0" borderId="0"/>
    <xf numFmtId="0" fontId="80" fillId="0" borderId="0"/>
    <xf numFmtId="183" fontId="91" fillId="0" borderId="0"/>
    <xf numFmtId="0" fontId="77" fillId="0" borderId="0"/>
    <xf numFmtId="0" fontId="8" fillId="0" borderId="0"/>
    <xf numFmtId="0" fontId="80" fillId="0" borderId="0"/>
    <xf numFmtId="183" fontId="91" fillId="0" borderId="0"/>
    <xf numFmtId="0" fontId="77" fillId="0" borderId="0"/>
    <xf numFmtId="0" fontId="8" fillId="0" borderId="0"/>
    <xf numFmtId="0" fontId="80" fillId="0" borderId="0"/>
    <xf numFmtId="183" fontId="91" fillId="0" borderId="0"/>
    <xf numFmtId="0" fontId="77" fillId="0" borderId="0"/>
    <xf numFmtId="0" fontId="8" fillId="0" borderId="0"/>
    <xf numFmtId="0" fontId="80" fillId="0" borderId="0"/>
    <xf numFmtId="183" fontId="91" fillId="0" borderId="0"/>
    <xf numFmtId="0" fontId="77" fillId="0" borderId="0"/>
    <xf numFmtId="0" fontId="8" fillId="0" borderId="0"/>
    <xf numFmtId="0" fontId="80" fillId="0" borderId="0"/>
    <xf numFmtId="183" fontId="91" fillId="0" borderId="0"/>
    <xf numFmtId="0" fontId="77" fillId="0" borderId="0"/>
    <xf numFmtId="0" fontId="8" fillId="0" borderId="0"/>
    <xf numFmtId="0" fontId="80" fillId="0" borderId="0"/>
    <xf numFmtId="183" fontId="91" fillId="0" borderId="0"/>
    <xf numFmtId="0" fontId="77" fillId="0" borderId="0"/>
    <xf numFmtId="0" fontId="8" fillId="0" borderId="0"/>
    <xf numFmtId="0" fontId="80" fillId="0" borderId="0"/>
    <xf numFmtId="183" fontId="91" fillId="0" borderId="0"/>
    <xf numFmtId="0" fontId="77" fillId="0" borderId="0"/>
    <xf numFmtId="0" fontId="8" fillId="0" borderId="0"/>
    <xf numFmtId="0" fontId="80" fillId="0" borderId="0"/>
    <xf numFmtId="183" fontId="91" fillId="0" borderId="0"/>
    <xf numFmtId="0" fontId="77" fillId="0" borderId="0"/>
    <xf numFmtId="0" fontId="8" fillId="0" borderId="0"/>
    <xf numFmtId="0" fontId="80" fillId="0" borderId="0"/>
    <xf numFmtId="183" fontId="91" fillId="0" borderId="0"/>
    <xf numFmtId="0" fontId="77" fillId="0" borderId="0"/>
    <xf numFmtId="0" fontId="8" fillId="0" borderId="0"/>
    <xf numFmtId="0" fontId="80" fillId="0" borderId="0"/>
    <xf numFmtId="183" fontId="91" fillId="0" borderId="0"/>
    <xf numFmtId="183" fontId="91" fillId="0" borderId="0"/>
    <xf numFmtId="183" fontId="91" fillId="0" borderId="0"/>
    <xf numFmtId="0" fontId="8" fillId="0" borderId="0">
      <alignment vertical="top"/>
    </xf>
    <xf numFmtId="0" fontId="77" fillId="0" borderId="0"/>
    <xf numFmtId="0" fontId="8" fillId="0" borderId="0"/>
    <xf numFmtId="0" fontId="80" fillId="0" borderId="0"/>
    <xf numFmtId="0" fontId="80" fillId="0" borderId="0"/>
    <xf numFmtId="0" fontId="77" fillId="0" borderId="0"/>
    <xf numFmtId="0" fontId="8" fillId="0" borderId="0"/>
    <xf numFmtId="0" fontId="80" fillId="0" borderId="0"/>
    <xf numFmtId="183" fontId="91" fillId="0" borderId="0"/>
    <xf numFmtId="0" fontId="77" fillId="0" borderId="0"/>
    <xf numFmtId="0" fontId="8" fillId="0" borderId="0"/>
    <xf numFmtId="0" fontId="80" fillId="0" borderId="0"/>
    <xf numFmtId="183" fontId="91" fillId="0" borderId="0"/>
    <xf numFmtId="0" fontId="77" fillId="0" borderId="0"/>
    <xf numFmtId="0" fontId="8" fillId="0" borderId="0"/>
    <xf numFmtId="0" fontId="80" fillId="0" borderId="0"/>
    <xf numFmtId="183" fontId="91" fillId="0" borderId="0"/>
    <xf numFmtId="0" fontId="77" fillId="0" borderId="0"/>
    <xf numFmtId="0" fontId="8" fillId="0" borderId="0"/>
    <xf numFmtId="0" fontId="80" fillId="0" borderId="0"/>
    <xf numFmtId="183" fontId="91" fillId="0" borderId="0"/>
    <xf numFmtId="0" fontId="77" fillId="0" borderId="0"/>
    <xf numFmtId="0" fontId="8" fillId="0" borderId="0"/>
    <xf numFmtId="0" fontId="80" fillId="0" borderId="0"/>
    <xf numFmtId="183" fontId="91" fillId="0" borderId="0"/>
    <xf numFmtId="0" fontId="77" fillId="0" borderId="0"/>
    <xf numFmtId="0" fontId="8" fillId="0" borderId="0"/>
    <xf numFmtId="0" fontId="80" fillId="0" borderId="0"/>
    <xf numFmtId="183" fontId="91" fillId="0" borderId="0"/>
    <xf numFmtId="0" fontId="77" fillId="0" borderId="0"/>
    <xf numFmtId="0" fontId="8" fillId="0" borderId="0"/>
    <xf numFmtId="0" fontId="80" fillId="0" borderId="0"/>
    <xf numFmtId="183" fontId="91" fillId="0" borderId="0"/>
    <xf numFmtId="0" fontId="77" fillId="0" borderId="0"/>
    <xf numFmtId="0" fontId="8" fillId="0" borderId="0"/>
    <xf numFmtId="0" fontId="80" fillId="0" borderId="0"/>
    <xf numFmtId="183" fontId="91" fillId="0" borderId="0"/>
    <xf numFmtId="0" fontId="77" fillId="0" borderId="0"/>
    <xf numFmtId="0" fontId="8" fillId="0" borderId="0"/>
    <xf numFmtId="0" fontId="80" fillId="0" borderId="0"/>
    <xf numFmtId="183" fontId="91" fillId="0" borderId="0"/>
    <xf numFmtId="0" fontId="77" fillId="0" borderId="0"/>
    <xf numFmtId="0" fontId="8" fillId="0" borderId="0"/>
    <xf numFmtId="0" fontId="80" fillId="0" borderId="0"/>
    <xf numFmtId="183" fontId="91" fillId="0" borderId="0"/>
    <xf numFmtId="183" fontId="91" fillId="0" borderId="0"/>
    <xf numFmtId="183" fontId="91" fillId="0" borderId="0"/>
    <xf numFmtId="0" fontId="77" fillId="0" borderId="0"/>
    <xf numFmtId="0" fontId="8" fillId="0" borderId="0"/>
    <xf numFmtId="0" fontId="80" fillId="0" borderId="0"/>
    <xf numFmtId="0" fontId="80" fillId="0" borderId="0"/>
    <xf numFmtId="0" fontId="77" fillId="0" borderId="0"/>
    <xf numFmtId="0" fontId="8" fillId="0" borderId="0"/>
    <xf numFmtId="0" fontId="80" fillId="0" borderId="0"/>
    <xf numFmtId="183" fontId="91" fillId="0" borderId="0"/>
    <xf numFmtId="0" fontId="77" fillId="0" borderId="0"/>
    <xf numFmtId="0" fontId="8" fillId="0" borderId="0"/>
    <xf numFmtId="0" fontId="80" fillId="0" borderId="0"/>
    <xf numFmtId="183" fontId="91" fillId="0" borderId="0"/>
    <xf numFmtId="0" fontId="77" fillId="0" borderId="0"/>
    <xf numFmtId="0" fontId="8" fillId="0" borderId="0"/>
    <xf numFmtId="0" fontId="80" fillId="0" borderId="0"/>
    <xf numFmtId="183" fontId="91" fillId="0" borderId="0"/>
    <xf numFmtId="0" fontId="77" fillId="0" borderId="0"/>
    <xf numFmtId="0" fontId="8" fillId="0" borderId="0"/>
    <xf numFmtId="0" fontId="80" fillId="0" borderId="0"/>
    <xf numFmtId="183" fontId="91" fillId="0" borderId="0"/>
    <xf numFmtId="175" fontId="77" fillId="0" borderId="0"/>
    <xf numFmtId="175" fontId="8" fillId="0" borderId="0"/>
    <xf numFmtId="175" fontId="80" fillId="0" borderId="0"/>
    <xf numFmtId="183" fontId="91" fillId="0" borderId="0"/>
    <xf numFmtId="175" fontId="77" fillId="0" borderId="0"/>
    <xf numFmtId="175" fontId="8" fillId="0" borderId="0"/>
    <xf numFmtId="175" fontId="80" fillId="0" borderId="0"/>
    <xf numFmtId="183" fontId="91" fillId="0" borderId="0"/>
    <xf numFmtId="175" fontId="77" fillId="0" borderId="0"/>
    <xf numFmtId="175" fontId="8" fillId="0" borderId="0"/>
    <xf numFmtId="175" fontId="80" fillId="0" borderId="0"/>
    <xf numFmtId="183" fontId="91" fillId="0" borderId="0"/>
    <xf numFmtId="175" fontId="77" fillId="0" borderId="0"/>
    <xf numFmtId="175" fontId="8" fillId="0" borderId="0"/>
    <xf numFmtId="175" fontId="80" fillId="0" borderId="0"/>
    <xf numFmtId="183" fontId="91" fillId="0" borderId="0"/>
    <xf numFmtId="175" fontId="77" fillId="0" borderId="0"/>
    <xf numFmtId="175" fontId="8" fillId="0" borderId="0"/>
    <xf numFmtId="175" fontId="80" fillId="0" borderId="0"/>
    <xf numFmtId="183" fontId="91" fillId="0" borderId="0"/>
    <xf numFmtId="175" fontId="77" fillId="0" borderId="0"/>
    <xf numFmtId="175" fontId="8" fillId="0" borderId="0"/>
    <xf numFmtId="175" fontId="80" fillId="0" borderId="0"/>
    <xf numFmtId="183" fontId="91" fillId="0" borderId="0"/>
    <xf numFmtId="183" fontId="91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183" fontId="91" fillId="0" borderId="0"/>
    <xf numFmtId="0" fontId="8" fillId="0" borderId="0">
      <alignment vertical="top"/>
    </xf>
    <xf numFmtId="0" fontId="77" fillId="0" borderId="0"/>
    <xf numFmtId="0" fontId="8" fillId="0" borderId="0"/>
    <xf numFmtId="0" fontId="80" fillId="0" borderId="0"/>
    <xf numFmtId="0" fontId="8" fillId="0" borderId="0">
      <alignment vertical="top"/>
    </xf>
    <xf numFmtId="0" fontId="80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7" fillId="0" borderId="0"/>
    <xf numFmtId="0" fontId="8" fillId="0" borderId="0"/>
    <xf numFmtId="0" fontId="80" fillId="0" borderId="0"/>
    <xf numFmtId="183" fontId="91" fillId="0" borderId="0"/>
    <xf numFmtId="0" fontId="80" fillId="0" borderId="0"/>
    <xf numFmtId="183" fontId="91" fillId="0" borderId="0"/>
    <xf numFmtId="0" fontId="80" fillId="0" borderId="0"/>
    <xf numFmtId="183" fontId="91" fillId="0" borderId="0"/>
    <xf numFmtId="0" fontId="80" fillId="0" borderId="0"/>
    <xf numFmtId="183" fontId="91" fillId="0" borderId="0"/>
    <xf numFmtId="0" fontId="80" fillId="0" borderId="0"/>
    <xf numFmtId="183" fontId="91" fillId="0" borderId="0"/>
    <xf numFmtId="0" fontId="80" fillId="0" borderId="0"/>
    <xf numFmtId="183" fontId="91" fillId="0" borderId="0"/>
    <xf numFmtId="0" fontId="8" fillId="0" borderId="0"/>
    <xf numFmtId="0" fontId="80" fillId="0" borderId="0"/>
    <xf numFmtId="183" fontId="91" fillId="0" borderId="0"/>
    <xf numFmtId="0" fontId="80" fillId="0" borderId="0"/>
    <xf numFmtId="183" fontId="91" fillId="0" borderId="0"/>
    <xf numFmtId="0" fontId="80" fillId="0" borderId="0"/>
    <xf numFmtId="183" fontId="91" fillId="0" borderId="0"/>
    <xf numFmtId="0" fontId="80" fillId="0" borderId="0"/>
    <xf numFmtId="183" fontId="91" fillId="0" borderId="0"/>
    <xf numFmtId="183" fontId="91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183" fontId="91" fillId="0" borderId="0"/>
    <xf numFmtId="0" fontId="8" fillId="0" borderId="0">
      <alignment vertical="top"/>
    </xf>
    <xf numFmtId="0" fontId="77" fillId="0" borderId="0"/>
    <xf numFmtId="0" fontId="8" fillId="0" borderId="0"/>
    <xf numFmtId="0" fontId="80" fillId="0" borderId="0"/>
    <xf numFmtId="0" fontId="8" fillId="0" borderId="0">
      <alignment vertical="top"/>
    </xf>
    <xf numFmtId="0" fontId="80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0" fillId="0" borderId="0"/>
    <xf numFmtId="183" fontId="91" fillId="0" borderId="0"/>
    <xf numFmtId="0" fontId="80" fillId="0" borderId="0"/>
    <xf numFmtId="183" fontId="91" fillId="0" borderId="0"/>
    <xf numFmtId="0" fontId="80" fillId="0" borderId="0"/>
    <xf numFmtId="183" fontId="91" fillId="0" borderId="0"/>
    <xf numFmtId="0" fontId="80" fillId="0" borderId="0"/>
    <xf numFmtId="183" fontId="91" fillId="0" borderId="0"/>
    <xf numFmtId="0" fontId="80" fillId="0" borderId="0"/>
    <xf numFmtId="183" fontId="91" fillId="0" borderId="0"/>
    <xf numFmtId="0" fontId="80" fillId="0" borderId="0"/>
    <xf numFmtId="183" fontId="91" fillId="0" borderId="0"/>
    <xf numFmtId="0" fontId="80" fillId="0" borderId="0"/>
    <xf numFmtId="183" fontId="91" fillId="0" borderId="0"/>
    <xf numFmtId="0" fontId="80" fillId="0" borderId="0"/>
    <xf numFmtId="183" fontId="91" fillId="0" borderId="0"/>
    <xf numFmtId="0" fontId="80" fillId="0" borderId="0"/>
    <xf numFmtId="183" fontId="91" fillId="0" borderId="0"/>
    <xf numFmtId="0" fontId="8" fillId="0" borderId="0"/>
    <xf numFmtId="0" fontId="80" fillId="0" borderId="0"/>
    <xf numFmtId="183" fontId="91" fillId="0" borderId="0"/>
    <xf numFmtId="183" fontId="91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183" fontId="91" fillId="0" borderId="0"/>
    <xf numFmtId="0" fontId="8" fillId="0" borderId="0">
      <alignment vertical="top"/>
    </xf>
    <xf numFmtId="0" fontId="77" fillId="0" borderId="0"/>
    <xf numFmtId="0" fontId="8" fillId="0" borderId="0"/>
    <xf numFmtId="0" fontId="80" fillId="0" borderId="0"/>
    <xf numFmtId="0" fontId="8" fillId="0" borderId="0">
      <alignment vertical="top"/>
    </xf>
    <xf numFmtId="0" fontId="80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0" fillId="0" borderId="0"/>
    <xf numFmtId="183" fontId="91" fillId="0" borderId="0"/>
    <xf numFmtId="0" fontId="80" fillId="0" borderId="0"/>
    <xf numFmtId="183" fontId="91" fillId="0" borderId="0"/>
    <xf numFmtId="175" fontId="80" fillId="0" borderId="0"/>
    <xf numFmtId="183" fontId="91" fillId="0" borderId="0"/>
    <xf numFmtId="175" fontId="8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0" fontId="70" fillId="0" borderId="0"/>
    <xf numFmtId="0" fontId="77" fillId="0" borderId="0"/>
    <xf numFmtId="0" fontId="8" fillId="0" borderId="0"/>
    <xf numFmtId="0" fontId="80" fillId="0" borderId="0"/>
    <xf numFmtId="0" fontId="80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0" fontId="70" fillId="0" borderId="0"/>
    <xf numFmtId="0" fontId="77" fillId="0" borderId="0"/>
    <xf numFmtId="0" fontId="8" fillId="0" borderId="0"/>
    <xf numFmtId="0" fontId="80" fillId="0" borderId="0"/>
    <xf numFmtId="0" fontId="80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0" fontId="77" fillId="0" borderId="0"/>
    <xf numFmtId="0" fontId="8" fillId="0" borderId="0"/>
    <xf numFmtId="0" fontId="80" fillId="0" borderId="0"/>
    <xf numFmtId="0" fontId="80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0" fontId="77" fillId="0" borderId="0"/>
    <xf numFmtId="0" fontId="8" fillId="0" borderId="0"/>
    <xf numFmtId="0" fontId="80" fillId="0" borderId="0"/>
    <xf numFmtId="0" fontId="80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8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165" fontId="8" fillId="0" borderId="0"/>
    <xf numFmtId="183" fontId="8" fillId="0" borderId="0"/>
    <xf numFmtId="183" fontId="8" fillId="0" borderId="0"/>
    <xf numFmtId="183" fontId="8" fillId="0" borderId="0"/>
    <xf numFmtId="175" fontId="8" fillId="0" borderId="0"/>
    <xf numFmtId="175" fontId="8" fillId="0" borderId="0"/>
    <xf numFmtId="183" fontId="8" fillId="0" borderId="0"/>
    <xf numFmtId="175" fontId="8" fillId="0" borderId="0"/>
    <xf numFmtId="175" fontId="8" fillId="0" borderId="0"/>
    <xf numFmtId="165" fontId="8" fillId="0" borderId="0"/>
    <xf numFmtId="183" fontId="8" fillId="0" borderId="0"/>
    <xf numFmtId="165" fontId="8" fillId="0" borderId="0"/>
    <xf numFmtId="175" fontId="8" fillId="0" borderId="0"/>
    <xf numFmtId="175" fontId="8" fillId="0" borderId="0"/>
    <xf numFmtId="167" fontId="8" fillId="0" borderId="0"/>
    <xf numFmtId="0" fontId="8" fillId="0" borderId="0"/>
    <xf numFmtId="0" fontId="8" fillId="0" borderId="0"/>
    <xf numFmtId="183" fontId="8" fillId="0" borderId="0"/>
    <xf numFmtId="183" fontId="8" fillId="0" borderId="0"/>
    <xf numFmtId="0" fontId="8" fillId="0" borderId="0"/>
    <xf numFmtId="0" fontId="8" fillId="0" borderId="0"/>
    <xf numFmtId="0" fontId="91" fillId="0" borderId="0"/>
    <xf numFmtId="183" fontId="8" fillId="0" borderId="0"/>
    <xf numFmtId="183" fontId="8" fillId="0" borderId="0"/>
    <xf numFmtId="183" fontId="8" fillId="0" borderId="0"/>
    <xf numFmtId="175" fontId="8" fillId="0" borderId="0"/>
    <xf numFmtId="175" fontId="8" fillId="0" borderId="0"/>
    <xf numFmtId="183" fontId="8" fillId="0" borderId="0"/>
    <xf numFmtId="175" fontId="8" fillId="0" borderId="0"/>
    <xf numFmtId="175" fontId="8" fillId="0" borderId="0"/>
    <xf numFmtId="0" fontId="91" fillId="0" borderId="0"/>
    <xf numFmtId="183" fontId="8" fillId="0" borderId="0"/>
    <xf numFmtId="0" fontId="91" fillId="0" borderId="0"/>
    <xf numFmtId="175" fontId="8" fillId="0" borderId="0"/>
    <xf numFmtId="0" fontId="91" fillId="0" borderId="0"/>
    <xf numFmtId="175" fontId="8" fillId="0" borderId="0"/>
    <xf numFmtId="0" fontId="91" fillId="0" borderId="0"/>
    <xf numFmtId="0" fontId="77" fillId="0" borderId="0"/>
    <xf numFmtId="0" fontId="8" fillId="0" borderId="0"/>
    <xf numFmtId="0" fontId="80" fillId="0" borderId="0"/>
    <xf numFmtId="0" fontId="91" fillId="0" borderId="0"/>
    <xf numFmtId="0" fontId="80" fillId="0" borderId="0"/>
    <xf numFmtId="0" fontId="91" fillId="0" borderId="0"/>
    <xf numFmtId="183" fontId="91" fillId="0" borderId="0"/>
    <xf numFmtId="183" fontId="91" fillId="0" borderId="0"/>
    <xf numFmtId="0" fontId="77" fillId="0" borderId="0"/>
    <xf numFmtId="0" fontId="8" fillId="0" borderId="0"/>
    <xf numFmtId="0" fontId="80" fillId="0" borderId="0"/>
    <xf numFmtId="0" fontId="80" fillId="0" borderId="0"/>
    <xf numFmtId="0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0" fontId="77" fillId="0" borderId="0"/>
    <xf numFmtId="0" fontId="8" fillId="0" borderId="0"/>
    <xf numFmtId="0" fontId="80" fillId="0" borderId="0"/>
    <xf numFmtId="0" fontId="80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0" fontId="70" fillId="0" borderId="0"/>
    <xf numFmtId="0" fontId="77" fillId="0" borderId="0"/>
    <xf numFmtId="0" fontId="8" fillId="0" borderId="0"/>
    <xf numFmtId="0" fontId="80" fillId="0" borderId="0"/>
    <xf numFmtId="0" fontId="80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0" fontId="91" fillId="0" borderId="0"/>
    <xf numFmtId="0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0" fontId="91" fillId="0" borderId="0"/>
    <xf numFmtId="0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0" fontId="91" fillId="0" borderId="0"/>
    <xf numFmtId="0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0" fontId="91" fillId="0" borderId="0"/>
    <xf numFmtId="0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0" fontId="77" fillId="0" borderId="0"/>
    <xf numFmtId="0" fontId="8" fillId="0" borderId="0"/>
    <xf numFmtId="0" fontId="80" fillId="0" borderId="0"/>
    <xf numFmtId="0" fontId="80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0" fontId="91" fillId="0" borderId="0"/>
    <xf numFmtId="0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0" fontId="70" fillId="0" borderId="0"/>
    <xf numFmtId="0" fontId="77" fillId="0" borderId="0"/>
    <xf numFmtId="0" fontId="8" fillId="0" borderId="0"/>
    <xf numFmtId="0" fontId="80" fillId="0" borderId="0"/>
    <xf numFmtId="0" fontId="80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0" fontId="8" fillId="0" borderId="0"/>
    <xf numFmtId="0" fontId="91" fillId="0" borderId="0"/>
    <xf numFmtId="0" fontId="91" fillId="0" borderId="0"/>
    <xf numFmtId="0" fontId="77" fillId="0" borderId="0"/>
    <xf numFmtId="0" fontId="8" fillId="0" borderId="0"/>
    <xf numFmtId="0" fontId="80" fillId="0" borderId="0"/>
    <xf numFmtId="0" fontId="80" fillId="0" borderId="0"/>
    <xf numFmtId="0" fontId="91" fillId="0" borderId="0"/>
    <xf numFmtId="0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0" fontId="70" fillId="0" borderId="0"/>
    <xf numFmtId="0" fontId="77" fillId="0" borderId="0"/>
    <xf numFmtId="0" fontId="8" fillId="0" borderId="0"/>
    <xf numFmtId="0" fontId="80" fillId="0" borderId="0"/>
    <xf numFmtId="0" fontId="80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0" fontId="70" fillId="0" borderId="0"/>
    <xf numFmtId="0" fontId="77" fillId="0" borderId="0"/>
    <xf numFmtId="0" fontId="8" fillId="0" borderId="0"/>
    <xf numFmtId="0" fontId="80" fillId="0" borderId="0"/>
    <xf numFmtId="0" fontId="80" fillId="0" borderId="0"/>
    <xf numFmtId="183" fontId="91" fillId="0" borderId="0"/>
    <xf numFmtId="183" fontId="91" fillId="0" borderId="0"/>
    <xf numFmtId="183" fontId="91" fillId="0" borderId="0"/>
    <xf numFmtId="175" fontId="91" fillId="0" borderId="0"/>
    <xf numFmtId="175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0" fontId="91" fillId="0" borderId="0"/>
    <xf numFmtId="0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0" fontId="8" fillId="0" borderId="0">
      <alignment vertical="top"/>
    </xf>
    <xf numFmtId="0" fontId="77" fillId="0" borderId="0"/>
    <xf numFmtId="0" fontId="8" fillId="0" borderId="0"/>
    <xf numFmtId="0" fontId="80" fillId="0" borderId="0"/>
    <xf numFmtId="0" fontId="80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0" fontId="8" fillId="0" borderId="0">
      <alignment vertical="top"/>
    </xf>
    <xf numFmtId="0" fontId="77" fillId="0" borderId="0"/>
    <xf numFmtId="0" fontId="8" fillId="0" borderId="0"/>
    <xf numFmtId="0" fontId="80" fillId="0" borderId="0"/>
    <xf numFmtId="0" fontId="80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0" fontId="8" fillId="0" borderId="0">
      <alignment vertical="top"/>
    </xf>
    <xf numFmtId="0" fontId="77" fillId="0" borderId="0"/>
    <xf numFmtId="0" fontId="8" fillId="0" borderId="0"/>
    <xf numFmtId="0" fontId="80" fillId="0" borderId="0"/>
    <xf numFmtId="0" fontId="80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0" fontId="8" fillId="0" borderId="0">
      <alignment vertical="top"/>
    </xf>
    <xf numFmtId="0" fontId="77" fillId="0" borderId="0"/>
    <xf numFmtId="0" fontId="8" fillId="0" borderId="0"/>
    <xf numFmtId="0" fontId="80" fillId="0" borderId="0"/>
    <xf numFmtId="0" fontId="80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0" fontId="8" fillId="0" borderId="0">
      <alignment vertical="top"/>
    </xf>
    <xf numFmtId="0" fontId="77" fillId="0" borderId="0"/>
    <xf numFmtId="0" fontId="8" fillId="0" borderId="0"/>
    <xf numFmtId="0" fontId="80" fillId="0" borderId="0"/>
    <xf numFmtId="0" fontId="80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0" fontId="91" fillId="0" borderId="0"/>
    <xf numFmtId="0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0" fontId="91" fillId="0" borderId="0"/>
    <xf numFmtId="0" fontId="91" fillId="0" borderId="0"/>
    <xf numFmtId="0" fontId="8" fillId="0" borderId="0"/>
    <xf numFmtId="183" fontId="91" fillId="0" borderId="0"/>
    <xf numFmtId="0" fontId="8" fillId="0" borderId="0"/>
    <xf numFmtId="183" fontId="91" fillId="0" borderId="0"/>
    <xf numFmtId="175" fontId="91" fillId="0" borderId="0"/>
    <xf numFmtId="0" fontId="77" fillId="0" borderId="0"/>
    <xf numFmtId="0" fontId="8" fillId="0" borderId="0"/>
    <xf numFmtId="0" fontId="80" fillId="0" borderId="0"/>
    <xf numFmtId="0" fontId="80" fillId="0" borderId="0"/>
    <xf numFmtId="0" fontId="91" fillId="0" borderId="0"/>
    <xf numFmtId="0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183" fontId="91" fillId="0" borderId="0"/>
    <xf numFmtId="183" fontId="91" fillId="0" borderId="0"/>
    <xf numFmtId="183" fontId="91" fillId="0" borderId="0"/>
    <xf numFmtId="0" fontId="77" fillId="0" borderId="0"/>
    <xf numFmtId="0" fontId="8" fillId="0" borderId="0"/>
    <xf numFmtId="0" fontId="80" fillId="0" borderId="0"/>
    <xf numFmtId="0" fontId="80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0" fontId="91" fillId="0" borderId="0"/>
    <xf numFmtId="0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0" fontId="8" fillId="0" borderId="0">
      <alignment vertical="top"/>
    </xf>
    <xf numFmtId="0" fontId="77" fillId="0" borderId="0"/>
    <xf numFmtId="0" fontId="8" fillId="0" borderId="0"/>
    <xf numFmtId="0" fontId="80" fillId="0" borderId="0"/>
    <xf numFmtId="0" fontId="80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0" fontId="8" fillId="0" borderId="0">
      <alignment vertical="top"/>
    </xf>
    <xf numFmtId="0" fontId="77" fillId="0" borderId="0"/>
    <xf numFmtId="0" fontId="8" fillId="0" borderId="0"/>
    <xf numFmtId="0" fontId="80" fillId="0" borderId="0"/>
    <xf numFmtId="0" fontId="80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0" fontId="91" fillId="0" borderId="0"/>
    <xf numFmtId="0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0" fontId="91" fillId="0" borderId="0"/>
    <xf numFmtId="0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0" fontId="91" fillId="0" borderId="0"/>
    <xf numFmtId="0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0" fontId="91" fillId="0" borderId="0"/>
    <xf numFmtId="0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0" fontId="91" fillId="0" borderId="0"/>
    <xf numFmtId="0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0" fontId="91" fillId="0" borderId="0"/>
    <xf numFmtId="0" fontId="91" fillId="0" borderId="0"/>
    <xf numFmtId="0" fontId="8" fillId="0" borderId="0"/>
    <xf numFmtId="0" fontId="77" fillId="0" borderId="0"/>
    <xf numFmtId="0" fontId="8" fillId="0" borderId="0"/>
    <xf numFmtId="0" fontId="80" fillId="0" borderId="0"/>
    <xf numFmtId="0" fontId="80" fillId="0" borderId="0"/>
    <xf numFmtId="0" fontId="91" fillId="0" borderId="0"/>
    <xf numFmtId="0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0" fontId="91" fillId="0" borderId="0"/>
    <xf numFmtId="0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0" fontId="77" fillId="0" borderId="0"/>
    <xf numFmtId="0" fontId="8" fillId="0" borderId="0"/>
    <xf numFmtId="0" fontId="80" fillId="0" borderId="0"/>
    <xf numFmtId="0" fontId="80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0" fontId="77" fillId="0" borderId="0"/>
    <xf numFmtId="0" fontId="8" fillId="0" borderId="0"/>
    <xf numFmtId="0" fontId="80" fillId="0" borderId="0"/>
    <xf numFmtId="0" fontId="80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0" fontId="77" fillId="0" borderId="0"/>
    <xf numFmtId="0" fontId="8" fillId="0" borderId="0"/>
    <xf numFmtId="0" fontId="80" fillId="0" borderId="0"/>
    <xf numFmtId="0" fontId="80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0" fontId="77" fillId="0" borderId="0"/>
    <xf numFmtId="0" fontId="8" fillId="0" borderId="0"/>
    <xf numFmtId="0" fontId="80" fillId="0" borderId="0"/>
    <xf numFmtId="0" fontId="80" fillId="0" borderId="0"/>
    <xf numFmtId="175" fontId="91" fillId="0" borderId="0"/>
    <xf numFmtId="175" fontId="91" fillId="0" borderId="0"/>
    <xf numFmtId="175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0" fontId="77" fillId="0" borderId="0"/>
    <xf numFmtId="0" fontId="8" fillId="0" borderId="0"/>
    <xf numFmtId="0" fontId="80" fillId="0" borderId="0"/>
    <xf numFmtId="0" fontId="80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0" fontId="77" fillId="0" borderId="0"/>
    <xf numFmtId="0" fontId="8" fillId="0" borderId="0"/>
    <xf numFmtId="0" fontId="80" fillId="0" borderId="0"/>
    <xf numFmtId="0" fontId="80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0" fontId="77" fillId="0" borderId="0"/>
    <xf numFmtId="0" fontId="8" fillId="0" borderId="0"/>
    <xf numFmtId="0" fontId="80" fillId="0" borderId="0"/>
    <xf numFmtId="0" fontId="80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0" fontId="77" fillId="0" borderId="0"/>
    <xf numFmtId="0" fontId="8" fillId="0" borderId="0"/>
    <xf numFmtId="0" fontId="80" fillId="0" borderId="0"/>
    <xf numFmtId="0" fontId="80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0" fontId="91" fillId="0" borderId="0"/>
    <xf numFmtId="0" fontId="91" fillId="0" borderId="0"/>
    <xf numFmtId="0" fontId="8" fillId="0" borderId="0"/>
    <xf numFmtId="0" fontId="77" fillId="0" borderId="0"/>
    <xf numFmtId="0" fontId="8" fillId="0" borderId="0"/>
    <xf numFmtId="0" fontId="80" fillId="0" borderId="0"/>
    <xf numFmtId="0" fontId="80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83" fontId="91" fillId="0" borderId="0"/>
    <xf numFmtId="175" fontId="91" fillId="0" borderId="0"/>
    <xf numFmtId="175" fontId="91" fillId="0" borderId="0"/>
    <xf numFmtId="175" fontId="91" fillId="0" borderId="0"/>
    <xf numFmtId="175" fontId="91" fillId="0" borderId="0"/>
    <xf numFmtId="175" fontId="91" fillId="0" borderId="0"/>
    <xf numFmtId="175" fontId="91" fillId="0" borderId="0"/>
    <xf numFmtId="175" fontId="91" fillId="0" borderId="0"/>
    <xf numFmtId="175" fontId="91" fillId="0" borderId="0"/>
    <xf numFmtId="175" fontId="91" fillId="0" borderId="0"/>
    <xf numFmtId="175" fontId="91" fillId="0" borderId="0"/>
    <xf numFmtId="183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175" fontId="91" fillId="0" borderId="0"/>
    <xf numFmtId="175" fontId="91" fillId="0" borderId="0"/>
    <xf numFmtId="175" fontId="91" fillId="0" borderId="0"/>
    <xf numFmtId="175" fontId="91" fillId="0" borderId="0"/>
    <xf numFmtId="175" fontId="91" fillId="0" borderId="0"/>
    <xf numFmtId="183" fontId="91" fillId="0" borderId="0"/>
    <xf numFmtId="175" fontId="91" fillId="0" borderId="0"/>
    <xf numFmtId="175" fontId="91" fillId="0" borderId="0"/>
    <xf numFmtId="175" fontId="91" fillId="0" borderId="0"/>
    <xf numFmtId="175" fontId="91" fillId="0" borderId="0"/>
    <xf numFmtId="175" fontId="91" fillId="0" borderId="0"/>
    <xf numFmtId="175" fontId="91" fillId="0" borderId="0"/>
    <xf numFmtId="183" fontId="40" fillId="0" borderId="0"/>
    <xf numFmtId="0" fontId="60" fillId="8" borderId="0" applyNumberFormat="0" applyBorder="0" applyAlignment="0"/>
    <xf numFmtId="0" fontId="7" fillId="25" borderId="9" applyNumberFormat="0" applyFont="0" applyAlignment="0" applyProtection="0"/>
    <xf numFmtId="0" fontId="81" fillId="62" borderId="23" applyNumberFormat="0" applyFont="0" applyAlignment="0" applyProtection="0"/>
    <xf numFmtId="0" fontId="85" fillId="62" borderId="23" applyNumberFormat="0" applyFont="0" applyAlignment="0" applyProtection="0"/>
    <xf numFmtId="0" fontId="90" fillId="62" borderId="23" applyNumberFormat="0" applyFont="0" applyAlignment="0" applyProtection="0"/>
    <xf numFmtId="0" fontId="78" fillId="62" borderId="23" applyNumberFormat="0" applyFont="0" applyAlignment="0" applyProtection="0"/>
    <xf numFmtId="0" fontId="90" fillId="62" borderId="23" applyNumberFormat="0" applyFont="0" applyAlignment="0" applyProtection="0"/>
    <xf numFmtId="0" fontId="7" fillId="62" borderId="23" applyNumberFormat="0" applyFont="0" applyAlignment="0" applyProtection="0"/>
    <xf numFmtId="0" fontId="7" fillId="62" borderId="23" applyNumberFormat="0" applyFont="0" applyAlignment="0" applyProtection="0"/>
    <xf numFmtId="0" fontId="7" fillId="62" borderId="23" applyNumberFormat="0" applyFont="0" applyAlignment="0" applyProtection="0"/>
    <xf numFmtId="0" fontId="7" fillId="62" borderId="23" applyNumberFormat="0" applyFont="0" applyAlignment="0" applyProtection="0"/>
    <xf numFmtId="0" fontId="78" fillId="62" borderId="23" applyNumberFormat="0" applyFont="0" applyAlignment="0" applyProtection="0"/>
    <xf numFmtId="0" fontId="7" fillId="62" borderId="23" applyNumberFormat="0" applyFont="0" applyAlignment="0" applyProtection="0"/>
    <xf numFmtId="0" fontId="81" fillId="62" borderId="23" applyNumberFormat="0" applyFont="0" applyAlignment="0" applyProtection="0"/>
    <xf numFmtId="0" fontId="7" fillId="62" borderId="23" applyNumberFormat="0" applyFont="0" applyAlignment="0" applyProtection="0"/>
    <xf numFmtId="0" fontId="81" fillId="62" borderId="23" applyNumberFormat="0" applyFont="0" applyAlignment="0" applyProtection="0"/>
    <xf numFmtId="0" fontId="85" fillId="62" borderId="23" applyNumberFormat="0" applyFont="0" applyAlignment="0" applyProtection="0"/>
    <xf numFmtId="0" fontId="88" fillId="62" borderId="23" applyNumberFormat="0" applyFont="0" applyAlignment="0" applyProtection="0"/>
    <xf numFmtId="0" fontId="89" fillId="62" borderId="23" applyNumberFormat="0" applyFont="0" applyAlignment="0" applyProtection="0"/>
    <xf numFmtId="0" fontId="81" fillId="62" borderId="23" applyNumberFormat="0" applyFont="0" applyAlignment="0" applyProtection="0"/>
    <xf numFmtId="0" fontId="85" fillId="62" borderId="23" applyNumberFormat="0" applyFont="0" applyAlignment="0" applyProtection="0"/>
    <xf numFmtId="0" fontId="90" fillId="62" borderId="23" applyNumberFormat="0" applyFont="0" applyAlignment="0" applyProtection="0"/>
    <xf numFmtId="0" fontId="81" fillId="62" borderId="23" applyNumberFormat="0" applyFont="0" applyAlignment="0" applyProtection="0"/>
    <xf numFmtId="0" fontId="85" fillId="62" borderId="23" applyNumberFormat="0" applyFont="0" applyAlignment="0" applyProtection="0"/>
    <xf numFmtId="0" fontId="90" fillId="62" borderId="23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166" fontId="8" fillId="0" borderId="0" applyFont="0" applyFill="0" applyBorder="0" applyAlignment="0" applyProtection="0"/>
    <xf numFmtId="0" fontId="75" fillId="0" borderId="1" applyNumberFormat="0">
      <alignment vertical="center"/>
    </xf>
    <xf numFmtId="182" fontId="8" fillId="0" borderId="0" applyFont="0" applyFill="0" applyBorder="0" applyAlignment="0" applyProtection="0"/>
    <xf numFmtId="173" fontId="21" fillId="0" borderId="0">
      <protection locked="0"/>
    </xf>
    <xf numFmtId="173" fontId="21" fillId="0" borderId="0">
      <protection locked="0"/>
    </xf>
    <xf numFmtId="173" fontId="21" fillId="0" borderId="0">
      <protection locked="0"/>
    </xf>
    <xf numFmtId="0" fontId="21" fillId="0" borderId="0">
      <protection locked="0"/>
    </xf>
    <xf numFmtId="183" fontId="21" fillId="0" borderId="0">
      <protection locked="0"/>
    </xf>
    <xf numFmtId="0" fontId="21" fillId="0" borderId="0">
      <protection locked="0"/>
    </xf>
    <xf numFmtId="0" fontId="21" fillId="0" borderId="0">
      <protection locked="0"/>
    </xf>
    <xf numFmtId="183" fontId="21" fillId="0" borderId="0">
      <protection locked="0"/>
    </xf>
    <xf numFmtId="183" fontId="21" fillId="0" borderId="0">
      <protection locked="0"/>
    </xf>
    <xf numFmtId="0" fontId="21" fillId="0" borderId="0">
      <protection locked="0"/>
    </xf>
    <xf numFmtId="175" fontId="21" fillId="0" borderId="0">
      <protection locked="0"/>
    </xf>
    <xf numFmtId="0" fontId="21" fillId="0" borderId="0">
      <protection locked="0"/>
    </xf>
    <xf numFmtId="175" fontId="21" fillId="0" borderId="0">
      <protection locked="0"/>
    </xf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5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5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5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5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5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5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5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5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5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5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5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5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5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5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5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5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5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5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5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90" fillId="0" borderId="0" applyFont="0" applyFill="0" applyBorder="0" applyAlignment="0" applyProtection="0"/>
    <xf numFmtId="0" fontId="73" fillId="0" borderId="11">
      <alignment horizontal="centerContinuous"/>
    </xf>
    <xf numFmtId="176" fontId="73" fillId="0" borderId="0"/>
    <xf numFmtId="0" fontId="73" fillId="0" borderId="11">
      <protection locked="0"/>
    </xf>
    <xf numFmtId="0" fontId="101" fillId="51" borderId="24" applyNumberFormat="0" applyAlignment="0" applyProtection="0"/>
    <xf numFmtId="0" fontId="52" fillId="8" borderId="10" applyNumberFormat="0" applyAlignment="0" applyProtection="0"/>
    <xf numFmtId="38" fontId="68" fillId="0" borderId="0" applyFont="0" applyFill="0" applyBorder="0" applyAlignment="0" applyProtection="0"/>
    <xf numFmtId="174" fontId="76" fillId="0" borderId="0">
      <protection locked="0"/>
    </xf>
    <xf numFmtId="166" fontId="8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78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78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88" fillId="0" borderId="0" applyFont="0" applyFill="0" applyBorder="0" applyAlignment="0" applyProtection="0"/>
    <xf numFmtId="166" fontId="89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78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0" fontId="30" fillId="0" borderId="0">
      <alignment vertical="top"/>
    </xf>
    <xf numFmtId="166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0" fontId="30" fillId="0" borderId="0">
      <alignment vertical="top"/>
    </xf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0" fontId="8" fillId="0" borderId="0" applyFont="0" applyFill="0" applyBorder="0" applyAlignment="0" applyProtection="0"/>
    <xf numFmtId="0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8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88" fillId="0" borderId="0" applyFont="0" applyFill="0" applyBorder="0" applyAlignment="0" applyProtection="0"/>
    <xf numFmtId="166" fontId="8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 applyFont="0" applyFill="0" applyBorder="0" applyAlignment="0" applyProtection="0"/>
    <xf numFmtId="0" fontId="8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0" fontId="30" fillId="0" borderId="0">
      <alignment vertical="top"/>
    </xf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72" fontId="33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72" fontId="78" fillId="0" borderId="0" applyFont="0" applyFill="0" applyBorder="0" applyAlignment="0" applyProtection="0"/>
    <xf numFmtId="172" fontId="89" fillId="0" borderId="0" applyFont="0" applyFill="0" applyBorder="0" applyAlignment="0" applyProtection="0"/>
    <xf numFmtId="172" fontId="90" fillId="0" borderId="0" applyFont="0" applyFill="0" applyBorder="0" applyAlignment="0" applyProtection="0"/>
    <xf numFmtId="0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8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81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81" fillId="0" borderId="0" applyFont="0" applyFill="0" applyBorder="0" applyAlignment="0" applyProtection="0"/>
    <xf numFmtId="172" fontId="85" fillId="0" borderId="0" applyFont="0" applyFill="0" applyBorder="0" applyAlignment="0" applyProtection="0"/>
    <xf numFmtId="172" fontId="88" fillId="0" borderId="0" applyFont="0" applyFill="0" applyBorder="0" applyAlignment="0" applyProtection="0"/>
    <xf numFmtId="166" fontId="8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0" fillId="0" borderId="0" applyFont="0" applyFill="0" applyBorder="0" applyAlignment="0" applyProtection="0"/>
    <xf numFmtId="166" fontId="70" fillId="0" borderId="0" applyFont="0" applyFill="0" applyBorder="0" applyAlignment="0" applyProtection="0"/>
    <xf numFmtId="0" fontId="8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70" fillId="0" borderId="0" applyFont="0" applyFill="0" applyBorder="0" applyAlignment="0" applyProtection="0"/>
    <xf numFmtId="0" fontId="8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0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0" fontId="8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90" fillId="0" borderId="0" applyFont="0" applyFill="0" applyBorder="0" applyAlignment="0" applyProtection="0"/>
    <xf numFmtId="0" fontId="61" fillId="26" borderId="12" applyNumberFormat="0" applyBorder="0" applyAlignment="0"/>
    <xf numFmtId="0" fontId="62" fillId="27" borderId="13" applyNumberFormat="0" applyBorder="0"/>
    <xf numFmtId="184" fontId="63" fillId="26" borderId="12" applyNumberFormat="0" applyFill="0" applyBorder="0">
      <alignment horizontal="right"/>
      <protection locked="0"/>
    </xf>
    <xf numFmtId="0" fontId="64" fillId="27" borderId="14" applyBorder="0">
      <alignment vertical="center"/>
    </xf>
    <xf numFmtId="0" fontId="65" fillId="28" borderId="15" applyNumberFormat="0" applyBorder="0"/>
    <xf numFmtId="40" fontId="69" fillId="29" borderId="0">
      <alignment horizontal="center"/>
    </xf>
    <xf numFmtId="40" fontId="69" fillId="29" borderId="0">
      <alignment horizontal="center"/>
    </xf>
    <xf numFmtId="40" fontId="69" fillId="29" borderId="0">
      <alignment horizontal="center"/>
    </xf>
    <xf numFmtId="183" fontId="41" fillId="0" borderId="0"/>
    <xf numFmtId="183" fontId="41" fillId="0" borderId="0"/>
    <xf numFmtId="175" fontId="41" fillId="0" borderId="0"/>
    <xf numFmtId="175" fontId="41" fillId="0" borderId="0"/>
    <xf numFmtId="0" fontId="41" fillId="0" borderId="0"/>
    <xf numFmtId="183" fontId="41" fillId="0" borderId="0"/>
    <xf numFmtId="183" fontId="41" fillId="0" borderId="0"/>
    <xf numFmtId="175" fontId="41" fillId="0" borderId="0"/>
    <xf numFmtId="175" fontId="41" fillId="0" borderId="0"/>
    <xf numFmtId="0" fontId="41" fillId="0" borderId="0"/>
    <xf numFmtId="183" fontId="42" fillId="23" borderId="0">
      <alignment wrapText="1"/>
    </xf>
    <xf numFmtId="183" fontId="42" fillId="23" borderId="0">
      <alignment wrapText="1"/>
    </xf>
    <xf numFmtId="175" fontId="42" fillId="23" borderId="0">
      <alignment wrapText="1"/>
    </xf>
    <xf numFmtId="175" fontId="42" fillId="23" borderId="0">
      <alignment wrapText="1"/>
    </xf>
    <xf numFmtId="0" fontId="42" fillId="23" borderId="0">
      <alignment wrapText="1"/>
    </xf>
    <xf numFmtId="0" fontId="102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83" fontId="32" fillId="0" borderId="0" applyFill="0" applyBorder="0" applyProtection="0">
      <alignment horizontal="left" vertical="top"/>
    </xf>
    <xf numFmtId="183" fontId="32" fillId="0" borderId="0" applyFill="0" applyBorder="0" applyProtection="0">
      <alignment horizontal="left" vertical="top"/>
    </xf>
    <xf numFmtId="175" fontId="32" fillId="0" borderId="0" applyFill="0" applyBorder="0" applyProtection="0">
      <alignment horizontal="left" vertical="top"/>
    </xf>
    <xf numFmtId="175" fontId="32" fillId="0" borderId="0" applyFill="0" applyBorder="0" applyProtection="0">
      <alignment horizontal="left" vertical="top"/>
    </xf>
    <xf numFmtId="0" fontId="32" fillId="0" borderId="0" applyFill="0" applyBorder="0" applyProtection="0">
      <alignment horizontal="left" vertical="top"/>
    </xf>
    <xf numFmtId="0" fontId="55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5" fillId="0" borderId="25" applyNumberFormat="0" applyFill="0" applyAlignment="0" applyProtection="0"/>
    <xf numFmtId="0" fontId="56" fillId="0" borderId="5" applyNumberFormat="0" applyFill="0" applyAlignment="0" applyProtection="0"/>
    <xf numFmtId="0" fontId="106" fillId="0" borderId="26" applyNumberFormat="0" applyFill="0" applyAlignment="0" applyProtection="0"/>
    <xf numFmtId="0" fontId="57" fillId="0" borderId="6" applyNumberFormat="0" applyFill="0" applyAlignment="0" applyProtection="0"/>
    <xf numFmtId="0" fontId="107" fillId="0" borderId="27" applyNumberFormat="0" applyFill="0" applyAlignment="0" applyProtection="0"/>
    <xf numFmtId="0" fontId="58" fillId="0" borderId="7" applyNumberFormat="0" applyFill="0" applyAlignment="0" applyProtection="0"/>
    <xf numFmtId="0" fontId="107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174" fontId="22" fillId="0" borderId="0">
      <protection locked="0"/>
    </xf>
    <xf numFmtId="174" fontId="22" fillId="0" borderId="0">
      <protection locked="0"/>
    </xf>
    <xf numFmtId="174" fontId="22" fillId="0" borderId="0">
      <protection locked="0"/>
    </xf>
    <xf numFmtId="174" fontId="22" fillId="0" borderId="0">
      <protection locked="0"/>
    </xf>
    <xf numFmtId="174" fontId="22" fillId="0" borderId="0">
      <protection locked="0"/>
    </xf>
    <xf numFmtId="174" fontId="22" fillId="0" borderId="0">
      <protection locked="0"/>
    </xf>
    <xf numFmtId="0" fontId="108" fillId="0" borderId="28" applyNumberFormat="0" applyFill="0" applyAlignment="0" applyProtection="0"/>
    <xf numFmtId="174" fontId="21" fillId="0" borderId="17">
      <protection locked="0"/>
    </xf>
    <xf numFmtId="174" fontId="21" fillId="0" borderId="17">
      <protection locked="0"/>
    </xf>
    <xf numFmtId="174" fontId="21" fillId="0" borderId="17">
      <protection locked="0"/>
    </xf>
    <xf numFmtId="174" fontId="21" fillId="0" borderId="17">
      <protection locked="0"/>
    </xf>
    <xf numFmtId="174" fontId="21" fillId="0" borderId="17">
      <protection locked="0"/>
    </xf>
    <xf numFmtId="174" fontId="21" fillId="0" borderId="17">
      <protection locked="0"/>
    </xf>
    <xf numFmtId="174" fontId="21" fillId="0" borderId="17">
      <protection locked="0"/>
    </xf>
    <xf numFmtId="174" fontId="21" fillId="0" borderId="17">
      <protection locked="0"/>
    </xf>
    <xf numFmtId="174" fontId="21" fillId="0" borderId="17">
      <protection locked="0"/>
    </xf>
    <xf numFmtId="0" fontId="59" fillId="0" borderId="16" applyNumberFormat="0" applyFill="0" applyAlignment="0" applyProtection="0"/>
    <xf numFmtId="174" fontId="21" fillId="0" borderId="17">
      <protection locked="0"/>
    </xf>
    <xf numFmtId="174" fontId="21" fillId="0" borderId="17">
      <protection locked="0"/>
    </xf>
    <xf numFmtId="174" fontId="21" fillId="0" borderId="17">
      <protection locked="0"/>
    </xf>
    <xf numFmtId="174" fontId="21" fillId="0" borderId="17">
      <protection locked="0"/>
    </xf>
    <xf numFmtId="174" fontId="21" fillId="0" borderId="17">
      <protection locked="0"/>
    </xf>
    <xf numFmtId="174" fontId="21" fillId="0" borderId="17">
      <protection locked="0"/>
    </xf>
    <xf numFmtId="38" fontId="43" fillId="0" borderId="0" applyNumberFormat="0" applyBorder="0" applyAlignment="0">
      <protection locked="0"/>
    </xf>
    <xf numFmtId="166" fontId="8" fillId="0" borderId="0" applyFont="0" applyFill="0" applyBorder="0" applyAlignment="0" applyProtection="0"/>
    <xf numFmtId="166" fontId="33" fillId="0" borderId="0" applyFont="0" applyFill="0" applyBorder="0" applyAlignment="0" applyProtection="0"/>
    <xf numFmtId="166" fontId="78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88" fillId="0" borderId="0" applyFont="0" applyFill="0" applyBorder="0" applyAlignment="0" applyProtection="0"/>
    <xf numFmtId="166" fontId="89" fillId="0" borderId="0" applyFont="0" applyFill="0" applyBorder="0" applyAlignment="0" applyProtection="0"/>
    <xf numFmtId="166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33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90" fillId="0" borderId="0" applyFont="0" applyFill="0" applyBorder="0" applyAlignment="0" applyProtection="0"/>
    <xf numFmtId="166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85" fillId="0" borderId="0" applyFont="0" applyFill="0" applyBorder="0" applyAlignment="0" applyProtection="0"/>
    <xf numFmtId="166" fontId="7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9" fillId="0" borderId="0" applyFont="0" applyFill="0" applyBorder="0" applyAlignment="0" applyProtection="0"/>
    <xf numFmtId="166" fontId="78" fillId="0" borderId="0" applyFont="0" applyFill="0" applyBorder="0" applyAlignment="0" applyProtection="0"/>
    <xf numFmtId="166" fontId="9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88" fillId="0" borderId="0" applyFont="0" applyFill="0" applyBorder="0" applyAlignment="0" applyProtection="0"/>
    <xf numFmtId="166" fontId="89" fillId="0" borderId="0" applyFont="0" applyFill="0" applyBorder="0" applyAlignment="0" applyProtection="0"/>
    <xf numFmtId="166" fontId="78" fillId="0" borderId="0" applyFont="0" applyFill="0" applyBorder="0" applyAlignment="0" applyProtection="0"/>
    <xf numFmtId="166" fontId="89" fillId="0" borderId="0" applyFont="0" applyFill="0" applyBorder="0" applyAlignment="0" applyProtection="0"/>
    <xf numFmtId="166" fontId="90" fillId="0" borderId="0" applyFont="0" applyFill="0" applyBorder="0" applyAlignment="0" applyProtection="0"/>
    <xf numFmtId="4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88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85" fillId="0" borderId="0" applyFont="0" applyFill="0" applyBorder="0" applyAlignment="0" applyProtection="0"/>
    <xf numFmtId="43" fontId="90" fillId="0" borderId="0" applyFont="0" applyFill="0" applyBorder="0" applyAlignment="0" applyProtection="0"/>
    <xf numFmtId="180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0" fontId="53" fillId="0" borderId="0" applyNumberFormat="0" applyFill="0" applyBorder="0" applyAlignment="0" applyProtection="0"/>
    <xf numFmtId="175" fontId="109" fillId="0" borderId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35" borderId="0" applyNumberFormat="0" applyBorder="0" applyAlignment="0" applyProtection="0"/>
    <xf numFmtId="0" fontId="6" fillId="36" borderId="0" applyNumberFormat="0" applyBorder="0" applyAlignment="0" applyProtection="0"/>
    <xf numFmtId="0" fontId="6" fillId="37" borderId="0" applyNumberFormat="0" applyBorder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6" fillId="0" borderId="0"/>
    <xf numFmtId="183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3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6" fillId="0" borderId="0"/>
    <xf numFmtId="183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8" fillId="0" borderId="0"/>
    <xf numFmtId="0" fontId="8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6" fillId="0" borderId="0"/>
    <xf numFmtId="0" fontId="6" fillId="0" borderId="0"/>
    <xf numFmtId="183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3" fontId="6" fillId="0" borderId="0"/>
    <xf numFmtId="183" fontId="6" fillId="0" borderId="0"/>
    <xf numFmtId="183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3" fontId="6" fillId="0" borderId="0"/>
    <xf numFmtId="0" fontId="6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5" fontId="6" fillId="0" borderId="0"/>
    <xf numFmtId="0" fontId="6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183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3" fontId="6" fillId="0" borderId="0"/>
    <xf numFmtId="183" fontId="6" fillId="0" borderId="0"/>
    <xf numFmtId="183" fontId="6" fillId="0" borderId="0"/>
    <xf numFmtId="175" fontId="6" fillId="0" borderId="0"/>
    <xf numFmtId="175" fontId="6" fillId="0" borderId="0"/>
    <xf numFmtId="175" fontId="6" fillId="0" borderId="0"/>
    <xf numFmtId="175" fontId="6" fillId="0" borderId="0"/>
    <xf numFmtId="175" fontId="6" fillId="0" borderId="0"/>
    <xf numFmtId="175" fontId="6" fillId="0" borderId="0"/>
    <xf numFmtId="175" fontId="6" fillId="0" borderId="0"/>
    <xf numFmtId="183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5" fontId="6" fillId="0" borderId="0"/>
    <xf numFmtId="175" fontId="6" fillId="0" borderId="0"/>
    <xf numFmtId="175" fontId="6" fillId="0" borderId="0"/>
    <xf numFmtId="175" fontId="6" fillId="0" borderId="0"/>
    <xf numFmtId="175" fontId="6" fillId="0" borderId="0"/>
    <xf numFmtId="175" fontId="6" fillId="0" borderId="0"/>
    <xf numFmtId="175" fontId="6" fillId="0" borderId="0"/>
    <xf numFmtId="183" fontId="6" fillId="0" borderId="0"/>
    <xf numFmtId="0" fontId="6" fillId="0" borderId="0"/>
    <xf numFmtId="0" fontId="6" fillId="0" borderId="0"/>
    <xf numFmtId="183" fontId="6" fillId="0" borderId="0"/>
    <xf numFmtId="0" fontId="8" fillId="0" borderId="0"/>
    <xf numFmtId="183" fontId="6" fillId="0" borderId="0"/>
    <xf numFmtId="0" fontId="8" fillId="0" borderId="0"/>
    <xf numFmtId="183" fontId="6" fillId="0" borderId="0"/>
    <xf numFmtId="0" fontId="6" fillId="0" borderId="0"/>
    <xf numFmtId="0" fontId="6" fillId="0" borderId="0"/>
    <xf numFmtId="183" fontId="6" fillId="0" borderId="0"/>
    <xf numFmtId="0" fontId="8" fillId="0" borderId="0"/>
    <xf numFmtId="183" fontId="6" fillId="0" borderId="0"/>
    <xf numFmtId="0" fontId="8" fillId="0" borderId="0"/>
    <xf numFmtId="183" fontId="6" fillId="0" borderId="0"/>
    <xf numFmtId="183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183" fontId="6" fillId="0" borderId="0"/>
    <xf numFmtId="0" fontId="8" fillId="0" borderId="0"/>
    <xf numFmtId="183" fontId="6" fillId="0" borderId="0"/>
    <xf numFmtId="0" fontId="8" fillId="0" borderId="0"/>
    <xf numFmtId="183" fontId="6" fillId="0" borderId="0"/>
    <xf numFmtId="0" fontId="6" fillId="0" borderId="0"/>
    <xf numFmtId="0" fontId="6" fillId="0" borderId="0"/>
    <xf numFmtId="183" fontId="6" fillId="0" borderId="0"/>
    <xf numFmtId="0" fontId="8" fillId="0" borderId="0"/>
    <xf numFmtId="183" fontId="6" fillId="0" borderId="0"/>
    <xf numFmtId="0" fontId="8" fillId="0" borderId="0"/>
    <xf numFmtId="183" fontId="6" fillId="0" borderId="0"/>
    <xf numFmtId="0" fontId="6" fillId="0" borderId="0"/>
    <xf numFmtId="0" fontId="6" fillId="0" borderId="0"/>
    <xf numFmtId="183" fontId="6" fillId="0" borderId="0"/>
    <xf numFmtId="0" fontId="8" fillId="0" borderId="0"/>
    <xf numFmtId="183" fontId="6" fillId="0" borderId="0"/>
    <xf numFmtId="0" fontId="8" fillId="0" borderId="0"/>
    <xf numFmtId="183" fontId="6" fillId="0" borderId="0"/>
    <xf numFmtId="0" fontId="6" fillId="0" borderId="0"/>
    <xf numFmtId="0" fontId="6" fillId="0" borderId="0"/>
    <xf numFmtId="183" fontId="6" fillId="0" borderId="0"/>
    <xf numFmtId="0" fontId="8" fillId="0" borderId="0"/>
    <xf numFmtId="183" fontId="6" fillId="0" borderId="0"/>
    <xf numFmtId="0" fontId="8" fillId="0" borderId="0"/>
    <xf numFmtId="183" fontId="6" fillId="0" borderId="0"/>
    <xf numFmtId="0" fontId="6" fillId="0" borderId="0"/>
    <xf numFmtId="0" fontId="6" fillId="0" borderId="0"/>
    <xf numFmtId="183" fontId="6" fillId="0" borderId="0"/>
    <xf numFmtId="0" fontId="8" fillId="0" borderId="0"/>
    <xf numFmtId="183" fontId="6" fillId="0" borderId="0"/>
    <xf numFmtId="0" fontId="8" fillId="0" borderId="0"/>
    <xf numFmtId="183" fontId="6" fillId="0" borderId="0"/>
    <xf numFmtId="0" fontId="6" fillId="0" borderId="0"/>
    <xf numFmtId="0" fontId="8" fillId="0" borderId="0"/>
    <xf numFmtId="183" fontId="6" fillId="0" borderId="0"/>
    <xf numFmtId="0" fontId="8" fillId="0" borderId="0"/>
    <xf numFmtId="0" fontId="6" fillId="0" borderId="0"/>
    <xf numFmtId="183" fontId="6" fillId="0" borderId="0"/>
    <xf numFmtId="0" fontId="6" fillId="0" borderId="0"/>
    <xf numFmtId="0" fontId="8" fillId="0" borderId="0"/>
    <xf numFmtId="183" fontId="6" fillId="0" borderId="0"/>
    <xf numFmtId="0" fontId="8" fillId="0" borderId="0"/>
    <xf numFmtId="0" fontId="6" fillId="0" borderId="0"/>
    <xf numFmtId="183" fontId="6" fillId="0" borderId="0"/>
    <xf numFmtId="0" fontId="6" fillId="0" borderId="0"/>
    <xf numFmtId="0" fontId="8" fillId="0" borderId="0"/>
    <xf numFmtId="183" fontId="6" fillId="0" borderId="0"/>
    <xf numFmtId="0" fontId="8" fillId="0" borderId="0"/>
    <xf numFmtId="0" fontId="6" fillId="0" borderId="0"/>
    <xf numFmtId="183" fontId="6" fillId="0" borderId="0"/>
    <xf numFmtId="0" fontId="6" fillId="0" borderId="0"/>
    <xf numFmtId="0" fontId="8" fillId="0" borderId="0"/>
    <xf numFmtId="183" fontId="6" fillId="0" borderId="0"/>
    <xf numFmtId="0" fontId="8" fillId="0" borderId="0"/>
    <xf numFmtId="0" fontId="6" fillId="0" borderId="0"/>
    <xf numFmtId="183" fontId="6" fillId="0" borderId="0"/>
    <xf numFmtId="0" fontId="6" fillId="0" borderId="0"/>
    <xf numFmtId="0" fontId="8" fillId="0" borderId="0"/>
    <xf numFmtId="183" fontId="6" fillId="0" borderId="0"/>
    <xf numFmtId="0" fontId="8" fillId="0" borderId="0"/>
    <xf numFmtId="0" fontId="6" fillId="0" borderId="0"/>
    <xf numFmtId="183" fontId="6" fillId="0" borderId="0"/>
    <xf numFmtId="183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183" fontId="6" fillId="0" borderId="0"/>
    <xf numFmtId="0" fontId="8" fillId="0" borderId="0"/>
    <xf numFmtId="0" fontId="6" fillId="0" borderId="0"/>
    <xf numFmtId="183" fontId="6" fillId="0" borderId="0"/>
    <xf numFmtId="0" fontId="6" fillId="0" borderId="0"/>
    <xf numFmtId="0" fontId="8" fillId="0" borderId="0"/>
    <xf numFmtId="183" fontId="6" fillId="0" borderId="0"/>
    <xf numFmtId="0" fontId="8" fillId="0" borderId="0"/>
    <xf numFmtId="0" fontId="6" fillId="0" borderId="0"/>
    <xf numFmtId="183" fontId="6" fillId="0" borderId="0"/>
    <xf numFmtId="0" fontId="6" fillId="0" borderId="0"/>
    <xf numFmtId="0" fontId="8" fillId="0" borderId="0"/>
    <xf numFmtId="183" fontId="6" fillId="0" borderId="0"/>
    <xf numFmtId="0" fontId="8" fillId="0" borderId="0"/>
    <xf numFmtId="0" fontId="6" fillId="0" borderId="0"/>
    <xf numFmtId="183" fontId="6" fillId="0" borderId="0"/>
    <xf numFmtId="0" fontId="6" fillId="0" borderId="0"/>
    <xf numFmtId="0" fontId="8" fillId="0" borderId="0"/>
    <xf numFmtId="183" fontId="6" fillId="0" borderId="0"/>
    <xf numFmtId="0" fontId="8" fillId="0" borderId="0"/>
    <xf numFmtId="0" fontId="6" fillId="0" borderId="0"/>
    <xf numFmtId="183" fontId="6" fillId="0" borderId="0"/>
    <xf numFmtId="0" fontId="6" fillId="0" borderId="0"/>
    <xf numFmtId="0" fontId="8" fillId="0" borderId="0"/>
    <xf numFmtId="183" fontId="6" fillId="0" borderId="0"/>
    <xf numFmtId="0" fontId="8" fillId="0" borderId="0"/>
    <xf numFmtId="0" fontId="6" fillId="0" borderId="0"/>
    <xf numFmtId="183" fontId="6" fillId="0" borderId="0"/>
    <xf numFmtId="0" fontId="6" fillId="0" borderId="0"/>
    <xf numFmtId="0" fontId="8" fillId="0" borderId="0"/>
    <xf numFmtId="183" fontId="6" fillId="0" borderId="0"/>
    <xf numFmtId="0" fontId="8" fillId="0" borderId="0"/>
    <xf numFmtId="0" fontId="6" fillId="0" borderId="0"/>
    <xf numFmtId="183" fontId="6" fillId="0" borderId="0"/>
    <xf numFmtId="0" fontId="6" fillId="0" borderId="0"/>
    <xf numFmtId="0" fontId="8" fillId="0" borderId="0"/>
    <xf numFmtId="183" fontId="6" fillId="0" borderId="0"/>
    <xf numFmtId="0" fontId="8" fillId="0" borderId="0"/>
    <xf numFmtId="0" fontId="6" fillId="0" borderId="0"/>
    <xf numFmtId="183" fontId="6" fillId="0" borderId="0"/>
    <xf numFmtId="0" fontId="6" fillId="0" borderId="0"/>
    <xf numFmtId="0" fontId="8" fillId="0" borderId="0"/>
    <xf numFmtId="183" fontId="6" fillId="0" borderId="0"/>
    <xf numFmtId="0" fontId="8" fillId="0" borderId="0"/>
    <xf numFmtId="0" fontId="6" fillId="0" borderId="0"/>
    <xf numFmtId="183" fontId="6" fillId="0" borderId="0"/>
    <xf numFmtId="0" fontId="6" fillId="0" borderId="0"/>
    <xf numFmtId="0" fontId="8" fillId="0" borderId="0"/>
    <xf numFmtId="183" fontId="6" fillId="0" borderId="0"/>
    <xf numFmtId="0" fontId="8" fillId="0" borderId="0"/>
    <xf numFmtId="0" fontId="6" fillId="0" borderId="0"/>
    <xf numFmtId="183" fontId="6" fillId="0" borderId="0"/>
    <xf numFmtId="0" fontId="6" fillId="0" borderId="0"/>
    <xf numFmtId="0" fontId="8" fillId="0" borderId="0"/>
    <xf numFmtId="183" fontId="6" fillId="0" borderId="0"/>
    <xf numFmtId="0" fontId="8" fillId="0" borderId="0"/>
    <xf numFmtId="0" fontId="6" fillId="0" borderId="0"/>
    <xf numFmtId="183" fontId="6" fillId="0" borderId="0"/>
    <xf numFmtId="183" fontId="6" fillId="0" borderId="0"/>
    <xf numFmtId="0" fontId="8" fillId="0" borderId="0"/>
    <xf numFmtId="0" fontId="8" fillId="0" borderId="0"/>
    <xf numFmtId="0" fontId="6" fillId="0" borderId="0"/>
    <xf numFmtId="0" fontId="8" fillId="0" borderId="0"/>
    <xf numFmtId="183" fontId="6" fillId="0" borderId="0"/>
    <xf numFmtId="0" fontId="8" fillId="0" borderId="0"/>
    <xf numFmtId="0" fontId="6" fillId="0" borderId="0"/>
    <xf numFmtId="183" fontId="6" fillId="0" borderId="0"/>
    <xf numFmtId="0" fontId="8" fillId="0" borderId="0"/>
    <xf numFmtId="0" fontId="8" fillId="0" borderId="0"/>
    <xf numFmtId="183" fontId="6" fillId="0" borderId="0"/>
    <xf numFmtId="0" fontId="8" fillId="0" borderId="0"/>
    <xf numFmtId="0" fontId="8" fillId="0" borderId="0"/>
    <xf numFmtId="183" fontId="6" fillId="0" borderId="0"/>
    <xf numFmtId="0" fontId="8" fillId="0" borderId="0"/>
    <xf numFmtId="0" fontId="8" fillId="0" borderId="0"/>
    <xf numFmtId="183" fontId="6" fillId="0" borderId="0"/>
    <xf numFmtId="0" fontId="6" fillId="0" borderId="0"/>
    <xf numFmtId="0" fontId="8" fillId="0" borderId="0"/>
    <xf numFmtId="183" fontId="6" fillId="0" borderId="0"/>
    <xf numFmtId="0" fontId="8" fillId="0" borderId="0"/>
    <xf numFmtId="0" fontId="6" fillId="0" borderId="0"/>
    <xf numFmtId="0" fontId="6" fillId="0" borderId="0"/>
    <xf numFmtId="0" fontId="8" fillId="0" borderId="0"/>
    <xf numFmtId="183" fontId="6" fillId="0" borderId="0"/>
    <xf numFmtId="0" fontId="8" fillId="0" borderId="0"/>
    <xf numFmtId="0" fontId="6" fillId="0" borderId="0"/>
    <xf numFmtId="0" fontId="6" fillId="0" borderId="0"/>
    <xf numFmtId="183" fontId="6" fillId="0" borderId="0"/>
    <xf numFmtId="0" fontId="6" fillId="0" borderId="0"/>
    <xf numFmtId="175" fontId="8" fillId="0" borderId="0"/>
    <xf numFmtId="175" fontId="8" fillId="0" borderId="0"/>
    <xf numFmtId="175" fontId="8" fillId="0" borderId="0"/>
    <xf numFmtId="175" fontId="8" fillId="0" borderId="0"/>
    <xf numFmtId="0" fontId="6" fillId="0" borderId="0"/>
    <xf numFmtId="183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8" fillId="0" borderId="0"/>
    <xf numFmtId="183" fontId="6" fillId="0" borderId="0"/>
    <xf numFmtId="0" fontId="8" fillId="0" borderId="0"/>
    <xf numFmtId="0" fontId="6" fillId="0" borderId="0"/>
    <xf numFmtId="0" fontId="6" fillId="0" borderId="0"/>
    <xf numFmtId="0" fontId="8" fillId="0" borderId="0"/>
    <xf numFmtId="183" fontId="6" fillId="0" borderId="0"/>
    <xf numFmtId="0" fontId="8" fillId="0" borderId="0"/>
    <xf numFmtId="0" fontId="6" fillId="0" borderId="0"/>
    <xf numFmtId="183" fontId="6" fillId="0" borderId="0"/>
    <xf numFmtId="0" fontId="8" fillId="0" borderId="0"/>
    <xf numFmtId="0" fontId="8" fillId="0" borderId="0"/>
    <xf numFmtId="0" fontId="6" fillId="0" borderId="0"/>
    <xf numFmtId="0" fontId="8" fillId="0" borderId="0"/>
    <xf numFmtId="183" fontId="6" fillId="0" borderId="0"/>
    <xf numFmtId="0" fontId="8" fillId="0" borderId="0"/>
    <xf numFmtId="0" fontId="6" fillId="0" borderId="0"/>
    <xf numFmtId="0" fontId="6" fillId="0" borderId="0"/>
    <xf numFmtId="0" fontId="8" fillId="0" borderId="0"/>
    <xf numFmtId="183" fontId="6" fillId="0" borderId="0"/>
    <xf numFmtId="0" fontId="8" fillId="0" borderId="0"/>
    <xf numFmtId="0" fontId="6" fillId="0" borderId="0"/>
    <xf numFmtId="0" fontId="6" fillId="0" borderId="0"/>
    <xf numFmtId="0" fontId="8" fillId="0" borderId="0"/>
    <xf numFmtId="183" fontId="6" fillId="0" borderId="0"/>
    <xf numFmtId="0" fontId="8" fillId="0" borderId="0"/>
    <xf numFmtId="0" fontId="6" fillId="0" borderId="0"/>
    <xf numFmtId="0" fontId="6" fillId="0" borderId="0"/>
    <xf numFmtId="0" fontId="8" fillId="0" borderId="0"/>
    <xf numFmtId="183" fontId="6" fillId="0" borderId="0"/>
    <xf numFmtId="0" fontId="8" fillId="0" borderId="0"/>
    <xf numFmtId="0" fontId="6" fillId="0" borderId="0"/>
    <xf numFmtId="0" fontId="8" fillId="0" borderId="0"/>
    <xf numFmtId="0" fontId="8" fillId="0" borderId="0"/>
    <xf numFmtId="183" fontId="6" fillId="0" borderId="0"/>
    <xf numFmtId="0" fontId="8" fillId="0" borderId="0"/>
    <xf numFmtId="0" fontId="8" fillId="0" borderId="0"/>
    <xf numFmtId="183" fontId="6" fillId="0" borderId="0"/>
    <xf numFmtId="0" fontId="8" fillId="0" borderId="0"/>
    <xf numFmtId="0" fontId="8" fillId="0" borderId="0"/>
    <xf numFmtId="183" fontId="6" fillId="0" borderId="0"/>
    <xf numFmtId="0" fontId="8" fillId="0" borderId="0"/>
    <xf numFmtId="0" fontId="8" fillId="0" borderId="0"/>
    <xf numFmtId="183" fontId="6" fillId="0" borderId="0"/>
    <xf numFmtId="0" fontId="8" fillId="0" borderId="0"/>
    <xf numFmtId="0" fontId="8" fillId="0" borderId="0"/>
    <xf numFmtId="183" fontId="6" fillId="0" borderId="0"/>
    <xf numFmtId="0" fontId="8" fillId="0" borderId="0"/>
    <xf numFmtId="0" fontId="8" fillId="0" borderId="0"/>
    <xf numFmtId="183" fontId="6" fillId="0" borderId="0"/>
    <xf numFmtId="0" fontId="6" fillId="0" borderId="0"/>
    <xf numFmtId="175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3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3" fontId="6" fillId="0" borderId="0"/>
    <xf numFmtId="0" fontId="8" fillId="0" borderId="0"/>
    <xf numFmtId="0" fontId="8" fillId="0" borderId="0"/>
    <xf numFmtId="183" fontId="6" fillId="0" borderId="0"/>
    <xf numFmtId="0" fontId="8" fillId="0" borderId="0"/>
    <xf numFmtId="0" fontId="8" fillId="0" borderId="0"/>
    <xf numFmtId="183" fontId="6" fillId="0" borderId="0"/>
    <xf numFmtId="0" fontId="8" fillId="0" borderId="0"/>
    <xf numFmtId="0" fontId="8" fillId="0" borderId="0"/>
    <xf numFmtId="183" fontId="6" fillId="0" borderId="0"/>
    <xf numFmtId="0" fontId="8" fillId="0" borderId="0"/>
    <xf numFmtId="0" fontId="8" fillId="0" borderId="0"/>
    <xf numFmtId="183" fontId="6" fillId="0" borderId="0"/>
    <xf numFmtId="0" fontId="8" fillId="0" borderId="0"/>
    <xf numFmtId="0" fontId="8" fillId="0" borderId="0"/>
    <xf numFmtId="183" fontId="6" fillId="0" borderId="0"/>
    <xf numFmtId="0" fontId="8" fillId="0" borderId="0"/>
    <xf numFmtId="0" fontId="8" fillId="0" borderId="0"/>
    <xf numFmtId="183" fontId="6" fillId="0" borderId="0"/>
    <xf numFmtId="0" fontId="8" fillId="0" borderId="0"/>
    <xf numFmtId="0" fontId="8" fillId="0" borderId="0"/>
    <xf numFmtId="183" fontId="6" fillId="0" borderId="0"/>
    <xf numFmtId="0" fontId="8" fillId="0" borderId="0"/>
    <xf numFmtId="0" fontId="8" fillId="0" borderId="0"/>
    <xf numFmtId="183" fontId="6" fillId="0" borderId="0"/>
    <xf numFmtId="0" fontId="8" fillId="0" borderId="0"/>
    <xf numFmtId="0" fontId="8" fillId="0" borderId="0"/>
    <xf numFmtId="183" fontId="6" fillId="0" borderId="0"/>
    <xf numFmtId="183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3" fontId="6" fillId="0" borderId="0"/>
    <xf numFmtId="0" fontId="8" fillId="0" borderId="0"/>
    <xf numFmtId="0" fontId="8" fillId="0" borderId="0"/>
    <xf numFmtId="183" fontId="6" fillId="0" borderId="0"/>
    <xf numFmtId="0" fontId="8" fillId="0" borderId="0"/>
    <xf numFmtId="0" fontId="8" fillId="0" borderId="0"/>
    <xf numFmtId="183" fontId="6" fillId="0" borderId="0"/>
    <xf numFmtId="0" fontId="8" fillId="0" borderId="0"/>
    <xf numFmtId="0" fontId="8" fillId="0" borderId="0"/>
    <xf numFmtId="183" fontId="6" fillId="0" borderId="0"/>
    <xf numFmtId="0" fontId="8" fillId="0" borderId="0"/>
    <xf numFmtId="0" fontId="8" fillId="0" borderId="0"/>
    <xf numFmtId="183" fontId="6" fillId="0" borderId="0"/>
    <xf numFmtId="0" fontId="8" fillId="0" borderId="0"/>
    <xf numFmtId="0" fontId="8" fillId="0" borderId="0"/>
    <xf numFmtId="183" fontId="6" fillId="0" borderId="0"/>
    <xf numFmtId="0" fontId="8" fillId="0" borderId="0"/>
    <xf numFmtId="0" fontId="8" fillId="0" borderId="0"/>
    <xf numFmtId="183" fontId="6" fillId="0" borderId="0"/>
    <xf numFmtId="0" fontId="8" fillId="0" borderId="0"/>
    <xf numFmtId="0" fontId="8" fillId="0" borderId="0"/>
    <xf numFmtId="183" fontId="6" fillId="0" borderId="0"/>
    <xf numFmtId="0" fontId="8" fillId="0" borderId="0"/>
    <xf numFmtId="0" fontId="8" fillId="0" borderId="0"/>
    <xf numFmtId="183" fontId="6" fillId="0" borderId="0"/>
    <xf numFmtId="0" fontId="8" fillId="0" borderId="0"/>
    <xf numFmtId="0" fontId="8" fillId="0" borderId="0"/>
    <xf numFmtId="183" fontId="6" fillId="0" borderId="0"/>
    <xf numFmtId="183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3" fontId="6" fillId="0" borderId="0"/>
    <xf numFmtId="0" fontId="8" fillId="0" borderId="0"/>
    <xf numFmtId="0" fontId="8" fillId="0" borderId="0"/>
    <xf numFmtId="183" fontId="6" fillId="0" borderId="0"/>
    <xf numFmtId="0" fontId="8" fillId="0" borderId="0"/>
    <xf numFmtId="0" fontId="8" fillId="0" borderId="0"/>
    <xf numFmtId="183" fontId="6" fillId="0" borderId="0"/>
    <xf numFmtId="0" fontId="8" fillId="0" borderId="0"/>
    <xf numFmtId="0" fontId="8" fillId="0" borderId="0"/>
    <xf numFmtId="183" fontId="6" fillId="0" borderId="0"/>
    <xf numFmtId="175" fontId="8" fillId="0" borderId="0"/>
    <xf numFmtId="175" fontId="8" fillId="0" borderId="0"/>
    <xf numFmtId="183" fontId="6" fillId="0" borderId="0"/>
    <xf numFmtId="175" fontId="8" fillId="0" borderId="0"/>
    <xf numFmtId="175" fontId="8" fillId="0" borderId="0"/>
    <xf numFmtId="183" fontId="6" fillId="0" borderId="0"/>
    <xf numFmtId="175" fontId="8" fillId="0" borderId="0"/>
    <xf numFmtId="175" fontId="8" fillId="0" borderId="0"/>
    <xf numFmtId="183" fontId="6" fillId="0" borderId="0"/>
    <xf numFmtId="175" fontId="8" fillId="0" borderId="0"/>
    <xf numFmtId="175" fontId="8" fillId="0" borderId="0"/>
    <xf numFmtId="183" fontId="6" fillId="0" borderId="0"/>
    <xf numFmtId="175" fontId="8" fillId="0" borderId="0"/>
    <xf numFmtId="175" fontId="8" fillId="0" borderId="0"/>
    <xf numFmtId="183" fontId="6" fillId="0" borderId="0"/>
    <xf numFmtId="175" fontId="8" fillId="0" borderId="0"/>
    <xf numFmtId="175" fontId="8" fillId="0" borderId="0"/>
    <xf numFmtId="183" fontId="6" fillId="0" borderId="0"/>
    <xf numFmtId="183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3" fontId="6" fillId="0" borderId="0"/>
    <xf numFmtId="0" fontId="8" fillId="0" borderId="0"/>
    <xf numFmtId="183" fontId="6" fillId="0" borderId="0"/>
    <xf numFmtId="0" fontId="8" fillId="0" borderId="0"/>
    <xf numFmtId="0" fontId="8" fillId="0" borderId="0"/>
    <xf numFmtId="183" fontId="6" fillId="0" borderId="0"/>
    <xf numFmtId="0" fontId="8" fillId="0" borderId="0"/>
    <xf numFmtId="0" fontId="8" fillId="0" borderId="0"/>
    <xf numFmtId="183" fontId="6" fillId="0" borderId="0"/>
    <xf numFmtId="0" fontId="8" fillId="0" borderId="0"/>
    <xf numFmtId="0" fontId="8" fillId="0" borderId="0"/>
    <xf numFmtId="183" fontId="6" fillId="0" borderId="0"/>
    <xf numFmtId="0" fontId="8" fillId="0" borderId="0"/>
    <xf numFmtId="183" fontId="6" fillId="0" borderId="0"/>
    <xf numFmtId="0" fontId="8" fillId="0" borderId="0"/>
    <xf numFmtId="183" fontId="6" fillId="0" borderId="0"/>
    <xf numFmtId="0" fontId="8" fillId="0" borderId="0"/>
    <xf numFmtId="0" fontId="8" fillId="0" borderId="0"/>
    <xf numFmtId="183" fontId="6" fillId="0" borderId="0"/>
    <xf numFmtId="0" fontId="8" fillId="0" borderId="0"/>
    <xf numFmtId="0" fontId="8" fillId="0" borderId="0"/>
    <xf numFmtId="183" fontId="6" fillId="0" borderId="0"/>
    <xf numFmtId="0" fontId="8" fillId="0" borderId="0"/>
    <xf numFmtId="0" fontId="8" fillId="0" borderId="0"/>
    <xf numFmtId="183" fontId="6" fillId="0" borderId="0"/>
    <xf numFmtId="0" fontId="8" fillId="0" borderId="0"/>
    <xf numFmtId="183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3" fontId="6" fillId="0" borderId="0"/>
    <xf numFmtId="0" fontId="8" fillId="0" borderId="0"/>
    <xf numFmtId="0" fontId="8" fillId="0" borderId="0"/>
    <xf numFmtId="183" fontId="6" fillId="0" borderId="0"/>
    <xf numFmtId="0" fontId="8" fillId="0" borderId="0"/>
    <xf numFmtId="0" fontId="8" fillId="0" borderId="0"/>
    <xf numFmtId="183" fontId="6" fillId="0" borderId="0"/>
    <xf numFmtId="0" fontId="8" fillId="0" borderId="0"/>
    <xf numFmtId="0" fontId="8" fillId="0" borderId="0"/>
    <xf numFmtId="183" fontId="6" fillId="0" borderId="0"/>
    <xf numFmtId="0" fontId="8" fillId="0" borderId="0"/>
    <xf numFmtId="0" fontId="8" fillId="0" borderId="0"/>
    <xf numFmtId="183" fontId="6" fillId="0" borderId="0"/>
    <xf numFmtId="0" fontId="8" fillId="0" borderId="0"/>
    <xf numFmtId="0" fontId="8" fillId="0" borderId="0"/>
    <xf numFmtId="183" fontId="6" fillId="0" borderId="0"/>
    <xf numFmtId="0" fontId="8" fillId="0" borderId="0"/>
    <xf numFmtId="0" fontId="8" fillId="0" borderId="0"/>
    <xf numFmtId="183" fontId="6" fillId="0" borderId="0"/>
    <xf numFmtId="0" fontId="8" fillId="0" borderId="0"/>
    <xf numFmtId="0" fontId="8" fillId="0" borderId="0"/>
    <xf numFmtId="183" fontId="6" fillId="0" borderId="0"/>
    <xf numFmtId="0" fontId="8" fillId="0" borderId="0"/>
    <xf numFmtId="183" fontId="6" fillId="0" borderId="0"/>
    <xf numFmtId="0" fontId="8" fillId="0" borderId="0"/>
    <xf numFmtId="183" fontId="6" fillId="0" borderId="0"/>
    <xf numFmtId="0" fontId="8" fillId="0" borderId="0"/>
    <xf numFmtId="183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3" fontId="6" fillId="0" borderId="0"/>
    <xf numFmtId="0" fontId="8" fillId="0" borderId="0"/>
    <xf numFmtId="0" fontId="8" fillId="0" borderId="0"/>
    <xf numFmtId="183" fontId="6" fillId="0" borderId="0"/>
    <xf numFmtId="0" fontId="8" fillId="0" borderId="0"/>
    <xf numFmtId="183" fontId="6" fillId="0" borderId="0"/>
    <xf numFmtId="0" fontId="8" fillId="0" borderId="0"/>
    <xf numFmtId="183" fontId="6" fillId="0" borderId="0"/>
    <xf numFmtId="0" fontId="8" fillId="0" borderId="0"/>
    <xf numFmtId="183" fontId="6" fillId="0" borderId="0"/>
    <xf numFmtId="0" fontId="8" fillId="0" borderId="0"/>
    <xf numFmtId="183" fontId="6" fillId="0" borderId="0"/>
    <xf numFmtId="0" fontId="8" fillId="0" borderId="0"/>
    <xf numFmtId="183" fontId="6" fillId="0" borderId="0"/>
    <xf numFmtId="0" fontId="8" fillId="0" borderId="0"/>
    <xf numFmtId="183" fontId="6" fillId="0" borderId="0"/>
    <xf numFmtId="0" fontId="8" fillId="0" borderId="0"/>
    <xf numFmtId="183" fontId="6" fillId="0" borderId="0"/>
    <xf numFmtId="183" fontId="6" fillId="0" borderId="0"/>
    <xf numFmtId="183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183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6" fillId="0" borderId="0"/>
    <xf numFmtId="0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6" fillId="0" borderId="0"/>
    <xf numFmtId="0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6" fillId="0" borderId="0"/>
    <xf numFmtId="0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6" fillId="0" borderId="0"/>
    <xf numFmtId="0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6" fillId="0" borderId="0"/>
    <xf numFmtId="0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3" fontId="6" fillId="0" borderId="0"/>
    <xf numFmtId="183" fontId="6" fillId="0" borderId="0"/>
    <xf numFmtId="183" fontId="6" fillId="0" borderId="0"/>
    <xf numFmtId="175" fontId="6" fillId="0" borderId="0"/>
    <xf numFmtId="175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6" fillId="0" borderId="0"/>
    <xf numFmtId="0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6" fillId="0" borderId="0"/>
    <xf numFmtId="0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6" fillId="0" borderId="0"/>
    <xf numFmtId="183" fontId="6" fillId="0" borderId="0"/>
    <xf numFmtId="183" fontId="6" fillId="0" borderId="0"/>
    <xf numFmtId="175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3" fontId="6" fillId="0" borderId="0"/>
    <xf numFmtId="183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6" fillId="0" borderId="0"/>
    <xf numFmtId="0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6" fillId="0" borderId="0"/>
    <xf numFmtId="0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6" fillId="0" borderId="0"/>
    <xf numFmtId="0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6" fillId="0" borderId="0"/>
    <xf numFmtId="0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6" fillId="0" borderId="0"/>
    <xf numFmtId="0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6" fillId="0" borderId="0"/>
    <xf numFmtId="0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6" fillId="0" borderId="0"/>
    <xf numFmtId="0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5" fontId="6" fillId="0" borderId="0"/>
    <xf numFmtId="175" fontId="6" fillId="0" borderId="0"/>
    <xf numFmtId="175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75" fontId="6" fillId="0" borderId="0"/>
    <xf numFmtId="175" fontId="6" fillId="0" borderId="0"/>
    <xf numFmtId="175" fontId="6" fillId="0" borderId="0"/>
    <xf numFmtId="175" fontId="6" fillId="0" borderId="0"/>
    <xf numFmtId="175" fontId="6" fillId="0" borderId="0"/>
    <xf numFmtId="175" fontId="6" fillId="0" borderId="0"/>
    <xf numFmtId="175" fontId="6" fillId="0" borderId="0"/>
    <xf numFmtId="175" fontId="6" fillId="0" borderId="0"/>
    <xf numFmtId="175" fontId="6" fillId="0" borderId="0"/>
    <xf numFmtId="175" fontId="6" fillId="0" borderId="0"/>
    <xf numFmtId="183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5" fontId="6" fillId="0" borderId="0"/>
    <xf numFmtId="175" fontId="6" fillId="0" borderId="0"/>
    <xf numFmtId="175" fontId="6" fillId="0" borderId="0"/>
    <xf numFmtId="175" fontId="6" fillId="0" borderId="0"/>
    <xf numFmtId="175" fontId="6" fillId="0" borderId="0"/>
    <xf numFmtId="183" fontId="6" fillId="0" borderId="0"/>
    <xf numFmtId="175" fontId="6" fillId="0" borderId="0"/>
    <xf numFmtId="175" fontId="6" fillId="0" borderId="0"/>
    <xf numFmtId="175" fontId="6" fillId="0" borderId="0"/>
    <xf numFmtId="175" fontId="6" fillId="0" borderId="0"/>
    <xf numFmtId="175" fontId="6" fillId="0" borderId="0"/>
    <xf numFmtId="175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62" borderId="23" applyNumberFormat="0" applyFont="0" applyAlignment="0" applyProtection="0"/>
    <xf numFmtId="0" fontId="7" fillId="62" borderId="23" applyNumberFormat="0" applyFont="0" applyAlignment="0" applyProtection="0"/>
    <xf numFmtId="0" fontId="7" fillId="62" borderId="23" applyNumberFormat="0" applyFont="0" applyAlignment="0" applyProtection="0"/>
    <xf numFmtId="0" fontId="7" fillId="62" borderId="23" applyNumberFormat="0" applyFont="0" applyAlignment="0" applyProtection="0"/>
    <xf numFmtId="0" fontId="7" fillId="62" borderId="23" applyNumberFormat="0" applyFont="0" applyAlignment="0" applyProtection="0"/>
    <xf numFmtId="0" fontId="7" fillId="62" borderId="23" applyNumberFormat="0" applyFont="0" applyAlignment="0" applyProtection="0"/>
    <xf numFmtId="0" fontId="7" fillId="62" borderId="23" applyNumberFormat="0" applyFont="0" applyAlignment="0" applyProtection="0"/>
    <xf numFmtId="0" fontId="7" fillId="62" borderId="23" applyNumberFormat="0" applyFont="0" applyAlignment="0" applyProtection="0"/>
    <xf numFmtId="0" fontId="7" fillId="62" borderId="23" applyNumberFormat="0" applyFont="0" applyAlignment="0" applyProtection="0"/>
    <xf numFmtId="0" fontId="7" fillId="62" borderId="23" applyNumberFormat="0" applyFont="0" applyAlignment="0" applyProtection="0"/>
    <xf numFmtId="0" fontId="7" fillId="62" borderId="23" applyNumberFormat="0" applyFont="0" applyAlignment="0" applyProtection="0"/>
    <xf numFmtId="0" fontId="7" fillId="62" borderId="23" applyNumberFormat="0" applyFont="0" applyAlignment="0" applyProtection="0"/>
    <xf numFmtId="0" fontId="7" fillId="62" borderId="23" applyNumberFormat="0" applyFont="0" applyAlignment="0" applyProtection="0"/>
    <xf numFmtId="0" fontId="7" fillId="62" borderId="23" applyNumberFormat="0" applyFont="0" applyAlignment="0" applyProtection="0"/>
    <xf numFmtId="0" fontId="7" fillId="62" borderId="23" applyNumberFormat="0" applyFont="0" applyAlignment="0" applyProtection="0"/>
    <xf numFmtId="0" fontId="7" fillId="62" borderId="23" applyNumberFormat="0" applyFont="0" applyAlignment="0" applyProtection="0"/>
    <xf numFmtId="0" fontId="7" fillId="62" borderId="23" applyNumberFormat="0" applyFont="0" applyAlignment="0" applyProtection="0"/>
    <xf numFmtId="0" fontId="7" fillId="62" borderId="23" applyNumberFormat="0" applyFont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5" fontId="109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5" fontId="109" fillId="0" borderId="0"/>
    <xf numFmtId="0" fontId="109" fillId="0" borderId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35" borderId="0" applyNumberFormat="0" applyBorder="0" applyAlignment="0" applyProtection="0"/>
    <xf numFmtId="0" fontId="6" fillId="36" borderId="0" applyNumberFormat="0" applyBorder="0" applyAlignment="0" applyProtection="0"/>
    <xf numFmtId="0" fontId="6" fillId="37" borderId="0" applyNumberFormat="0" applyBorder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72" fillId="0" borderId="0"/>
    <xf numFmtId="174" fontId="22" fillId="0" borderId="0">
      <protection locked="0"/>
    </xf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183" fontId="21" fillId="0" borderId="0">
      <protection locked="0"/>
    </xf>
    <xf numFmtId="0" fontId="21" fillId="0" borderId="0">
      <protection locked="0"/>
    </xf>
    <xf numFmtId="175" fontId="21" fillId="0" borderId="0">
      <protection locked="0"/>
    </xf>
    <xf numFmtId="175" fontId="21" fillId="0" borderId="0">
      <protection locked="0"/>
    </xf>
    <xf numFmtId="0" fontId="30" fillId="0" borderId="0">
      <alignment vertical="top"/>
    </xf>
    <xf numFmtId="0" fontId="29" fillId="0" borderId="0">
      <alignment vertical="top"/>
    </xf>
    <xf numFmtId="175" fontId="8" fillId="0" borderId="0" applyFont="0" applyFill="0" applyBorder="0" applyAlignment="0" applyProtection="0"/>
    <xf numFmtId="185" fontId="8" fillId="0" borderId="0" applyFont="0" applyFill="0" applyBorder="0" applyAlignment="0" applyProtection="0"/>
    <xf numFmtId="175" fontId="8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6" fillId="0" borderId="0"/>
    <xf numFmtId="0" fontId="6" fillId="0" borderId="0"/>
    <xf numFmtId="183" fontId="6" fillId="0" borderId="0"/>
    <xf numFmtId="0" fontId="8" fillId="0" borderId="0"/>
    <xf numFmtId="0" fontId="8" fillId="0" borderId="0"/>
    <xf numFmtId="0" fontId="8" fillId="0" borderId="0"/>
    <xf numFmtId="0" fontId="6" fillId="0" borderId="0"/>
    <xf numFmtId="183" fontId="6" fillId="0" borderId="0"/>
    <xf numFmtId="0" fontId="6" fillId="0" borderId="0"/>
    <xf numFmtId="0" fontId="6" fillId="0" borderId="0"/>
    <xf numFmtId="183" fontId="6" fillId="0" borderId="0"/>
    <xf numFmtId="0" fontId="6" fillId="0" borderId="0"/>
    <xf numFmtId="0" fontId="6" fillId="0" borderId="0"/>
    <xf numFmtId="183" fontId="6" fillId="0" borderId="0"/>
    <xf numFmtId="0" fontId="6" fillId="0" borderId="0"/>
    <xf numFmtId="0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75" fontId="6" fillId="0" borderId="0"/>
    <xf numFmtId="175" fontId="6" fillId="0" borderId="0"/>
    <xf numFmtId="0" fontId="6" fillId="0" borderId="0"/>
    <xf numFmtId="0" fontId="6" fillId="0" borderId="0"/>
    <xf numFmtId="0" fontId="6" fillId="0" borderId="0"/>
    <xf numFmtId="175" fontId="6" fillId="0" borderId="0"/>
    <xf numFmtId="175" fontId="6" fillId="0" borderId="0"/>
    <xf numFmtId="175" fontId="6" fillId="0" borderId="0"/>
    <xf numFmtId="175" fontId="6" fillId="0" borderId="0"/>
    <xf numFmtId="183" fontId="6" fillId="0" borderId="0"/>
    <xf numFmtId="175" fontId="6" fillId="0" borderId="0"/>
    <xf numFmtId="175" fontId="6" fillId="0" borderId="0"/>
    <xf numFmtId="175" fontId="6" fillId="0" borderId="0"/>
    <xf numFmtId="175" fontId="6" fillId="0" borderId="0"/>
    <xf numFmtId="175" fontId="6" fillId="0" borderId="0"/>
    <xf numFmtId="175" fontId="6" fillId="0" borderId="0"/>
    <xf numFmtId="175" fontId="6" fillId="0" borderId="0"/>
    <xf numFmtId="175" fontId="6" fillId="0" borderId="0"/>
    <xf numFmtId="175" fontId="6" fillId="0" borderId="0"/>
    <xf numFmtId="175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6" fillId="0" borderId="0"/>
    <xf numFmtId="0" fontId="6" fillId="0" borderId="0"/>
    <xf numFmtId="183" fontId="6" fillId="0" borderId="0"/>
    <xf numFmtId="0" fontId="8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>
      <alignment vertical="top"/>
    </xf>
    <xf numFmtId="0" fontId="8" fillId="0" borderId="0"/>
    <xf numFmtId="0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75" fontId="6" fillId="0" borderId="0"/>
    <xf numFmtId="175" fontId="6" fillId="0" borderId="0"/>
    <xf numFmtId="183" fontId="6" fillId="0" borderId="0"/>
    <xf numFmtId="175" fontId="6" fillId="0" borderId="0"/>
    <xf numFmtId="175" fontId="6" fillId="0" borderId="0"/>
    <xf numFmtId="175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75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75" fontId="6" fillId="0" borderId="0"/>
    <xf numFmtId="175" fontId="6" fillId="0" borderId="0"/>
    <xf numFmtId="183" fontId="6" fillId="0" borderId="0"/>
    <xf numFmtId="183" fontId="6" fillId="0" borderId="0"/>
    <xf numFmtId="0" fontId="8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>
      <alignment vertical="top"/>
    </xf>
    <xf numFmtId="0" fontId="8" fillId="0" borderId="0"/>
    <xf numFmtId="0" fontId="7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8" fillId="0" borderId="0"/>
    <xf numFmtId="183" fontId="6" fillId="0" borderId="0"/>
    <xf numFmtId="0" fontId="8" fillId="0" borderId="0"/>
    <xf numFmtId="183" fontId="6" fillId="0" borderId="0"/>
    <xf numFmtId="0" fontId="8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>
      <alignment vertical="top"/>
    </xf>
    <xf numFmtId="0" fontId="8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8" fillId="0" borderId="0"/>
    <xf numFmtId="0" fontId="8" fillId="0" borderId="0"/>
    <xf numFmtId="0" fontId="8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8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>
      <alignment vertical="top"/>
    </xf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8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8" fillId="0" borderId="0"/>
    <xf numFmtId="183" fontId="6" fillId="0" borderId="0"/>
    <xf numFmtId="0" fontId="8" fillId="0" borderId="0">
      <alignment vertical="top"/>
    </xf>
    <xf numFmtId="183" fontId="6" fillId="0" borderId="0"/>
    <xf numFmtId="0" fontId="8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>
      <alignment vertical="top"/>
    </xf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8" fillId="0" borderId="0">
      <alignment vertical="top"/>
    </xf>
    <xf numFmtId="183" fontId="6" fillId="0" borderId="0"/>
    <xf numFmtId="183" fontId="6" fillId="0" borderId="0"/>
    <xf numFmtId="0" fontId="8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8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8" fillId="0" borderId="0"/>
    <xf numFmtId="0" fontId="6" fillId="0" borderId="0"/>
    <xf numFmtId="0" fontId="8" fillId="0" borderId="0"/>
    <xf numFmtId="0" fontId="111" fillId="0" borderId="0"/>
    <xf numFmtId="0" fontId="6" fillId="0" borderId="0"/>
    <xf numFmtId="183" fontId="8" fillId="0" borderId="0"/>
    <xf numFmtId="0" fontId="8" fillId="0" borderId="0">
      <alignment vertical="top"/>
    </xf>
    <xf numFmtId="0" fontId="8" fillId="0" borderId="0"/>
    <xf numFmtId="183" fontId="6" fillId="0" borderId="0"/>
    <xf numFmtId="183" fontId="6" fillId="0" borderId="0"/>
    <xf numFmtId="183" fontId="6" fillId="0" borderId="0"/>
    <xf numFmtId="0" fontId="8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8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183" fontId="6" fillId="0" borderId="0"/>
    <xf numFmtId="0" fontId="6" fillId="0" borderId="0"/>
    <xf numFmtId="0" fontId="6" fillId="0" borderId="0"/>
    <xf numFmtId="183" fontId="6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183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75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175" fontId="6" fillId="0" borderId="0"/>
    <xf numFmtId="0" fontId="6" fillId="0" borderId="0"/>
    <xf numFmtId="0" fontId="6" fillId="0" borderId="0"/>
    <xf numFmtId="175" fontId="6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175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8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8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8" fillId="0" borderId="0">
      <alignment vertical="top"/>
    </xf>
    <xf numFmtId="183" fontId="6" fillId="0" borderId="0"/>
    <xf numFmtId="0" fontId="8" fillId="0" borderId="0">
      <alignment vertical="top"/>
    </xf>
    <xf numFmtId="0" fontId="8" fillId="0" borderId="0"/>
    <xf numFmtId="0" fontId="8" fillId="0" borderId="0"/>
    <xf numFmtId="0" fontId="8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>
      <alignment vertical="top"/>
    </xf>
    <xf numFmtId="0" fontId="6" fillId="0" borderId="0"/>
    <xf numFmtId="183" fontId="8" fillId="0" borderId="0"/>
    <xf numFmtId="0" fontId="6" fillId="0" borderId="0"/>
    <xf numFmtId="0" fontId="6" fillId="0" borderId="0"/>
    <xf numFmtId="0" fontId="6" fillId="0" borderId="0">
      <alignment vertical="top"/>
    </xf>
    <xf numFmtId="0" fontId="6" fillId="0" borderId="0"/>
    <xf numFmtId="0" fontId="6" fillId="0" borderId="0"/>
    <xf numFmtId="0" fontId="6" fillId="0" borderId="0">
      <alignment vertical="top"/>
    </xf>
    <xf numFmtId="175" fontId="8" fillId="0" borderId="0"/>
    <xf numFmtId="0" fontId="6" fillId="0" borderId="0"/>
    <xf numFmtId="0" fontId="6" fillId="0" borderId="0"/>
    <xf numFmtId="0" fontId="6" fillId="0" borderId="0"/>
    <xf numFmtId="183" fontId="6" fillId="0" borderId="0"/>
    <xf numFmtId="183" fontId="6" fillId="0" borderId="0"/>
    <xf numFmtId="0" fontId="8" fillId="0" borderId="0">
      <alignment vertical="top"/>
    </xf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8" fillId="0" borderId="0">
      <alignment vertical="top"/>
    </xf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75" fontId="6" fillId="0" borderId="0"/>
    <xf numFmtId="175" fontId="6" fillId="0" borderId="0"/>
    <xf numFmtId="175" fontId="6" fillId="0" borderId="0"/>
    <xf numFmtId="175" fontId="6" fillId="0" borderId="0"/>
    <xf numFmtId="175" fontId="6" fillId="0" borderId="0"/>
    <xf numFmtId="175" fontId="6" fillId="0" borderId="0"/>
    <xf numFmtId="175" fontId="6" fillId="0" borderId="0"/>
    <xf numFmtId="183" fontId="6" fillId="0" borderId="0"/>
    <xf numFmtId="183" fontId="6" fillId="0" borderId="0"/>
    <xf numFmtId="175" fontId="6" fillId="0" borderId="0"/>
    <xf numFmtId="175" fontId="6" fillId="0" borderId="0"/>
    <xf numFmtId="175" fontId="6" fillId="0" borderId="0"/>
    <xf numFmtId="175" fontId="6" fillId="0" borderId="0"/>
    <xf numFmtId="175" fontId="6" fillId="0" borderId="0"/>
    <xf numFmtId="175" fontId="6" fillId="0" borderId="0"/>
    <xf numFmtId="175" fontId="6" fillId="0" borderId="0"/>
    <xf numFmtId="183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183" fontId="6" fillId="0" borderId="0"/>
    <xf numFmtId="183" fontId="6" fillId="0" borderId="0"/>
    <xf numFmtId="0" fontId="6" fillId="0" borderId="0"/>
    <xf numFmtId="183" fontId="6" fillId="0" borderId="0"/>
    <xf numFmtId="183" fontId="6" fillId="0" borderId="0"/>
    <xf numFmtId="0" fontId="8" fillId="0" borderId="0"/>
    <xf numFmtId="183" fontId="6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8" fillId="0" borderId="0"/>
    <xf numFmtId="0" fontId="6" fillId="0" borderId="0"/>
    <xf numFmtId="183" fontId="6" fillId="0" borderId="0"/>
    <xf numFmtId="183" fontId="6" fillId="0" borderId="0"/>
    <xf numFmtId="0" fontId="6" fillId="0" borderId="0"/>
    <xf numFmtId="183" fontId="6" fillId="0" borderId="0"/>
    <xf numFmtId="183" fontId="6" fillId="0" borderId="0"/>
    <xf numFmtId="0" fontId="8" fillId="0" borderId="0"/>
    <xf numFmtId="183" fontId="6" fillId="0" borderId="0"/>
    <xf numFmtId="0" fontId="8" fillId="0" borderId="0"/>
    <xf numFmtId="0" fontId="8" fillId="0" borderId="0"/>
    <xf numFmtId="0" fontId="8" fillId="0" borderId="0"/>
    <xf numFmtId="183" fontId="6" fillId="0" borderId="0"/>
    <xf numFmtId="183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183" fontId="6" fillId="0" borderId="0"/>
    <xf numFmtId="183" fontId="6" fillId="0" borderId="0"/>
    <xf numFmtId="0" fontId="6" fillId="0" borderId="0"/>
    <xf numFmtId="183" fontId="6" fillId="0" borderId="0"/>
    <xf numFmtId="183" fontId="6" fillId="0" borderId="0"/>
    <xf numFmtId="0" fontId="8" fillId="0" borderId="0"/>
    <xf numFmtId="183" fontId="6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8" fillId="0" borderId="0"/>
    <xf numFmtId="0" fontId="6" fillId="0" borderId="0"/>
    <xf numFmtId="183" fontId="6" fillId="0" borderId="0"/>
    <xf numFmtId="183" fontId="6" fillId="0" borderId="0"/>
    <xf numFmtId="0" fontId="6" fillId="0" borderId="0"/>
    <xf numFmtId="183" fontId="6" fillId="0" borderId="0"/>
    <xf numFmtId="183" fontId="6" fillId="0" borderId="0"/>
    <xf numFmtId="0" fontId="8" fillId="0" borderId="0"/>
    <xf numFmtId="183" fontId="6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8" fillId="0" borderId="0"/>
    <xf numFmtId="0" fontId="6" fillId="0" borderId="0"/>
    <xf numFmtId="183" fontId="6" fillId="0" borderId="0"/>
    <xf numFmtId="183" fontId="6" fillId="0" borderId="0"/>
    <xf numFmtId="0" fontId="6" fillId="0" borderId="0"/>
    <xf numFmtId="183" fontId="6" fillId="0" borderId="0"/>
    <xf numFmtId="183" fontId="6" fillId="0" borderId="0"/>
    <xf numFmtId="0" fontId="8" fillId="0" borderId="0"/>
    <xf numFmtId="183" fontId="6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8" fillId="0" borderId="0"/>
    <xf numFmtId="0" fontId="6" fillId="0" borderId="0"/>
    <xf numFmtId="183" fontId="6" fillId="0" borderId="0"/>
    <xf numFmtId="183" fontId="6" fillId="0" borderId="0"/>
    <xf numFmtId="0" fontId="6" fillId="0" borderId="0"/>
    <xf numFmtId="183" fontId="6" fillId="0" borderId="0"/>
    <xf numFmtId="183" fontId="6" fillId="0" borderId="0"/>
    <xf numFmtId="0" fontId="8" fillId="0" borderId="0"/>
    <xf numFmtId="183" fontId="6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8" fillId="0" borderId="0"/>
    <xf numFmtId="0" fontId="6" fillId="0" borderId="0"/>
    <xf numFmtId="183" fontId="6" fillId="0" borderId="0"/>
    <xf numFmtId="183" fontId="6" fillId="0" borderId="0"/>
    <xf numFmtId="0" fontId="6" fillId="0" borderId="0"/>
    <xf numFmtId="183" fontId="6" fillId="0" borderId="0"/>
    <xf numFmtId="183" fontId="6" fillId="0" borderId="0"/>
    <xf numFmtId="0" fontId="8" fillId="0" borderId="0"/>
    <xf numFmtId="183" fontId="6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8" fillId="0" borderId="0"/>
    <xf numFmtId="183" fontId="6" fillId="0" borderId="0"/>
    <xf numFmtId="183" fontId="6" fillId="0" borderId="0"/>
    <xf numFmtId="0" fontId="8" fillId="0" borderId="0"/>
    <xf numFmtId="0" fontId="6" fillId="0" borderId="0"/>
    <xf numFmtId="183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8" fillId="0" borderId="0"/>
    <xf numFmtId="183" fontId="6" fillId="0" borderId="0"/>
    <xf numFmtId="183" fontId="6" fillId="0" borderId="0"/>
    <xf numFmtId="0" fontId="8" fillId="0" borderId="0"/>
    <xf numFmtId="0" fontId="6" fillId="0" borderId="0"/>
    <xf numFmtId="183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8" fillId="0" borderId="0"/>
    <xf numFmtId="183" fontId="6" fillId="0" borderId="0"/>
    <xf numFmtId="183" fontId="6" fillId="0" borderId="0"/>
    <xf numFmtId="0" fontId="8" fillId="0" borderId="0"/>
    <xf numFmtId="0" fontId="6" fillId="0" borderId="0"/>
    <xf numFmtId="183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8" fillId="0" borderId="0"/>
    <xf numFmtId="183" fontId="6" fillId="0" borderId="0"/>
    <xf numFmtId="183" fontId="6" fillId="0" borderId="0"/>
    <xf numFmtId="0" fontId="8" fillId="0" borderId="0"/>
    <xf numFmtId="0" fontId="6" fillId="0" borderId="0"/>
    <xf numFmtId="183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8" fillId="0" borderId="0"/>
    <xf numFmtId="183" fontId="6" fillId="0" borderId="0"/>
    <xf numFmtId="183" fontId="6" fillId="0" borderId="0"/>
    <xf numFmtId="0" fontId="8" fillId="0" borderId="0"/>
    <xf numFmtId="0" fontId="6" fillId="0" borderId="0"/>
    <xf numFmtId="183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183" fontId="6" fillId="0" borderId="0"/>
    <xf numFmtId="183" fontId="6" fillId="0" borderId="0"/>
    <xf numFmtId="0" fontId="6" fillId="0" borderId="0"/>
    <xf numFmtId="0" fontId="6" fillId="0" borderId="0"/>
    <xf numFmtId="0" fontId="8" fillId="0" borderId="0"/>
    <xf numFmtId="183" fontId="6" fillId="0" borderId="0"/>
    <xf numFmtId="183" fontId="6" fillId="0" borderId="0"/>
    <xf numFmtId="0" fontId="8" fillId="0" borderId="0"/>
    <xf numFmtId="0" fontId="6" fillId="0" borderId="0"/>
    <xf numFmtId="183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8" fillId="0" borderId="0"/>
    <xf numFmtId="183" fontId="6" fillId="0" borderId="0"/>
    <xf numFmtId="183" fontId="6" fillId="0" borderId="0"/>
    <xf numFmtId="0" fontId="8" fillId="0" borderId="0"/>
    <xf numFmtId="0" fontId="6" fillId="0" borderId="0"/>
    <xf numFmtId="183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8" fillId="0" borderId="0"/>
    <xf numFmtId="183" fontId="6" fillId="0" borderId="0"/>
    <xf numFmtId="183" fontId="6" fillId="0" borderId="0"/>
    <xf numFmtId="0" fontId="8" fillId="0" borderId="0"/>
    <xf numFmtId="0" fontId="6" fillId="0" borderId="0"/>
    <xf numFmtId="183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8" fillId="0" borderId="0"/>
    <xf numFmtId="183" fontId="6" fillId="0" borderId="0"/>
    <xf numFmtId="183" fontId="6" fillId="0" borderId="0"/>
    <xf numFmtId="0" fontId="8" fillId="0" borderId="0"/>
    <xf numFmtId="0" fontId="6" fillId="0" borderId="0"/>
    <xf numFmtId="183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8" fillId="0" borderId="0"/>
    <xf numFmtId="183" fontId="6" fillId="0" borderId="0"/>
    <xf numFmtId="183" fontId="6" fillId="0" borderId="0"/>
    <xf numFmtId="0" fontId="8" fillId="0" borderId="0"/>
    <xf numFmtId="0" fontId="6" fillId="0" borderId="0"/>
    <xf numFmtId="183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8" fillId="0" borderId="0"/>
    <xf numFmtId="183" fontId="6" fillId="0" borderId="0"/>
    <xf numFmtId="183" fontId="6" fillId="0" borderId="0"/>
    <xf numFmtId="0" fontId="8" fillId="0" borderId="0"/>
    <xf numFmtId="0" fontId="6" fillId="0" borderId="0"/>
    <xf numFmtId="183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8" fillId="0" borderId="0"/>
    <xf numFmtId="183" fontId="6" fillId="0" borderId="0"/>
    <xf numFmtId="183" fontId="6" fillId="0" borderId="0"/>
    <xf numFmtId="0" fontId="8" fillId="0" borderId="0"/>
    <xf numFmtId="0" fontId="6" fillId="0" borderId="0"/>
    <xf numFmtId="183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8" fillId="0" borderId="0"/>
    <xf numFmtId="183" fontId="6" fillId="0" borderId="0"/>
    <xf numFmtId="183" fontId="6" fillId="0" borderId="0"/>
    <xf numFmtId="0" fontId="8" fillId="0" borderId="0"/>
    <xf numFmtId="0" fontId="6" fillId="0" borderId="0"/>
    <xf numFmtId="183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8" fillId="0" borderId="0"/>
    <xf numFmtId="183" fontId="6" fillId="0" borderId="0"/>
    <xf numFmtId="183" fontId="6" fillId="0" borderId="0"/>
    <xf numFmtId="0" fontId="8" fillId="0" borderId="0"/>
    <xf numFmtId="0" fontId="6" fillId="0" borderId="0"/>
    <xf numFmtId="183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8" fillId="0" borderId="0"/>
    <xf numFmtId="183" fontId="6" fillId="0" borderId="0"/>
    <xf numFmtId="183" fontId="6" fillId="0" borderId="0"/>
    <xf numFmtId="0" fontId="8" fillId="0" borderId="0"/>
    <xf numFmtId="0" fontId="6" fillId="0" borderId="0"/>
    <xf numFmtId="183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183" fontId="6" fillId="0" borderId="0"/>
    <xf numFmtId="183" fontId="6" fillId="0" borderId="0"/>
    <xf numFmtId="0" fontId="6" fillId="0" borderId="0"/>
    <xf numFmtId="0" fontId="6" fillId="0" borderId="0"/>
    <xf numFmtId="0" fontId="8" fillId="0" borderId="0"/>
    <xf numFmtId="183" fontId="6" fillId="0" borderId="0"/>
    <xf numFmtId="183" fontId="6" fillId="0" borderId="0"/>
    <xf numFmtId="0" fontId="8" fillId="0" borderId="0"/>
    <xf numFmtId="0" fontId="6" fillId="0" borderId="0"/>
    <xf numFmtId="183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183" fontId="6" fillId="0" borderId="0"/>
    <xf numFmtId="183" fontId="6" fillId="0" borderId="0"/>
    <xf numFmtId="0" fontId="8" fillId="0" borderId="0"/>
    <xf numFmtId="0" fontId="8" fillId="0" borderId="0"/>
    <xf numFmtId="0" fontId="8" fillId="0" borderId="0"/>
    <xf numFmtId="183" fontId="6" fillId="0" borderId="0"/>
    <xf numFmtId="183" fontId="6" fillId="0" borderId="0"/>
    <xf numFmtId="0" fontId="8" fillId="0" borderId="0"/>
    <xf numFmtId="0" fontId="8" fillId="0" borderId="0"/>
    <xf numFmtId="0" fontId="8" fillId="0" borderId="0"/>
    <xf numFmtId="183" fontId="6" fillId="0" borderId="0"/>
    <xf numFmtId="183" fontId="6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8" fillId="0" borderId="0"/>
    <xf numFmtId="183" fontId="6" fillId="0" borderId="0"/>
    <xf numFmtId="183" fontId="6" fillId="0" borderId="0"/>
    <xf numFmtId="0" fontId="8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8" fillId="0" borderId="0"/>
    <xf numFmtId="183" fontId="6" fillId="0" borderId="0"/>
    <xf numFmtId="183" fontId="6" fillId="0" borderId="0"/>
    <xf numFmtId="0" fontId="8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8" fillId="0" borderId="0"/>
    <xf numFmtId="183" fontId="6" fillId="0" borderId="0"/>
    <xf numFmtId="183" fontId="6" fillId="0" borderId="0"/>
    <xf numFmtId="0" fontId="8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175" fontId="8" fillId="0" borderId="0"/>
    <xf numFmtId="183" fontId="6" fillId="0" borderId="0"/>
    <xf numFmtId="183" fontId="6" fillId="0" borderId="0"/>
    <xf numFmtId="175" fontId="8" fillId="0" borderId="0"/>
    <xf numFmtId="0" fontId="8" fillId="0" borderId="0"/>
    <xf numFmtId="175" fontId="8" fillId="0" borderId="0"/>
    <xf numFmtId="0" fontId="6" fillId="0" borderId="0"/>
    <xf numFmtId="0" fontId="6" fillId="0" borderId="0"/>
    <xf numFmtId="175" fontId="8" fillId="0" borderId="0"/>
    <xf numFmtId="175" fontId="8" fillId="0" borderId="0"/>
    <xf numFmtId="175" fontId="8" fillId="0" borderId="0"/>
    <xf numFmtId="0" fontId="6" fillId="0" borderId="0"/>
    <xf numFmtId="0" fontId="6" fillId="0" borderId="0"/>
    <xf numFmtId="0" fontId="8" fillId="0" borderId="0"/>
    <xf numFmtId="183" fontId="6" fillId="0" borderId="0"/>
    <xf numFmtId="183" fontId="6" fillId="0" borderId="0"/>
    <xf numFmtId="0" fontId="8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8" fillId="0" borderId="0"/>
    <xf numFmtId="183" fontId="6" fillId="0" borderId="0"/>
    <xf numFmtId="183" fontId="6" fillId="0" borderId="0"/>
    <xf numFmtId="0" fontId="8" fillId="0" borderId="0"/>
    <xf numFmtId="0" fontId="6" fillId="0" borderId="0"/>
    <xf numFmtId="0" fontId="6" fillId="0" borderId="0"/>
    <xf numFmtId="0" fontId="8" fillId="0" borderId="0"/>
    <xf numFmtId="183" fontId="6" fillId="0" borderId="0"/>
    <xf numFmtId="183" fontId="6" fillId="0" borderId="0"/>
    <xf numFmtId="0" fontId="6" fillId="0" borderId="0"/>
    <xf numFmtId="0" fontId="6" fillId="0" borderId="0"/>
    <xf numFmtId="0" fontId="8" fillId="0" borderId="0"/>
    <xf numFmtId="183" fontId="6" fillId="0" borderId="0"/>
    <xf numFmtId="183" fontId="6" fillId="0" borderId="0"/>
    <xf numFmtId="0" fontId="8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8" fillId="0" borderId="0"/>
    <xf numFmtId="183" fontId="6" fillId="0" borderId="0"/>
    <xf numFmtId="183" fontId="6" fillId="0" borderId="0"/>
    <xf numFmtId="0" fontId="8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8" fillId="0" borderId="0"/>
    <xf numFmtId="183" fontId="6" fillId="0" borderId="0"/>
    <xf numFmtId="183" fontId="6" fillId="0" borderId="0"/>
    <xf numFmtId="0" fontId="8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8" fillId="0" borderId="0"/>
    <xf numFmtId="183" fontId="6" fillId="0" borderId="0"/>
    <xf numFmtId="183" fontId="6" fillId="0" borderId="0"/>
    <xf numFmtId="0" fontId="8" fillId="0" borderId="0"/>
    <xf numFmtId="0" fontId="6" fillId="0" borderId="0"/>
    <xf numFmtId="0" fontId="6" fillId="0" borderId="0"/>
    <xf numFmtId="0" fontId="8" fillId="0" borderId="0"/>
    <xf numFmtId="183" fontId="6" fillId="0" borderId="0"/>
    <xf numFmtId="183" fontId="6" fillId="0" borderId="0"/>
    <xf numFmtId="175" fontId="8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6" fillId="0" borderId="0"/>
    <xf numFmtId="0" fontId="70" fillId="0" borderId="0"/>
    <xf numFmtId="175" fontId="8" fillId="0" borderId="0"/>
    <xf numFmtId="183" fontId="8" fillId="0" borderId="0"/>
    <xf numFmtId="175" fontId="6" fillId="0" borderId="0"/>
    <xf numFmtId="0" fontId="70" fillId="0" borderId="0"/>
    <xf numFmtId="175" fontId="8" fillId="0" borderId="0"/>
    <xf numFmtId="175" fontId="6" fillId="0" borderId="0"/>
    <xf numFmtId="0" fontId="8" fillId="0" borderId="0"/>
    <xf numFmtId="175" fontId="6" fillId="0" borderId="0"/>
    <xf numFmtId="0" fontId="70" fillId="0" borderId="0"/>
    <xf numFmtId="0" fontId="8" fillId="0" borderId="0"/>
    <xf numFmtId="0" fontId="8" fillId="0" borderId="0"/>
    <xf numFmtId="0" fontId="8" fillId="0" borderId="0"/>
    <xf numFmtId="0" fontId="70" fillId="0" borderId="0"/>
    <xf numFmtId="0" fontId="8" fillId="0" borderId="0"/>
    <xf numFmtId="183" fontId="8" fillId="0" borderId="0"/>
    <xf numFmtId="183" fontId="6" fillId="0" borderId="0"/>
    <xf numFmtId="183" fontId="6" fillId="0" borderId="0"/>
    <xf numFmtId="0" fontId="8" fillId="0" borderId="0">
      <alignment vertical="top"/>
    </xf>
    <xf numFmtId="183" fontId="6" fillId="0" borderId="0"/>
    <xf numFmtId="0" fontId="8" fillId="0" borderId="0">
      <alignment vertical="top"/>
    </xf>
    <xf numFmtId="0" fontId="8" fillId="0" borderId="0"/>
    <xf numFmtId="0" fontId="8" fillId="0" borderId="0"/>
    <xf numFmtId="0" fontId="8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8" fillId="0" borderId="0">
      <alignment vertical="top"/>
    </xf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8" fillId="0" borderId="0">
      <alignment vertical="top"/>
    </xf>
    <xf numFmtId="183" fontId="6" fillId="0" borderId="0"/>
    <xf numFmtId="0" fontId="8" fillId="0" borderId="0">
      <alignment vertical="top"/>
    </xf>
    <xf numFmtId="0" fontId="8" fillId="0" borderId="0"/>
    <xf numFmtId="0" fontId="8" fillId="0" borderId="0"/>
    <xf numFmtId="0" fontId="8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8" fillId="0" borderId="0">
      <alignment vertical="top"/>
    </xf>
    <xf numFmtId="183" fontId="6" fillId="0" borderId="0"/>
    <xf numFmtId="0" fontId="8" fillId="0" borderId="0">
      <alignment vertical="top"/>
    </xf>
    <xf numFmtId="0" fontId="8" fillId="0" borderId="0"/>
    <xf numFmtId="0" fontId="8" fillId="0" borderId="0"/>
    <xf numFmtId="0" fontId="8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8" fillId="0" borderId="0">
      <alignment vertical="top"/>
    </xf>
    <xf numFmtId="183" fontId="6" fillId="0" borderId="0"/>
    <xf numFmtId="0" fontId="8" fillId="0" borderId="0">
      <alignment vertical="top"/>
    </xf>
    <xf numFmtId="0" fontId="8" fillId="0" borderId="0"/>
    <xf numFmtId="0" fontId="8" fillId="0" borderId="0"/>
    <xf numFmtId="0" fontId="8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70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70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5" fontId="8" fillId="0" borderId="0"/>
    <xf numFmtId="165" fontId="8" fillId="0" borderId="0"/>
    <xf numFmtId="0" fontId="8" fillId="0" borderId="0"/>
    <xf numFmtId="167" fontId="8" fillId="0" borderId="0"/>
    <xf numFmtId="0" fontId="8" fillId="0" borderId="0"/>
    <xf numFmtId="167" fontId="8" fillId="0" borderId="0"/>
    <xf numFmtId="165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8" fillId="0" borderId="0"/>
    <xf numFmtId="183" fontId="8" fillId="0" borderId="0"/>
    <xf numFmtId="183" fontId="6" fillId="0" borderId="0"/>
    <xf numFmtId="183" fontId="6" fillId="0" borderId="0"/>
    <xf numFmtId="0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70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6" fillId="0" borderId="0"/>
    <xf numFmtId="0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6" fillId="0" borderId="0"/>
    <xf numFmtId="0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6" fillId="0" borderId="0"/>
    <xf numFmtId="0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6" fillId="0" borderId="0"/>
    <xf numFmtId="0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6" fillId="0" borderId="0"/>
    <xf numFmtId="0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70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183" fontId="6" fillId="0" borderId="0"/>
    <xf numFmtId="0" fontId="6" fillId="0" borderId="0"/>
    <xf numFmtId="0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70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70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75" fontId="6" fillId="0" borderId="0"/>
    <xf numFmtId="175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6" fillId="0" borderId="0"/>
    <xf numFmtId="0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8" fillId="0" borderId="0">
      <alignment vertical="top"/>
    </xf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8" fillId="0" borderId="0">
      <alignment vertical="top"/>
    </xf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8" fillId="0" borderId="0">
      <alignment vertical="top"/>
    </xf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8" fillId="0" borderId="0">
      <alignment vertical="top"/>
    </xf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8" fillId="0" borderId="0">
      <alignment vertical="top"/>
    </xf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6" fillId="0" borderId="0"/>
    <xf numFmtId="0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183" fontId="6" fillId="0" borderId="0"/>
    <xf numFmtId="183" fontId="6" fillId="0" borderId="0"/>
    <xf numFmtId="175" fontId="6" fillId="0" borderId="0"/>
    <xf numFmtId="183" fontId="6" fillId="0" borderId="0"/>
    <xf numFmtId="0" fontId="8" fillId="0" borderId="0"/>
    <xf numFmtId="0" fontId="8" fillId="0" borderId="0"/>
    <xf numFmtId="0" fontId="8" fillId="0" borderId="0"/>
    <xf numFmtId="183" fontId="6" fillId="0" borderId="0"/>
    <xf numFmtId="0" fontId="6" fillId="0" borderId="0"/>
    <xf numFmtId="0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6" fillId="0" borderId="0"/>
    <xf numFmtId="0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8" fillId="0" borderId="0">
      <alignment vertical="top"/>
    </xf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8" fillId="0" borderId="0">
      <alignment vertical="top"/>
    </xf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6" fillId="0" borderId="0"/>
    <xf numFmtId="0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6" fillId="0" borderId="0"/>
    <xf numFmtId="0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6" fillId="0" borderId="0"/>
    <xf numFmtId="0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6" fillId="0" borderId="0"/>
    <xf numFmtId="0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6" fillId="0" borderId="0"/>
    <xf numFmtId="0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6" fillId="0" borderId="0"/>
    <xf numFmtId="0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75" fontId="6" fillId="0" borderId="0"/>
    <xf numFmtId="175" fontId="6" fillId="0" borderId="0"/>
    <xf numFmtId="175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83" fontId="6" fillId="0" borderId="0"/>
    <xf numFmtId="175" fontId="6" fillId="0" borderId="0"/>
    <xf numFmtId="175" fontId="6" fillId="0" borderId="0"/>
    <xf numFmtId="175" fontId="6" fillId="0" borderId="0"/>
    <xf numFmtId="175" fontId="6" fillId="0" borderId="0"/>
    <xf numFmtId="175" fontId="6" fillId="0" borderId="0"/>
    <xf numFmtId="175" fontId="6" fillId="0" borderId="0"/>
    <xf numFmtId="175" fontId="6" fillId="0" borderId="0"/>
    <xf numFmtId="175" fontId="6" fillId="0" borderId="0"/>
    <xf numFmtId="175" fontId="6" fillId="0" borderId="0"/>
    <xf numFmtId="175" fontId="6" fillId="0" borderId="0"/>
    <xf numFmtId="183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5" fontId="6" fillId="0" borderId="0"/>
    <xf numFmtId="175" fontId="6" fillId="0" borderId="0"/>
    <xf numFmtId="175" fontId="6" fillId="0" borderId="0"/>
    <xf numFmtId="175" fontId="6" fillId="0" borderId="0"/>
    <xf numFmtId="175" fontId="6" fillId="0" borderId="0"/>
    <xf numFmtId="183" fontId="6" fillId="0" borderId="0"/>
    <xf numFmtId="175" fontId="6" fillId="0" borderId="0"/>
    <xf numFmtId="175" fontId="6" fillId="0" borderId="0"/>
    <xf numFmtId="175" fontId="6" fillId="0" borderId="0"/>
    <xf numFmtId="175" fontId="6" fillId="0" borderId="0"/>
    <xf numFmtId="175" fontId="6" fillId="0" borderId="0"/>
    <xf numFmtId="175" fontId="6" fillId="0" borderId="0"/>
    <xf numFmtId="0" fontId="6" fillId="0" borderId="0"/>
    <xf numFmtId="0" fontId="6" fillId="0" borderId="0"/>
    <xf numFmtId="183" fontId="6" fillId="0" borderId="0"/>
    <xf numFmtId="0" fontId="6" fillId="0" borderId="0"/>
    <xf numFmtId="0" fontId="6" fillId="0" borderId="0"/>
    <xf numFmtId="183" fontId="6" fillId="0" borderId="0"/>
    <xf numFmtId="0" fontId="6" fillId="0" borderId="0"/>
    <xf numFmtId="0" fontId="6" fillId="0" borderId="0"/>
    <xf numFmtId="183" fontId="6" fillId="0" borderId="0"/>
    <xf numFmtId="0" fontId="6" fillId="0" borderId="0"/>
    <xf numFmtId="0" fontId="6" fillId="0" borderId="0"/>
    <xf numFmtId="183" fontId="6" fillId="0" borderId="0"/>
    <xf numFmtId="0" fontId="7" fillId="62" borderId="23" applyNumberFormat="0" applyFont="0" applyAlignment="0" applyProtection="0"/>
    <xf numFmtId="0" fontId="7" fillId="62" borderId="23" applyNumberFormat="0" applyFont="0" applyAlignment="0" applyProtection="0"/>
    <xf numFmtId="0" fontId="7" fillId="62" borderId="23" applyNumberFormat="0" applyFont="0" applyAlignment="0" applyProtection="0"/>
    <xf numFmtId="0" fontId="7" fillId="62" borderId="23" applyNumberFormat="0" applyFont="0" applyAlignment="0" applyProtection="0"/>
    <xf numFmtId="0" fontId="7" fillId="62" borderId="23" applyNumberFormat="0" applyFont="0" applyAlignment="0" applyProtection="0"/>
    <xf numFmtId="0" fontId="7" fillId="62" borderId="23" applyNumberFormat="0" applyFont="0" applyAlignment="0" applyProtection="0"/>
    <xf numFmtId="0" fontId="7" fillId="62" borderId="23" applyNumberFormat="0" applyFont="0" applyAlignment="0" applyProtection="0"/>
    <xf numFmtId="0" fontId="7" fillId="62" borderId="23" applyNumberFormat="0" applyFont="0" applyAlignment="0" applyProtection="0"/>
    <xf numFmtId="0" fontId="7" fillId="62" borderId="23" applyNumberFormat="0" applyFont="0" applyAlignment="0" applyProtection="0"/>
    <xf numFmtId="0" fontId="7" fillId="62" borderId="23" applyNumberFormat="0" applyFont="0" applyAlignment="0" applyProtection="0"/>
    <xf numFmtId="0" fontId="7" fillId="62" borderId="23" applyNumberFormat="0" applyFont="0" applyAlignment="0" applyProtection="0"/>
    <xf numFmtId="0" fontId="7" fillId="62" borderId="23" applyNumberFormat="0" applyFont="0" applyAlignment="0" applyProtection="0"/>
    <xf numFmtId="0" fontId="7" fillId="62" borderId="23" applyNumberFormat="0" applyFont="0" applyAlignment="0" applyProtection="0"/>
    <xf numFmtId="0" fontId="7" fillId="62" borderId="23" applyNumberFormat="0" applyFont="0" applyAlignment="0" applyProtection="0"/>
    <xf numFmtId="183" fontId="21" fillId="0" borderId="0">
      <protection locked="0"/>
    </xf>
    <xf numFmtId="0" fontId="21" fillId="0" borderId="0">
      <protection locked="0"/>
    </xf>
    <xf numFmtId="175" fontId="21" fillId="0" borderId="0">
      <protection locked="0"/>
    </xf>
    <xf numFmtId="175" fontId="21" fillId="0" borderId="0">
      <protection locked="0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10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109" fillId="0" borderId="0"/>
    <xf numFmtId="166" fontId="7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175" fontId="109" fillId="0" borderId="0"/>
    <xf numFmtId="175" fontId="109" fillId="0" borderId="0"/>
    <xf numFmtId="0" fontId="5" fillId="32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6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0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0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0" fontId="5" fillId="0" borderId="0"/>
    <xf numFmtId="0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3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5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75" fontId="5" fillId="0" borderId="0"/>
    <xf numFmtId="175" fontId="5" fillId="0" borderId="0"/>
    <xf numFmtId="175" fontId="5" fillId="0" borderId="0"/>
    <xf numFmtId="175" fontId="5" fillId="0" borderId="0"/>
    <xf numFmtId="175" fontId="5" fillId="0" borderId="0"/>
    <xf numFmtId="175" fontId="5" fillId="0" borderId="0"/>
    <xf numFmtId="175" fontId="5" fillId="0" borderId="0"/>
    <xf numFmtId="183" fontId="5" fillId="0" borderId="0"/>
    <xf numFmtId="175" fontId="5" fillId="0" borderId="0"/>
    <xf numFmtId="175" fontId="5" fillId="0" borderId="0"/>
    <xf numFmtId="175" fontId="5" fillId="0" borderId="0"/>
    <xf numFmtId="175" fontId="5" fillId="0" borderId="0"/>
    <xf numFmtId="175" fontId="5" fillId="0" borderId="0"/>
    <xf numFmtId="175" fontId="5" fillId="0" borderId="0"/>
    <xf numFmtId="175" fontId="5" fillId="0" borderId="0"/>
    <xf numFmtId="183" fontId="5" fillId="0" borderId="0"/>
    <xf numFmtId="0" fontId="5" fillId="0" borderId="0"/>
    <xf numFmtId="0" fontId="5" fillId="0" borderId="0"/>
    <xf numFmtId="183" fontId="5" fillId="0" borderId="0"/>
    <xf numFmtId="183" fontId="5" fillId="0" borderId="0"/>
    <xf numFmtId="183" fontId="5" fillId="0" borderId="0"/>
    <xf numFmtId="0" fontId="5" fillId="0" borderId="0"/>
    <xf numFmtId="0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0" fontId="5" fillId="0" borderId="0"/>
    <xf numFmtId="0" fontId="5" fillId="0" borderId="0"/>
    <xf numFmtId="183" fontId="5" fillId="0" borderId="0"/>
    <xf numFmtId="183" fontId="5" fillId="0" borderId="0"/>
    <xf numFmtId="183" fontId="5" fillId="0" borderId="0"/>
    <xf numFmtId="0" fontId="5" fillId="0" borderId="0"/>
    <xf numFmtId="0" fontId="5" fillId="0" borderId="0"/>
    <xf numFmtId="183" fontId="5" fillId="0" borderId="0"/>
    <xf numFmtId="183" fontId="5" fillId="0" borderId="0"/>
    <xf numFmtId="183" fontId="5" fillId="0" borderId="0"/>
    <xf numFmtId="0" fontId="5" fillId="0" borderId="0"/>
    <xf numFmtId="0" fontId="5" fillId="0" borderId="0"/>
    <xf numFmtId="183" fontId="5" fillId="0" borderId="0"/>
    <xf numFmtId="183" fontId="5" fillId="0" borderId="0"/>
    <xf numFmtId="183" fontId="5" fillId="0" borderId="0"/>
    <xf numFmtId="0" fontId="5" fillId="0" borderId="0"/>
    <xf numFmtId="0" fontId="5" fillId="0" borderId="0"/>
    <xf numFmtId="183" fontId="5" fillId="0" borderId="0"/>
    <xf numFmtId="183" fontId="5" fillId="0" borderId="0"/>
    <xf numFmtId="183" fontId="5" fillId="0" borderId="0"/>
    <xf numFmtId="0" fontId="5" fillId="0" borderId="0"/>
    <xf numFmtId="0" fontId="5" fillId="0" borderId="0"/>
    <xf numFmtId="183" fontId="5" fillId="0" borderId="0"/>
    <xf numFmtId="183" fontId="5" fillId="0" borderId="0"/>
    <xf numFmtId="183" fontId="5" fillId="0" borderId="0"/>
    <xf numFmtId="0" fontId="5" fillId="0" borderId="0"/>
    <xf numFmtId="183" fontId="5" fillId="0" borderId="0"/>
    <xf numFmtId="0" fontId="5" fillId="0" borderId="0"/>
    <xf numFmtId="183" fontId="5" fillId="0" borderId="0"/>
    <xf numFmtId="0" fontId="5" fillId="0" borderId="0"/>
    <xf numFmtId="183" fontId="5" fillId="0" borderId="0"/>
    <xf numFmtId="0" fontId="5" fillId="0" borderId="0"/>
    <xf numFmtId="183" fontId="5" fillId="0" borderId="0"/>
    <xf numFmtId="0" fontId="5" fillId="0" borderId="0"/>
    <xf numFmtId="183" fontId="5" fillId="0" borderId="0"/>
    <xf numFmtId="0" fontId="5" fillId="0" borderId="0"/>
    <xf numFmtId="183" fontId="5" fillId="0" borderId="0"/>
    <xf numFmtId="0" fontId="5" fillId="0" borderId="0"/>
    <xf numFmtId="183" fontId="5" fillId="0" borderId="0"/>
    <xf numFmtId="0" fontId="5" fillId="0" borderId="0"/>
    <xf numFmtId="183" fontId="5" fillId="0" borderId="0"/>
    <xf numFmtId="0" fontId="5" fillId="0" borderId="0"/>
    <xf numFmtId="183" fontId="5" fillId="0" borderId="0"/>
    <xf numFmtId="0" fontId="5" fillId="0" borderId="0"/>
    <xf numFmtId="183" fontId="5" fillId="0" borderId="0"/>
    <xf numFmtId="183" fontId="5" fillId="0" borderId="0"/>
    <xf numFmtId="0" fontId="5" fillId="0" borderId="0"/>
    <xf numFmtId="183" fontId="5" fillId="0" borderId="0"/>
    <xf numFmtId="0" fontId="5" fillId="0" borderId="0"/>
    <xf numFmtId="183" fontId="5" fillId="0" borderId="0"/>
    <xf numFmtId="0" fontId="5" fillId="0" borderId="0"/>
    <xf numFmtId="183" fontId="5" fillId="0" borderId="0"/>
    <xf numFmtId="0" fontId="5" fillId="0" borderId="0"/>
    <xf numFmtId="183" fontId="5" fillId="0" borderId="0"/>
    <xf numFmtId="0" fontId="5" fillId="0" borderId="0"/>
    <xf numFmtId="183" fontId="5" fillId="0" borderId="0"/>
    <xf numFmtId="0" fontId="5" fillId="0" borderId="0"/>
    <xf numFmtId="183" fontId="5" fillId="0" borderId="0"/>
    <xf numFmtId="0" fontId="5" fillId="0" borderId="0"/>
    <xf numFmtId="183" fontId="5" fillId="0" borderId="0"/>
    <xf numFmtId="0" fontId="5" fillId="0" borderId="0"/>
    <xf numFmtId="183" fontId="5" fillId="0" borderId="0"/>
    <xf numFmtId="0" fontId="5" fillId="0" borderId="0"/>
    <xf numFmtId="183" fontId="5" fillId="0" borderId="0"/>
    <xf numFmtId="0" fontId="5" fillId="0" borderId="0"/>
    <xf numFmtId="183" fontId="5" fillId="0" borderId="0"/>
    <xf numFmtId="0" fontId="5" fillId="0" borderId="0"/>
    <xf numFmtId="183" fontId="5" fillId="0" borderId="0"/>
    <xf numFmtId="0" fontId="5" fillId="0" borderId="0"/>
    <xf numFmtId="183" fontId="5" fillId="0" borderId="0"/>
    <xf numFmtId="0" fontId="5" fillId="0" borderId="0"/>
    <xf numFmtId="183" fontId="5" fillId="0" borderId="0"/>
    <xf numFmtId="0" fontId="5" fillId="0" borderId="0"/>
    <xf numFmtId="183" fontId="5" fillId="0" borderId="0"/>
    <xf numFmtId="0" fontId="5" fillId="0" borderId="0"/>
    <xf numFmtId="183" fontId="5" fillId="0" borderId="0"/>
    <xf numFmtId="0" fontId="5" fillId="0" borderId="0"/>
    <xf numFmtId="183" fontId="5" fillId="0" borderId="0"/>
    <xf numFmtId="0" fontId="5" fillId="0" borderId="0"/>
    <xf numFmtId="183" fontId="5" fillId="0" borderId="0"/>
    <xf numFmtId="0" fontId="5" fillId="0" borderId="0"/>
    <xf numFmtId="183" fontId="5" fillId="0" borderId="0"/>
    <xf numFmtId="0" fontId="5" fillId="0" borderId="0"/>
    <xf numFmtId="183" fontId="5" fillId="0" borderId="0"/>
    <xf numFmtId="0" fontId="5" fillId="0" borderId="0"/>
    <xf numFmtId="183" fontId="5" fillId="0" borderId="0"/>
    <xf numFmtId="183" fontId="5" fillId="0" borderId="0"/>
    <xf numFmtId="0" fontId="5" fillId="0" borderId="0"/>
    <xf numFmtId="183" fontId="5" fillId="0" borderId="0"/>
    <xf numFmtId="0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0" fontId="5" fillId="0" borderId="0"/>
    <xf numFmtId="183" fontId="5" fillId="0" borderId="0"/>
    <xf numFmtId="0" fontId="5" fillId="0" borderId="0"/>
    <xf numFmtId="0" fontId="5" fillId="0" borderId="0"/>
    <xf numFmtId="183" fontId="5" fillId="0" borderId="0"/>
    <xf numFmtId="0" fontId="5" fillId="0" borderId="0"/>
    <xf numFmtId="0" fontId="5" fillId="0" borderId="0"/>
    <xf numFmtId="183" fontId="5" fillId="0" borderId="0"/>
    <xf numFmtId="0" fontId="5" fillId="0" borderId="0"/>
    <xf numFmtId="0" fontId="5" fillId="0" borderId="0"/>
    <xf numFmtId="183" fontId="5" fillId="0" borderId="0"/>
    <xf numFmtId="0" fontId="5" fillId="0" borderId="0"/>
    <xf numFmtId="0" fontId="5" fillId="0" borderId="0"/>
    <xf numFmtId="183" fontId="5" fillId="0" borderId="0"/>
    <xf numFmtId="0" fontId="5" fillId="0" borderId="0"/>
    <xf numFmtId="0" fontId="5" fillId="0" borderId="0"/>
    <xf numFmtId="183" fontId="5" fillId="0" borderId="0"/>
    <xf numFmtId="0" fontId="5" fillId="0" borderId="0"/>
    <xf numFmtId="183" fontId="5" fillId="0" borderId="0"/>
    <xf numFmtId="0" fontId="5" fillId="0" borderId="0"/>
    <xf numFmtId="183" fontId="5" fillId="0" borderId="0"/>
    <xf numFmtId="0" fontId="5" fillId="0" borderId="0"/>
    <xf numFmtId="0" fontId="5" fillId="0" borderId="0"/>
    <xf numFmtId="183" fontId="5" fillId="0" borderId="0"/>
    <xf numFmtId="0" fontId="5" fillId="0" borderId="0"/>
    <xf numFmtId="0" fontId="5" fillId="0" borderId="0"/>
    <xf numFmtId="183" fontId="5" fillId="0" borderId="0"/>
    <xf numFmtId="0" fontId="5" fillId="0" borderId="0"/>
    <xf numFmtId="0" fontId="5" fillId="0" borderId="0"/>
    <xf numFmtId="183" fontId="5" fillId="0" borderId="0"/>
    <xf numFmtId="0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0" fontId="5" fillId="0" borderId="0"/>
    <xf numFmtId="175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3" fontId="5" fillId="0" borderId="0"/>
    <xf numFmtId="0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0" fontId="5" fillId="0" borderId="0"/>
    <xf numFmtId="0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0" fontId="5" fillId="0" borderId="0"/>
    <xf numFmtId="0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0" fontId="5" fillId="0" borderId="0"/>
    <xf numFmtId="0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0" fontId="5" fillId="0" borderId="0"/>
    <xf numFmtId="0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0" fontId="5" fillId="0" borderId="0"/>
    <xf numFmtId="0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75" fontId="5" fillId="0" borderId="0"/>
    <xf numFmtId="175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0" fontId="5" fillId="0" borderId="0"/>
    <xf numFmtId="0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0" fontId="5" fillId="0" borderId="0"/>
    <xf numFmtId="0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0" fontId="5" fillId="0" borderId="0"/>
    <xf numFmtId="183" fontId="5" fillId="0" borderId="0"/>
    <xf numFmtId="183" fontId="5" fillId="0" borderId="0"/>
    <xf numFmtId="175" fontId="5" fillId="0" borderId="0"/>
    <xf numFmtId="0" fontId="5" fillId="0" borderId="0"/>
    <xf numFmtId="0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0" fontId="5" fillId="0" borderId="0"/>
    <xf numFmtId="0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0" fontId="5" fillId="0" borderId="0"/>
    <xf numFmtId="0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0" fontId="5" fillId="0" borderId="0"/>
    <xf numFmtId="0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0" fontId="5" fillId="0" borderId="0"/>
    <xf numFmtId="0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0" fontId="5" fillId="0" borderId="0"/>
    <xf numFmtId="0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0" fontId="5" fillId="0" borderId="0"/>
    <xf numFmtId="0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0" fontId="5" fillId="0" borderId="0"/>
    <xf numFmtId="0" fontId="5" fillId="0" borderId="0"/>
    <xf numFmtId="0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0" fontId="5" fillId="0" borderId="0"/>
    <xf numFmtId="0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75" fontId="5" fillId="0" borderId="0"/>
    <xf numFmtId="175" fontId="5" fillId="0" borderId="0"/>
    <xf numFmtId="175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0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75" fontId="5" fillId="0" borderId="0"/>
    <xf numFmtId="175" fontId="5" fillId="0" borderId="0"/>
    <xf numFmtId="175" fontId="5" fillId="0" borderId="0"/>
    <xf numFmtId="175" fontId="5" fillId="0" borderId="0"/>
    <xf numFmtId="175" fontId="5" fillId="0" borderId="0"/>
    <xf numFmtId="175" fontId="5" fillId="0" borderId="0"/>
    <xf numFmtId="175" fontId="5" fillId="0" borderId="0"/>
    <xf numFmtId="175" fontId="5" fillId="0" borderId="0"/>
    <xf numFmtId="175" fontId="5" fillId="0" borderId="0"/>
    <xf numFmtId="175" fontId="5" fillId="0" borderId="0"/>
    <xf numFmtId="183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5" fontId="5" fillId="0" borderId="0"/>
    <xf numFmtId="175" fontId="5" fillId="0" borderId="0"/>
    <xf numFmtId="175" fontId="5" fillId="0" borderId="0"/>
    <xf numFmtId="175" fontId="5" fillId="0" borderId="0"/>
    <xf numFmtId="175" fontId="5" fillId="0" borderId="0"/>
    <xf numFmtId="183" fontId="5" fillId="0" borderId="0"/>
    <xf numFmtId="175" fontId="5" fillId="0" borderId="0"/>
    <xf numFmtId="175" fontId="5" fillId="0" borderId="0"/>
    <xf numFmtId="175" fontId="5" fillId="0" borderId="0"/>
    <xf numFmtId="175" fontId="5" fillId="0" borderId="0"/>
    <xf numFmtId="175" fontId="5" fillId="0" borderId="0"/>
    <xf numFmtId="175" fontId="5" fillId="0" borderId="0"/>
    <xf numFmtId="0" fontId="5" fillId="32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6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0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0" borderId="0"/>
    <xf numFmtId="183" fontId="5" fillId="0" borderId="0"/>
    <xf numFmtId="0" fontId="5" fillId="0" borderId="0"/>
    <xf numFmtId="183" fontId="5" fillId="0" borderId="0"/>
    <xf numFmtId="0" fontId="5" fillId="0" borderId="0"/>
    <xf numFmtId="0" fontId="5" fillId="0" borderId="0"/>
    <xf numFmtId="183" fontId="5" fillId="0" borderId="0"/>
    <xf numFmtId="0" fontId="5" fillId="0" borderId="0"/>
    <xf numFmtId="0" fontId="5" fillId="0" borderId="0"/>
    <xf numFmtId="183" fontId="5" fillId="0" borderId="0"/>
    <xf numFmtId="0" fontId="5" fillId="0" borderId="0"/>
    <xf numFmtId="0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75" fontId="5" fillId="0" borderId="0"/>
    <xf numFmtId="175" fontId="5" fillId="0" borderId="0"/>
    <xf numFmtId="0" fontId="5" fillId="0" borderId="0"/>
    <xf numFmtId="0" fontId="5" fillId="0" borderId="0"/>
    <xf numFmtId="0" fontId="5" fillId="0" borderId="0"/>
    <xf numFmtId="175" fontId="5" fillId="0" borderId="0"/>
    <xf numFmtId="175" fontId="5" fillId="0" borderId="0"/>
    <xf numFmtId="175" fontId="5" fillId="0" borderId="0"/>
    <xf numFmtId="175" fontId="5" fillId="0" borderId="0"/>
    <xf numFmtId="183" fontId="5" fillId="0" borderId="0"/>
    <xf numFmtId="175" fontId="5" fillId="0" borderId="0"/>
    <xf numFmtId="175" fontId="5" fillId="0" borderId="0"/>
    <xf numFmtId="175" fontId="5" fillId="0" borderId="0"/>
    <xf numFmtId="175" fontId="5" fillId="0" borderId="0"/>
    <xf numFmtId="175" fontId="5" fillId="0" borderId="0"/>
    <xf numFmtId="175" fontId="5" fillId="0" borderId="0"/>
    <xf numFmtId="175" fontId="5" fillId="0" borderId="0"/>
    <xf numFmtId="175" fontId="5" fillId="0" borderId="0"/>
    <xf numFmtId="175" fontId="5" fillId="0" borderId="0"/>
    <xf numFmtId="175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0" fontId="5" fillId="0" borderId="0"/>
    <xf numFmtId="0" fontId="5" fillId="0" borderId="0"/>
    <xf numFmtId="183" fontId="5" fillId="0" borderId="0"/>
    <xf numFmtId="0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75" fontId="5" fillId="0" borderId="0"/>
    <xf numFmtId="175" fontId="5" fillId="0" borderId="0"/>
    <xf numFmtId="183" fontId="5" fillId="0" borderId="0"/>
    <xf numFmtId="175" fontId="5" fillId="0" borderId="0"/>
    <xf numFmtId="175" fontId="5" fillId="0" borderId="0"/>
    <xf numFmtId="175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75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75" fontId="5" fillId="0" borderId="0"/>
    <xf numFmtId="175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0" fontId="5" fillId="0" borderId="0"/>
    <xf numFmtId="0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3" fontId="5" fillId="0" borderId="0"/>
    <xf numFmtId="0" fontId="5" fillId="0" borderId="0"/>
    <xf numFmtId="0" fontId="5" fillId="0" borderId="0"/>
    <xf numFmtId="183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3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75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5" fontId="5" fillId="0" borderId="0"/>
    <xf numFmtId="0" fontId="5" fillId="0" borderId="0"/>
    <xf numFmtId="0" fontId="5" fillId="0" borderId="0"/>
    <xf numFmtId="175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5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75" fontId="5" fillId="0" borderId="0"/>
    <xf numFmtId="175" fontId="5" fillId="0" borderId="0"/>
    <xf numFmtId="175" fontId="5" fillId="0" borderId="0"/>
    <xf numFmtId="175" fontId="5" fillId="0" borderId="0"/>
    <xf numFmtId="175" fontId="5" fillId="0" borderId="0"/>
    <xf numFmtId="175" fontId="5" fillId="0" borderId="0"/>
    <xf numFmtId="175" fontId="5" fillId="0" borderId="0"/>
    <xf numFmtId="183" fontId="5" fillId="0" borderId="0"/>
    <xf numFmtId="183" fontId="5" fillId="0" borderId="0"/>
    <xf numFmtId="175" fontId="5" fillId="0" borderId="0"/>
    <xf numFmtId="175" fontId="5" fillId="0" borderId="0"/>
    <xf numFmtId="175" fontId="5" fillId="0" borderId="0"/>
    <xf numFmtId="175" fontId="5" fillId="0" borderId="0"/>
    <xf numFmtId="175" fontId="5" fillId="0" borderId="0"/>
    <xf numFmtId="175" fontId="5" fillId="0" borderId="0"/>
    <xf numFmtId="175" fontId="5" fillId="0" borderId="0"/>
    <xf numFmtId="183" fontId="5" fillId="0" borderId="0"/>
    <xf numFmtId="0" fontId="5" fillId="0" borderId="0"/>
    <xf numFmtId="0" fontId="5" fillId="0" borderId="0"/>
    <xf numFmtId="0" fontId="5" fillId="0" borderId="0"/>
    <xf numFmtId="183" fontId="5" fillId="0" borderId="0"/>
    <xf numFmtId="183" fontId="5" fillId="0" borderId="0"/>
    <xf numFmtId="0" fontId="5" fillId="0" borderId="0"/>
    <xf numFmtId="183" fontId="5" fillId="0" borderId="0"/>
    <xf numFmtId="183" fontId="5" fillId="0" borderId="0"/>
    <xf numFmtId="183" fontId="5" fillId="0" borderId="0"/>
    <xf numFmtId="0" fontId="5" fillId="0" borderId="0"/>
    <xf numFmtId="0" fontId="5" fillId="0" borderId="0"/>
    <xf numFmtId="0" fontId="5" fillId="0" borderId="0"/>
    <xf numFmtId="183" fontId="5" fillId="0" borderId="0"/>
    <xf numFmtId="183" fontId="5" fillId="0" borderId="0"/>
    <xf numFmtId="0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0" fontId="5" fillId="0" borderId="0"/>
    <xf numFmtId="0" fontId="5" fillId="0" borderId="0"/>
    <xf numFmtId="0" fontId="5" fillId="0" borderId="0"/>
    <xf numFmtId="183" fontId="5" fillId="0" borderId="0"/>
    <xf numFmtId="183" fontId="5" fillId="0" borderId="0"/>
    <xf numFmtId="0" fontId="5" fillId="0" borderId="0"/>
    <xf numFmtId="183" fontId="5" fillId="0" borderId="0"/>
    <xf numFmtId="183" fontId="5" fillId="0" borderId="0"/>
    <xf numFmtId="183" fontId="5" fillId="0" borderId="0"/>
    <xf numFmtId="0" fontId="5" fillId="0" borderId="0"/>
    <xf numFmtId="0" fontId="5" fillId="0" borderId="0"/>
    <xf numFmtId="0" fontId="5" fillId="0" borderId="0"/>
    <xf numFmtId="183" fontId="5" fillId="0" borderId="0"/>
    <xf numFmtId="183" fontId="5" fillId="0" borderId="0"/>
    <xf numFmtId="0" fontId="5" fillId="0" borderId="0"/>
    <xf numFmtId="183" fontId="5" fillId="0" borderId="0"/>
    <xf numFmtId="183" fontId="5" fillId="0" borderId="0"/>
    <xf numFmtId="183" fontId="5" fillId="0" borderId="0"/>
    <xf numFmtId="0" fontId="5" fillId="0" borderId="0"/>
    <xf numFmtId="0" fontId="5" fillId="0" borderId="0"/>
    <xf numFmtId="0" fontId="5" fillId="0" borderId="0"/>
    <xf numFmtId="183" fontId="5" fillId="0" borderId="0"/>
    <xf numFmtId="183" fontId="5" fillId="0" borderId="0"/>
    <xf numFmtId="0" fontId="5" fillId="0" borderId="0"/>
    <xf numFmtId="183" fontId="5" fillId="0" borderId="0"/>
    <xf numFmtId="183" fontId="5" fillId="0" borderId="0"/>
    <xf numFmtId="183" fontId="5" fillId="0" borderId="0"/>
    <xf numFmtId="0" fontId="5" fillId="0" borderId="0"/>
    <xf numFmtId="0" fontId="5" fillId="0" borderId="0"/>
    <xf numFmtId="0" fontId="5" fillId="0" borderId="0"/>
    <xf numFmtId="183" fontId="5" fillId="0" borderId="0"/>
    <xf numFmtId="183" fontId="5" fillId="0" borderId="0"/>
    <xf numFmtId="0" fontId="5" fillId="0" borderId="0"/>
    <xf numFmtId="183" fontId="5" fillId="0" borderId="0"/>
    <xf numFmtId="183" fontId="5" fillId="0" borderId="0"/>
    <xf numFmtId="183" fontId="5" fillId="0" borderId="0"/>
    <xf numFmtId="0" fontId="5" fillId="0" borderId="0"/>
    <xf numFmtId="0" fontId="5" fillId="0" borderId="0"/>
    <xf numFmtId="0" fontId="5" fillId="0" borderId="0"/>
    <xf numFmtId="183" fontId="5" fillId="0" borderId="0"/>
    <xf numFmtId="183" fontId="5" fillId="0" borderId="0"/>
    <xf numFmtId="0" fontId="5" fillId="0" borderId="0"/>
    <xf numFmtId="183" fontId="5" fillId="0" borderId="0"/>
    <xf numFmtId="183" fontId="5" fillId="0" borderId="0"/>
    <xf numFmtId="183" fontId="5" fillId="0" borderId="0"/>
    <xf numFmtId="0" fontId="5" fillId="0" borderId="0"/>
    <xf numFmtId="0" fontId="5" fillId="0" borderId="0"/>
    <xf numFmtId="183" fontId="5" fillId="0" borderId="0"/>
    <xf numFmtId="183" fontId="5" fillId="0" borderId="0"/>
    <xf numFmtId="0" fontId="5" fillId="0" borderId="0"/>
    <xf numFmtId="183" fontId="5" fillId="0" borderId="0"/>
    <xf numFmtId="0" fontId="5" fillId="0" borderId="0"/>
    <xf numFmtId="0" fontId="5" fillId="0" borderId="0"/>
    <xf numFmtId="0" fontId="5" fillId="0" borderId="0"/>
    <xf numFmtId="183" fontId="5" fillId="0" borderId="0"/>
    <xf numFmtId="183" fontId="5" fillId="0" borderId="0"/>
    <xf numFmtId="0" fontId="5" fillId="0" borderId="0"/>
    <xf numFmtId="183" fontId="5" fillId="0" borderId="0"/>
    <xf numFmtId="0" fontId="5" fillId="0" borderId="0"/>
    <xf numFmtId="0" fontId="5" fillId="0" borderId="0"/>
    <xf numFmtId="0" fontId="5" fillId="0" borderId="0"/>
    <xf numFmtId="183" fontId="5" fillId="0" borderId="0"/>
    <xf numFmtId="183" fontId="5" fillId="0" borderId="0"/>
    <xf numFmtId="0" fontId="5" fillId="0" borderId="0"/>
    <xf numFmtId="183" fontId="5" fillId="0" borderId="0"/>
    <xf numFmtId="0" fontId="5" fillId="0" borderId="0"/>
    <xf numFmtId="0" fontId="5" fillId="0" borderId="0"/>
    <xf numFmtId="0" fontId="5" fillId="0" borderId="0"/>
    <xf numFmtId="183" fontId="5" fillId="0" borderId="0"/>
    <xf numFmtId="183" fontId="5" fillId="0" borderId="0"/>
    <xf numFmtId="0" fontId="5" fillId="0" borderId="0"/>
    <xf numFmtId="183" fontId="5" fillId="0" borderId="0"/>
    <xf numFmtId="0" fontId="5" fillId="0" borderId="0"/>
    <xf numFmtId="0" fontId="5" fillId="0" borderId="0"/>
    <xf numFmtId="0" fontId="5" fillId="0" borderId="0"/>
    <xf numFmtId="183" fontId="5" fillId="0" borderId="0"/>
    <xf numFmtId="183" fontId="5" fillId="0" borderId="0"/>
    <xf numFmtId="0" fontId="5" fillId="0" borderId="0"/>
    <xf numFmtId="183" fontId="5" fillId="0" borderId="0"/>
    <xf numFmtId="0" fontId="5" fillId="0" borderId="0"/>
    <xf numFmtId="183" fontId="5" fillId="0" borderId="0"/>
    <xf numFmtId="183" fontId="5" fillId="0" borderId="0"/>
    <xf numFmtId="0" fontId="5" fillId="0" borderId="0"/>
    <xf numFmtId="0" fontId="5" fillId="0" borderId="0"/>
    <xf numFmtId="183" fontId="5" fillId="0" borderId="0"/>
    <xf numFmtId="183" fontId="5" fillId="0" borderId="0"/>
    <xf numFmtId="0" fontId="5" fillId="0" borderId="0"/>
    <xf numFmtId="183" fontId="5" fillId="0" borderId="0"/>
    <xf numFmtId="0" fontId="5" fillId="0" borderId="0"/>
    <xf numFmtId="0" fontId="5" fillId="0" borderId="0"/>
    <xf numFmtId="0" fontId="5" fillId="0" borderId="0"/>
    <xf numFmtId="183" fontId="5" fillId="0" borderId="0"/>
    <xf numFmtId="183" fontId="5" fillId="0" borderId="0"/>
    <xf numFmtId="0" fontId="5" fillId="0" borderId="0"/>
    <xf numFmtId="183" fontId="5" fillId="0" borderId="0"/>
    <xf numFmtId="0" fontId="5" fillId="0" borderId="0"/>
    <xf numFmtId="0" fontId="5" fillId="0" borderId="0"/>
    <xf numFmtId="0" fontId="5" fillId="0" borderId="0"/>
    <xf numFmtId="183" fontId="5" fillId="0" borderId="0"/>
    <xf numFmtId="183" fontId="5" fillId="0" borderId="0"/>
    <xf numFmtId="0" fontId="5" fillId="0" borderId="0"/>
    <xf numFmtId="183" fontId="5" fillId="0" borderId="0"/>
    <xf numFmtId="0" fontId="5" fillId="0" borderId="0"/>
    <xf numFmtId="0" fontId="5" fillId="0" borderId="0"/>
    <xf numFmtId="0" fontId="5" fillId="0" borderId="0"/>
    <xf numFmtId="183" fontId="5" fillId="0" borderId="0"/>
    <xf numFmtId="183" fontId="5" fillId="0" borderId="0"/>
    <xf numFmtId="0" fontId="5" fillId="0" borderId="0"/>
    <xf numFmtId="183" fontId="5" fillId="0" borderId="0"/>
    <xf numFmtId="0" fontId="5" fillId="0" borderId="0"/>
    <xf numFmtId="0" fontId="5" fillId="0" borderId="0"/>
    <xf numFmtId="0" fontId="5" fillId="0" borderId="0"/>
    <xf numFmtId="183" fontId="5" fillId="0" borderId="0"/>
    <xf numFmtId="183" fontId="5" fillId="0" borderId="0"/>
    <xf numFmtId="0" fontId="5" fillId="0" borderId="0"/>
    <xf numFmtId="183" fontId="5" fillId="0" borderId="0"/>
    <xf numFmtId="0" fontId="5" fillId="0" borderId="0"/>
    <xf numFmtId="0" fontId="5" fillId="0" borderId="0"/>
    <xf numFmtId="0" fontId="5" fillId="0" borderId="0"/>
    <xf numFmtId="183" fontId="5" fillId="0" borderId="0"/>
    <xf numFmtId="183" fontId="5" fillId="0" borderId="0"/>
    <xf numFmtId="0" fontId="5" fillId="0" borderId="0"/>
    <xf numFmtId="183" fontId="5" fillId="0" borderId="0"/>
    <xf numFmtId="0" fontId="5" fillId="0" borderId="0"/>
    <xf numFmtId="0" fontId="5" fillId="0" borderId="0"/>
    <xf numFmtId="0" fontId="5" fillId="0" borderId="0"/>
    <xf numFmtId="183" fontId="5" fillId="0" borderId="0"/>
    <xf numFmtId="183" fontId="5" fillId="0" borderId="0"/>
    <xf numFmtId="0" fontId="5" fillId="0" borderId="0"/>
    <xf numFmtId="183" fontId="5" fillId="0" borderId="0"/>
    <xf numFmtId="0" fontId="5" fillId="0" borderId="0"/>
    <xf numFmtId="0" fontId="5" fillId="0" borderId="0"/>
    <xf numFmtId="0" fontId="5" fillId="0" borderId="0"/>
    <xf numFmtId="183" fontId="5" fillId="0" borderId="0"/>
    <xf numFmtId="183" fontId="5" fillId="0" borderId="0"/>
    <xf numFmtId="0" fontId="5" fillId="0" borderId="0"/>
    <xf numFmtId="183" fontId="5" fillId="0" borderId="0"/>
    <xf numFmtId="0" fontId="5" fillId="0" borderId="0"/>
    <xf numFmtId="0" fontId="5" fillId="0" borderId="0"/>
    <xf numFmtId="0" fontId="5" fillId="0" borderId="0"/>
    <xf numFmtId="183" fontId="5" fillId="0" borderId="0"/>
    <xf numFmtId="183" fontId="5" fillId="0" borderId="0"/>
    <xf numFmtId="0" fontId="5" fillId="0" borderId="0"/>
    <xf numFmtId="183" fontId="5" fillId="0" borderId="0"/>
    <xf numFmtId="0" fontId="5" fillId="0" borderId="0"/>
    <xf numFmtId="0" fontId="5" fillId="0" borderId="0"/>
    <xf numFmtId="0" fontId="5" fillId="0" borderId="0"/>
    <xf numFmtId="183" fontId="5" fillId="0" borderId="0"/>
    <xf numFmtId="183" fontId="5" fillId="0" borderId="0"/>
    <xf numFmtId="0" fontId="5" fillId="0" borderId="0"/>
    <xf numFmtId="183" fontId="5" fillId="0" borderId="0"/>
    <xf numFmtId="0" fontId="5" fillId="0" borderId="0"/>
    <xf numFmtId="183" fontId="5" fillId="0" borderId="0"/>
    <xf numFmtId="183" fontId="5" fillId="0" borderId="0"/>
    <xf numFmtId="0" fontId="5" fillId="0" borderId="0"/>
    <xf numFmtId="0" fontId="5" fillId="0" borderId="0"/>
    <xf numFmtId="183" fontId="5" fillId="0" borderId="0"/>
    <xf numFmtId="183" fontId="5" fillId="0" borderId="0"/>
    <xf numFmtId="0" fontId="5" fillId="0" borderId="0"/>
    <xf numFmtId="183" fontId="5" fillId="0" borderId="0"/>
    <xf numFmtId="0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0" fontId="5" fillId="0" borderId="0"/>
    <xf numFmtId="0" fontId="5" fillId="0" borderId="0"/>
    <xf numFmtId="183" fontId="5" fillId="0" borderId="0"/>
    <xf numFmtId="183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3" fontId="5" fillId="0" borderId="0"/>
    <xf numFmtId="183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3" fontId="5" fillId="0" borderId="0"/>
    <xf numFmtId="183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3" fontId="5" fillId="0" borderId="0"/>
    <xf numFmtId="183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3" fontId="5" fillId="0" borderId="0"/>
    <xf numFmtId="183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3" fontId="5" fillId="0" borderId="0"/>
    <xf numFmtId="183" fontId="5" fillId="0" borderId="0"/>
    <xf numFmtId="0" fontId="5" fillId="0" borderId="0"/>
    <xf numFmtId="0" fontId="5" fillId="0" borderId="0"/>
    <xf numFmtId="183" fontId="5" fillId="0" borderId="0"/>
    <xf numFmtId="183" fontId="5" fillId="0" borderId="0"/>
    <xf numFmtId="0" fontId="5" fillId="0" borderId="0"/>
    <xf numFmtId="0" fontId="5" fillId="0" borderId="0"/>
    <xf numFmtId="183" fontId="5" fillId="0" borderId="0"/>
    <xf numFmtId="183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3" fontId="5" fillId="0" borderId="0"/>
    <xf numFmtId="183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3" fontId="5" fillId="0" borderId="0"/>
    <xf numFmtId="183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3" fontId="5" fillId="0" borderId="0"/>
    <xf numFmtId="183" fontId="5" fillId="0" borderId="0"/>
    <xf numFmtId="0" fontId="5" fillId="0" borderId="0"/>
    <xf numFmtId="0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0" fontId="5" fillId="0" borderId="0"/>
    <xf numFmtId="175" fontId="5" fillId="0" borderId="0"/>
    <xf numFmtId="175" fontId="5" fillId="0" borderId="0"/>
    <xf numFmtId="175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3" fontId="5" fillId="0" borderId="0"/>
    <xf numFmtId="183" fontId="5" fillId="0" borderId="0"/>
    <xf numFmtId="0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0" fontId="5" fillId="0" borderId="0"/>
    <xf numFmtId="0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0" fontId="5" fillId="0" borderId="0"/>
    <xf numFmtId="0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0" fontId="5" fillId="0" borderId="0"/>
    <xf numFmtId="0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0" fontId="5" fillId="0" borderId="0"/>
    <xf numFmtId="0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0" fontId="5" fillId="0" borderId="0"/>
    <xf numFmtId="0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0" fontId="5" fillId="0" borderId="0"/>
    <xf numFmtId="0" fontId="5" fillId="0" borderId="0"/>
    <xf numFmtId="183" fontId="5" fillId="0" borderId="0"/>
    <xf numFmtId="0" fontId="5" fillId="0" borderId="0"/>
    <xf numFmtId="0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75" fontId="5" fillId="0" borderId="0"/>
    <xf numFmtId="175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0" fontId="5" fillId="0" borderId="0"/>
    <xf numFmtId="0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0" fontId="5" fillId="0" borderId="0"/>
    <xf numFmtId="0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0" fontId="5" fillId="0" borderId="0"/>
    <xf numFmtId="0" fontId="5" fillId="0" borderId="0"/>
    <xf numFmtId="0" fontId="5" fillId="0" borderId="0"/>
    <xf numFmtId="183" fontId="5" fillId="0" borderId="0"/>
    <xf numFmtId="183" fontId="5" fillId="0" borderId="0"/>
    <xf numFmtId="175" fontId="5" fillId="0" borderId="0"/>
    <xf numFmtId="183" fontId="5" fillId="0" borderId="0"/>
    <xf numFmtId="183" fontId="5" fillId="0" borderId="0"/>
    <xf numFmtId="0" fontId="5" fillId="0" borderId="0"/>
    <xf numFmtId="0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0" fontId="5" fillId="0" borderId="0"/>
    <xf numFmtId="0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0" fontId="5" fillId="0" borderId="0"/>
    <xf numFmtId="0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0" fontId="5" fillId="0" borderId="0"/>
    <xf numFmtId="0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0" fontId="5" fillId="0" borderId="0"/>
    <xf numFmtId="0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0" fontId="5" fillId="0" borderId="0"/>
    <xf numFmtId="0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0" fontId="5" fillId="0" borderId="0"/>
    <xf numFmtId="0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0" fontId="5" fillId="0" borderId="0"/>
    <xf numFmtId="0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75" fontId="5" fillId="0" borderId="0"/>
    <xf numFmtId="175" fontId="5" fillId="0" borderId="0"/>
    <xf numFmtId="175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75" fontId="5" fillId="0" borderId="0"/>
    <xf numFmtId="175" fontId="5" fillId="0" borderId="0"/>
    <xf numFmtId="175" fontId="5" fillId="0" borderId="0"/>
    <xf numFmtId="175" fontId="5" fillId="0" borderId="0"/>
    <xf numFmtId="175" fontId="5" fillId="0" borderId="0"/>
    <xf numFmtId="175" fontId="5" fillId="0" borderId="0"/>
    <xf numFmtId="175" fontId="5" fillId="0" borderId="0"/>
    <xf numFmtId="175" fontId="5" fillId="0" borderId="0"/>
    <xf numFmtId="175" fontId="5" fillId="0" borderId="0"/>
    <xf numFmtId="175" fontId="5" fillId="0" borderId="0"/>
    <xf numFmtId="183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5" fontId="5" fillId="0" borderId="0"/>
    <xf numFmtId="175" fontId="5" fillId="0" borderId="0"/>
    <xf numFmtId="175" fontId="5" fillId="0" borderId="0"/>
    <xf numFmtId="175" fontId="5" fillId="0" borderId="0"/>
    <xf numFmtId="175" fontId="5" fillId="0" borderId="0"/>
    <xf numFmtId="183" fontId="5" fillId="0" borderId="0"/>
    <xf numFmtId="175" fontId="5" fillId="0" borderId="0"/>
    <xf numFmtId="175" fontId="5" fillId="0" borderId="0"/>
    <xf numFmtId="175" fontId="5" fillId="0" borderId="0"/>
    <xf numFmtId="175" fontId="5" fillId="0" borderId="0"/>
    <xf numFmtId="175" fontId="5" fillId="0" borderId="0"/>
    <xf numFmtId="175" fontId="5" fillId="0" borderId="0"/>
    <xf numFmtId="0" fontId="5" fillId="0" borderId="0"/>
    <xf numFmtId="0" fontId="5" fillId="0" borderId="0"/>
    <xf numFmtId="183" fontId="5" fillId="0" borderId="0"/>
    <xf numFmtId="0" fontId="5" fillId="0" borderId="0"/>
    <xf numFmtId="0" fontId="5" fillId="0" borderId="0"/>
    <xf numFmtId="183" fontId="5" fillId="0" borderId="0"/>
    <xf numFmtId="0" fontId="5" fillId="0" borderId="0"/>
    <xf numFmtId="0" fontId="5" fillId="0" borderId="0"/>
    <xf numFmtId="183" fontId="5" fillId="0" borderId="0"/>
    <xf numFmtId="0" fontId="5" fillId="0" borderId="0"/>
    <xf numFmtId="0" fontId="5" fillId="0" borderId="0"/>
    <xf numFmtId="183" fontId="5" fillId="0" borderId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34" borderId="0" applyNumberFormat="0" applyBorder="0" applyAlignment="0" applyProtection="0"/>
    <xf numFmtId="0" fontId="4" fillId="35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0" fontId="4" fillId="38" borderId="0" applyNumberFormat="0" applyBorder="0" applyAlignment="0" applyProtection="0"/>
    <xf numFmtId="0" fontId="4" fillId="39" borderId="0" applyNumberFormat="0" applyBorder="0" applyAlignment="0" applyProtection="0"/>
    <xf numFmtId="0" fontId="4" fillId="40" borderId="0" applyNumberFormat="0" applyBorder="0" applyAlignment="0" applyProtection="0"/>
    <xf numFmtId="0" fontId="4" fillId="41" borderId="0" applyNumberFormat="0" applyBorder="0" applyAlignment="0" applyProtection="0"/>
    <xf numFmtId="0" fontId="4" fillId="42" borderId="0" applyNumberFormat="0" applyBorder="0" applyAlignment="0" applyProtection="0"/>
    <xf numFmtId="0" fontId="4" fillId="43" borderId="0" applyNumberFormat="0" applyBorder="0" applyAlignment="0" applyProtection="0"/>
    <xf numFmtId="4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0" fontId="4" fillId="0" borderId="0"/>
    <xf numFmtId="0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0" fontId="4" fillId="0" borderId="0"/>
    <xf numFmtId="0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0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75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0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75" fontId="4" fillId="0" borderId="0"/>
    <xf numFmtId="175" fontId="4" fillId="0" borderId="0"/>
    <xf numFmtId="175" fontId="4" fillId="0" borderId="0"/>
    <xf numFmtId="175" fontId="4" fillId="0" borderId="0"/>
    <xf numFmtId="175" fontId="4" fillId="0" borderId="0"/>
    <xf numFmtId="175" fontId="4" fillId="0" borderId="0"/>
    <xf numFmtId="175" fontId="4" fillId="0" borderId="0"/>
    <xf numFmtId="183" fontId="4" fillId="0" borderId="0"/>
    <xf numFmtId="175" fontId="4" fillId="0" borderId="0"/>
    <xf numFmtId="175" fontId="4" fillId="0" borderId="0"/>
    <xf numFmtId="175" fontId="4" fillId="0" borderId="0"/>
    <xf numFmtId="175" fontId="4" fillId="0" borderId="0"/>
    <xf numFmtId="175" fontId="4" fillId="0" borderId="0"/>
    <xf numFmtId="175" fontId="4" fillId="0" borderId="0"/>
    <xf numFmtId="175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0" fontId="4" fillId="0" borderId="0"/>
    <xf numFmtId="175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0" fontId="4" fillId="0" borderId="0"/>
    <xf numFmtId="0" fontId="4" fillId="0" borderId="0"/>
    <xf numFmtId="183" fontId="4" fillId="0" borderId="0"/>
    <xf numFmtId="0" fontId="4" fillId="0" borderId="0"/>
    <xf numFmtId="0" fontId="4" fillId="0" borderId="0"/>
    <xf numFmtId="183" fontId="4" fillId="0" borderId="0"/>
    <xf numFmtId="0" fontId="4" fillId="0" borderId="0"/>
    <xf numFmtId="0" fontId="4" fillId="0" borderId="0"/>
    <xf numFmtId="183" fontId="4" fillId="0" borderId="0"/>
    <xf numFmtId="0" fontId="4" fillId="0" borderId="0"/>
    <xf numFmtId="0" fontId="4" fillId="0" borderId="0"/>
    <xf numFmtId="183" fontId="4" fillId="0" borderId="0"/>
    <xf numFmtId="183" fontId="4" fillId="0" borderId="0"/>
    <xf numFmtId="0" fontId="4" fillId="0" borderId="0"/>
    <xf numFmtId="0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3" fontId="4" fillId="0" borderId="0"/>
    <xf numFmtId="183" fontId="4" fillId="0" borderId="0"/>
    <xf numFmtId="183" fontId="4" fillId="0" borderId="0"/>
    <xf numFmtId="0" fontId="4" fillId="0" borderId="0"/>
    <xf numFmtId="0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0" fontId="4" fillId="0" borderId="0"/>
    <xf numFmtId="0" fontId="4" fillId="0" borderId="0"/>
    <xf numFmtId="183" fontId="4" fillId="0" borderId="0"/>
    <xf numFmtId="183" fontId="4" fillId="0" borderId="0"/>
    <xf numFmtId="0" fontId="4" fillId="0" borderId="0"/>
    <xf numFmtId="183" fontId="4" fillId="0" borderId="0"/>
    <xf numFmtId="175" fontId="4" fillId="0" borderId="0"/>
    <xf numFmtId="0" fontId="4" fillId="0" borderId="0"/>
    <xf numFmtId="0" fontId="4" fillId="0" borderId="0"/>
    <xf numFmtId="183" fontId="4" fillId="0" borderId="0"/>
    <xf numFmtId="183" fontId="4" fillId="0" borderId="0"/>
    <xf numFmtId="0" fontId="4" fillId="0" borderId="0"/>
    <xf numFmtId="0" fontId="4" fillId="0" borderId="0"/>
    <xf numFmtId="183" fontId="4" fillId="0" borderId="0"/>
    <xf numFmtId="183" fontId="4" fillId="0" borderId="0"/>
    <xf numFmtId="183" fontId="4" fillId="0" borderId="0"/>
    <xf numFmtId="0" fontId="4" fillId="0" borderId="0"/>
    <xf numFmtId="0" fontId="4" fillId="0" borderId="0"/>
    <xf numFmtId="183" fontId="4" fillId="0" borderId="0"/>
    <xf numFmtId="0" fontId="4" fillId="0" borderId="0"/>
    <xf numFmtId="0" fontId="4" fillId="0" borderId="0"/>
    <xf numFmtId="183" fontId="4" fillId="0" borderId="0"/>
    <xf numFmtId="0" fontId="4" fillId="0" borderId="0"/>
    <xf numFmtId="0" fontId="4" fillId="0" borderId="0"/>
    <xf numFmtId="183" fontId="4" fillId="0" borderId="0"/>
    <xf numFmtId="0" fontId="4" fillId="0" borderId="0"/>
    <xf numFmtId="0" fontId="4" fillId="0" borderId="0"/>
    <xf numFmtId="183" fontId="4" fillId="0" borderId="0"/>
    <xf numFmtId="0" fontId="4" fillId="0" borderId="0"/>
    <xf numFmtId="0" fontId="4" fillId="0" borderId="0"/>
    <xf numFmtId="183" fontId="4" fillId="0" borderId="0"/>
    <xf numFmtId="0" fontId="4" fillId="0" borderId="0"/>
    <xf numFmtId="0" fontId="4" fillId="0" borderId="0"/>
    <xf numFmtId="0" fontId="4" fillId="0" borderId="0"/>
    <xf numFmtId="183" fontId="4" fillId="0" borderId="0"/>
    <xf numFmtId="0" fontId="4" fillId="0" borderId="0"/>
    <xf numFmtId="0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0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0" fontId="4" fillId="62" borderId="23" applyNumberFormat="0" applyFont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0" fontId="3" fillId="36" borderId="0" applyNumberFormat="0" applyBorder="0" applyAlignment="0" applyProtection="0"/>
    <xf numFmtId="0" fontId="3" fillId="37" borderId="0" applyNumberFormat="0" applyBorder="0" applyAlignment="0" applyProtection="0"/>
    <xf numFmtId="0" fontId="3" fillId="38" borderId="0" applyNumberFormat="0" applyBorder="0" applyAlignment="0" applyProtection="0"/>
    <xf numFmtId="0" fontId="3" fillId="39" borderId="0" applyNumberFormat="0" applyBorder="0" applyAlignment="0" applyProtection="0"/>
    <xf numFmtId="0" fontId="3" fillId="40" borderId="0" applyNumberFormat="0" applyBorder="0" applyAlignment="0" applyProtection="0"/>
    <xf numFmtId="0" fontId="3" fillId="41" borderId="0" applyNumberFormat="0" applyBorder="0" applyAlignment="0" applyProtection="0"/>
    <xf numFmtId="0" fontId="3" fillId="42" borderId="0" applyNumberFormat="0" applyBorder="0" applyAlignment="0" applyProtection="0"/>
    <xf numFmtId="0" fontId="3" fillId="43" borderId="0" applyNumberFormat="0" applyBorder="0" applyAlignment="0" applyProtection="0"/>
    <xf numFmtId="4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75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83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175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175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62" borderId="23" applyNumberFormat="0" applyFon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62" borderId="23" applyNumberFormat="0" applyFont="0" applyAlignment="0" applyProtection="0"/>
    <xf numFmtId="0" fontId="3" fillId="62" borderId="23" applyNumberFormat="0" applyFont="0" applyAlignment="0" applyProtection="0"/>
    <xf numFmtId="0" fontId="3" fillId="62" borderId="23" applyNumberFormat="0" applyFon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66" fontId="3" fillId="0" borderId="0" applyFont="0" applyFill="0" applyBorder="0" applyAlignment="0" applyProtection="0"/>
    <xf numFmtId="183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75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75" fontId="3" fillId="0" borderId="0"/>
    <xf numFmtId="175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75" fontId="3" fillId="0" borderId="0"/>
    <xf numFmtId="175" fontId="3" fillId="0" borderId="0"/>
    <xf numFmtId="17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75" fontId="3" fillId="0" borderId="0"/>
    <xf numFmtId="175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75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75" fontId="3" fillId="0" borderId="0"/>
    <xf numFmtId="175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0" fontId="3" fillId="0" borderId="0"/>
    <xf numFmtId="9" fontId="111" fillId="0" borderId="0" applyFont="0" applyFill="0" applyBorder="0" applyAlignment="0" applyProtection="0"/>
    <xf numFmtId="166" fontId="111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75" fontId="3" fillId="0" borderId="0"/>
    <xf numFmtId="175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75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3" fillId="0" borderId="0" applyFont="0" applyFill="0" applyBorder="0" applyAlignment="0" applyProtection="0"/>
    <xf numFmtId="0" fontId="8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166" fontId="8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83" fontId="3" fillId="0" borderId="0"/>
    <xf numFmtId="175" fontId="3" fillId="0" borderId="0"/>
    <xf numFmtId="0" fontId="3" fillId="62" borderId="23" applyNumberFormat="0" applyFon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>
      <alignment vertical="top"/>
    </xf>
    <xf numFmtId="0" fontId="3" fillId="62" borderId="23" applyNumberFormat="0" applyFon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0" fillId="0" borderId="0">
      <alignment vertical="top"/>
    </xf>
    <xf numFmtId="166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8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0" fontId="3" fillId="0" borderId="0"/>
    <xf numFmtId="0" fontId="3" fillId="0" borderId="0"/>
    <xf numFmtId="183" fontId="3" fillId="0" borderId="0"/>
    <xf numFmtId="0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43" fontId="3" fillId="0" borderId="0" applyFont="0" applyFill="0" applyBorder="0" applyAlignment="0" applyProtection="0"/>
    <xf numFmtId="175" fontId="3" fillId="0" borderId="0"/>
    <xf numFmtId="175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75" fontId="3" fillId="0" borderId="0"/>
    <xf numFmtId="175" fontId="3" fillId="0" borderId="0"/>
    <xf numFmtId="175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75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75" fontId="3" fillId="0" borderId="0"/>
    <xf numFmtId="175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75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64" fillId="27" borderId="14" applyBorder="0">
      <alignment vertical="center"/>
    </xf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3" fillId="0" borderId="0"/>
    <xf numFmtId="175" fontId="3" fillId="0" borderId="0"/>
    <xf numFmtId="175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183" fontId="3" fillId="0" borderId="0"/>
    <xf numFmtId="0" fontId="64" fillId="27" borderId="14" applyBorder="0">
      <alignment vertical="center"/>
    </xf>
    <xf numFmtId="183" fontId="3" fillId="0" borderId="0"/>
    <xf numFmtId="0" fontId="49" fillId="7" borderId="2" applyNumberFormat="0" applyAlignment="0" applyProtection="0"/>
    <xf numFmtId="0" fontId="46" fillId="8" borderId="2" applyNumberFormat="0" applyAlignment="0" applyProtection="0"/>
    <xf numFmtId="0" fontId="64" fillId="27" borderId="14" applyBorder="0">
      <alignment vertical="center"/>
    </xf>
    <xf numFmtId="0" fontId="49" fillId="8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64" fillId="27" borderId="14" applyBorder="0">
      <alignment vertical="center"/>
    </xf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3" fillId="0" borderId="0"/>
    <xf numFmtId="0" fontId="3" fillId="0" borderId="0"/>
    <xf numFmtId="0" fontId="3" fillId="0" borderId="0"/>
    <xf numFmtId="0" fontId="59" fillId="0" borderId="16" applyNumberFormat="0" applyFill="0" applyAlignment="0" applyProtection="0"/>
    <xf numFmtId="0" fontId="64" fillId="27" borderId="14" applyBorder="0">
      <alignment vertical="center"/>
    </xf>
    <xf numFmtId="0" fontId="52" fillId="8" borderId="10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64" fillId="27" borderId="14" applyBorder="0">
      <alignment vertical="center"/>
    </xf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64" fillId="27" borderId="14" applyBorder="0">
      <alignment vertical="center"/>
    </xf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35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38" borderId="0" applyNumberFormat="0" applyBorder="0" applyAlignment="0" applyProtection="0"/>
    <xf numFmtId="0" fontId="2" fillId="39" borderId="0" applyNumberFormat="0" applyBorder="0" applyAlignment="0" applyProtection="0"/>
    <xf numFmtId="0" fontId="2" fillId="40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44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83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75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62" borderId="23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62" borderId="23" applyNumberFormat="0" applyFont="0" applyAlignment="0" applyProtection="0"/>
    <xf numFmtId="0" fontId="2" fillId="62" borderId="23" applyNumberFormat="0" applyFont="0" applyAlignment="0" applyProtection="0"/>
    <xf numFmtId="0" fontId="2" fillId="62" borderId="23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66" fontId="2" fillId="0" borderId="0" applyFont="0" applyFill="0" applyBorder="0" applyAlignment="0" applyProtection="0"/>
    <xf numFmtId="183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75" fontId="2" fillId="0" borderId="0"/>
    <xf numFmtId="175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75" fontId="2" fillId="0" borderId="0"/>
    <xf numFmtId="0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0" fontId="2" fillId="0" borderId="0"/>
    <xf numFmtId="166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2" fillId="0" borderId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83" fontId="2" fillId="0" borderId="0"/>
    <xf numFmtId="175" fontId="2" fillId="0" borderId="0"/>
    <xf numFmtId="0" fontId="2" fillId="62" borderId="23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>
      <alignment vertical="top"/>
    </xf>
    <xf numFmtId="0" fontId="2" fillId="62" borderId="23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5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75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8" fillId="0" borderId="0" applyFont="0" applyFill="0" applyBorder="0" applyAlignment="0" applyProtection="0"/>
    <xf numFmtId="0" fontId="8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5" fontId="8" fillId="0" borderId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8" fillId="0" borderId="0" applyFont="0" applyFill="0" applyBorder="0" applyAlignment="0" applyProtection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9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15" fillId="0" borderId="0" applyNumberFormat="0" applyFill="0" applyBorder="0" applyAlignment="0" applyProtection="0"/>
    <xf numFmtId="0" fontId="7" fillId="62" borderId="23" applyNumberFormat="0" applyFont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16" fillId="0" borderId="0" applyNumberFormat="0" applyFill="0" applyBorder="0" applyAlignment="0" applyProtection="0">
      <alignment vertical="top"/>
      <protection locked="0"/>
    </xf>
    <xf numFmtId="186" fontId="117" fillId="0" borderId="0">
      <alignment vertical="top"/>
    </xf>
    <xf numFmtId="9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75" fontId="8" fillId="0" borderId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5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3" fontId="2" fillId="0" borderId="0"/>
    <xf numFmtId="0" fontId="8" fillId="0" borderId="0"/>
    <xf numFmtId="0" fontId="8" fillId="0" borderId="0"/>
    <xf numFmtId="183" fontId="2" fillId="0" borderId="0"/>
    <xf numFmtId="0" fontId="8" fillId="0" borderId="0"/>
    <xf numFmtId="183" fontId="2" fillId="0" borderId="0"/>
    <xf numFmtId="0" fontId="8" fillId="0" borderId="0"/>
    <xf numFmtId="183" fontId="2" fillId="0" borderId="0"/>
    <xf numFmtId="0" fontId="8" fillId="0" borderId="0"/>
    <xf numFmtId="183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8" fillId="0" borderId="0"/>
    <xf numFmtId="175" fontId="8" fillId="0" borderId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35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38" borderId="0" applyNumberFormat="0" applyBorder="0" applyAlignment="0" applyProtection="0"/>
    <xf numFmtId="0" fontId="2" fillId="39" borderId="0" applyNumberFormat="0" applyBorder="0" applyAlignment="0" applyProtection="0"/>
    <xf numFmtId="0" fontId="2" fillId="40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83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75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75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83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8" fillId="0" borderId="0"/>
    <xf numFmtId="175" fontId="8" fillId="0" borderId="0"/>
    <xf numFmtId="0" fontId="8" fillId="0" borderId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35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38" borderId="0" applyNumberFormat="0" applyBorder="0" applyAlignment="0" applyProtection="0"/>
    <xf numFmtId="0" fontId="2" fillId="39" borderId="0" applyNumberFormat="0" applyBorder="0" applyAlignment="0" applyProtection="0"/>
    <xf numFmtId="0" fontId="2" fillId="40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44" fontId="7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7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/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83" fontId="2" fillId="0" borderId="0"/>
    <xf numFmtId="183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75" fontId="8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175" fontId="2" fillId="0" borderId="0"/>
    <xf numFmtId="183" fontId="8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8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75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75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83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10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5" fontId="8" fillId="0" borderId="0"/>
    <xf numFmtId="175" fontId="8" fillId="0" borderId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35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38" borderId="0" applyNumberFormat="0" applyBorder="0" applyAlignment="0" applyProtection="0"/>
    <xf numFmtId="0" fontId="2" fillId="39" borderId="0" applyNumberFormat="0" applyBorder="0" applyAlignment="0" applyProtection="0"/>
    <xf numFmtId="0" fontId="2" fillId="40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83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75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75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83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35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38" borderId="0" applyNumberFormat="0" applyBorder="0" applyAlignment="0" applyProtection="0"/>
    <xf numFmtId="0" fontId="2" fillId="39" borderId="0" applyNumberFormat="0" applyBorder="0" applyAlignment="0" applyProtection="0"/>
    <xf numFmtId="0" fontId="2" fillId="40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83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75" fontId="2" fillId="0" borderId="0"/>
    <xf numFmtId="183" fontId="2" fillId="0" borderId="0"/>
    <xf numFmtId="175" fontId="2" fillId="0" borderId="0"/>
    <xf numFmtId="175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/>
    <xf numFmtId="0" fontId="2" fillId="0" borderId="0"/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83" fontId="2" fillId="0" borderId="0"/>
    <xf numFmtId="183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175" fontId="2" fillId="0" borderId="0"/>
    <xf numFmtId="175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75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75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83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118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9" fontId="8" fillId="0" borderId="0" applyFont="0" applyFill="0" applyBorder="0" applyAlignment="0" applyProtection="0"/>
    <xf numFmtId="165" fontId="8" fillId="0" borderId="0"/>
    <xf numFmtId="183" fontId="8" fillId="0" borderId="0"/>
    <xf numFmtId="183" fontId="8" fillId="0" borderId="0"/>
    <xf numFmtId="183" fontId="8" fillId="0" borderId="0"/>
    <xf numFmtId="183" fontId="8" fillId="0" borderId="0"/>
    <xf numFmtId="183" fontId="2" fillId="0" borderId="0"/>
    <xf numFmtId="183" fontId="8" fillId="0" borderId="0"/>
    <xf numFmtId="183" fontId="8" fillId="0" borderId="0"/>
    <xf numFmtId="183" fontId="8" fillId="0" borderId="0"/>
    <xf numFmtId="183" fontId="42" fillId="23" borderId="0">
      <alignment wrapText="1"/>
    </xf>
    <xf numFmtId="183" fontId="39" fillId="23" borderId="0">
      <alignment horizontal="left" wrapText="1" indent="2"/>
    </xf>
    <xf numFmtId="183" fontId="41" fillId="0" borderId="0"/>
    <xf numFmtId="183" fontId="41" fillId="0" borderId="0"/>
    <xf numFmtId="183" fontId="32" fillId="0" borderId="0" applyFill="0" applyBorder="0" applyProtection="0">
      <alignment horizontal="left" vertical="top"/>
    </xf>
    <xf numFmtId="183" fontId="21" fillId="0" borderId="0">
      <protection locked="0"/>
    </xf>
    <xf numFmtId="183" fontId="8" fillId="0" borderId="0"/>
    <xf numFmtId="183" fontId="8" fillId="0" borderId="0"/>
    <xf numFmtId="0" fontId="8" fillId="0" borderId="0">
      <alignment vertical="top"/>
    </xf>
    <xf numFmtId="185" fontId="8" fillId="0" borderId="0" applyFont="0" applyFill="0" applyBorder="0" applyAlignment="0" applyProtection="0"/>
    <xf numFmtId="183" fontId="8" fillId="0" borderId="0"/>
    <xf numFmtId="183" fontId="8" fillId="0" borderId="0"/>
    <xf numFmtId="183" fontId="28" fillId="22" borderId="0" applyNumberFormat="0" applyFont="0" applyFill="0" applyBorder="0" applyProtection="0">
      <alignment horizontal="left"/>
    </xf>
    <xf numFmtId="183" fontId="8" fillId="0" borderId="0"/>
    <xf numFmtId="183" fontId="21" fillId="0" borderId="0">
      <protection locked="0"/>
    </xf>
    <xf numFmtId="0" fontId="49" fillId="7" borderId="2" applyNumberFormat="0" applyAlignment="0" applyProtection="0"/>
    <xf numFmtId="0" fontId="8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83" fontId="8" fillId="0" borderId="0"/>
    <xf numFmtId="183" fontId="2" fillId="0" borderId="0"/>
    <xf numFmtId="43" fontId="2" fillId="0" borderId="0" applyFont="0" applyFill="0" applyBorder="0" applyAlignment="0" applyProtection="0"/>
    <xf numFmtId="183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166" fontId="8" fillId="0" borderId="0" applyFont="0" applyFill="0" applyBorder="0" applyAlignment="0" applyProtection="0"/>
    <xf numFmtId="0" fontId="8" fillId="0" borderId="0"/>
    <xf numFmtId="175" fontId="8" fillId="0" borderId="0" applyFont="0" applyFill="0" applyBorder="0" applyAlignment="0" applyProtection="0"/>
    <xf numFmtId="183" fontId="8" fillId="0" borderId="0"/>
    <xf numFmtId="183" fontId="8" fillId="0" borderId="0"/>
    <xf numFmtId="183" fontId="8" fillId="0" borderId="0"/>
    <xf numFmtId="183" fontId="8" fillId="0" borderId="0"/>
    <xf numFmtId="183" fontId="2" fillId="0" borderId="0"/>
    <xf numFmtId="9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8" fillId="0" borderId="0">
      <alignment vertical="top"/>
    </xf>
    <xf numFmtId="172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8" fillId="0" borderId="0"/>
    <xf numFmtId="185" fontId="8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8" fillId="0" borderId="0"/>
    <xf numFmtId="175" fontId="21" fillId="0" borderId="0">
      <protection locked="0"/>
    </xf>
    <xf numFmtId="0" fontId="21" fillId="0" borderId="0">
      <protection locked="0"/>
    </xf>
    <xf numFmtId="0" fontId="73" fillId="9" borderId="0" applyNumberFormat="0" applyFont="0" applyBorder="0" applyAlignment="0">
      <protection locked="0"/>
    </xf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8" fillId="0" borderId="0"/>
    <xf numFmtId="183" fontId="2" fillId="0" borderId="0"/>
    <xf numFmtId="0" fontId="8" fillId="0" borderId="0"/>
    <xf numFmtId="183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5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5" fontId="8" fillId="0" borderId="0"/>
    <xf numFmtId="165" fontId="8" fillId="0" borderId="0"/>
    <xf numFmtId="167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3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5" fontId="21" fillId="0" borderId="0">
      <protection locked="0"/>
    </xf>
    <xf numFmtId="0" fontId="21" fillId="0" borderId="0">
      <protection locked="0"/>
    </xf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28" fillId="22" borderId="0" applyNumberFormat="0" applyFont="0" applyFill="0" applyBorder="0" applyProtection="0">
      <alignment horizontal="left"/>
    </xf>
    <xf numFmtId="0" fontId="98" fillId="0" borderId="0" applyNumberFormat="0" applyFill="0" applyBorder="0" applyAlignment="0" applyProtection="0"/>
    <xf numFmtId="0" fontId="39" fillId="23" borderId="0">
      <alignment horizontal="left" wrapText="1" indent="2"/>
    </xf>
    <xf numFmtId="0" fontId="8" fillId="0" borderId="0"/>
    <xf numFmtId="0" fontId="8" fillId="0" borderId="0">
      <alignment vertical="top"/>
    </xf>
    <xf numFmtId="0" fontId="2" fillId="0" borderId="0"/>
    <xf numFmtId="0" fontId="2" fillId="0" borderId="0"/>
    <xf numFmtId="0" fontId="41" fillId="0" borderId="0"/>
    <xf numFmtId="0" fontId="41" fillId="0" borderId="0"/>
    <xf numFmtId="0" fontId="42" fillId="23" borderId="0">
      <alignment wrapText="1"/>
    </xf>
    <xf numFmtId="0" fontId="32" fillId="0" borderId="0" applyFill="0" applyBorder="0" applyProtection="0">
      <alignment horizontal="left" vertical="top"/>
    </xf>
    <xf numFmtId="175" fontId="8" fillId="0" borderId="0" applyFont="0" applyFill="0" applyBorder="0" applyAlignment="0" applyProtection="0"/>
    <xf numFmtId="0" fontId="8" fillId="0" borderId="0"/>
    <xf numFmtId="166" fontId="2" fillId="0" borderId="0" applyFont="0" applyFill="0" applyBorder="0" applyAlignment="0" applyProtection="0"/>
    <xf numFmtId="175" fontId="8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5" fontId="8" fillId="0" borderId="0"/>
    <xf numFmtId="175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5" fontId="8" fillId="0" borderId="0"/>
    <xf numFmtId="175" fontId="8" fillId="0" borderId="0"/>
    <xf numFmtId="175" fontId="8" fillId="0" borderId="0"/>
    <xf numFmtId="175" fontId="8" fillId="0" borderId="0"/>
    <xf numFmtId="175" fontId="8" fillId="0" borderId="0"/>
    <xf numFmtId="175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5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9" fillId="0" borderId="0"/>
    <xf numFmtId="175" fontId="8" fillId="0" borderId="0"/>
    <xf numFmtId="166" fontId="119" fillId="0" borderId="0" applyFont="0" applyFill="0" applyBorder="0" applyAlignment="0" applyProtection="0"/>
    <xf numFmtId="166" fontId="8" fillId="0" borderId="0" applyFont="0" applyFill="0" applyBorder="0" applyAlignment="0" applyProtection="0"/>
    <xf numFmtId="175" fontId="8" fillId="0" borderId="0"/>
    <xf numFmtId="175" fontId="8" fillId="0" borderId="0"/>
    <xf numFmtId="175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5" fontId="8" fillId="0" borderId="0"/>
    <xf numFmtId="175" fontId="8" fillId="0" borderId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35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38" borderId="0" applyNumberFormat="0" applyBorder="0" applyAlignment="0" applyProtection="0"/>
    <xf numFmtId="0" fontId="2" fillId="39" borderId="0" applyNumberFormat="0" applyBorder="0" applyAlignment="0" applyProtection="0"/>
    <xf numFmtId="0" fontId="2" fillId="40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44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83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75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62" borderId="23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8" fillId="0" borderId="0"/>
    <xf numFmtId="175" fontId="8" fillId="0" borderId="0"/>
    <xf numFmtId="175" fontId="8" fillId="0" borderId="0"/>
    <xf numFmtId="175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5" fontId="8" fillId="0" borderId="0"/>
    <xf numFmtId="175" fontId="8" fillId="0" borderId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35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38" borderId="0" applyNumberFormat="0" applyBorder="0" applyAlignment="0" applyProtection="0"/>
    <xf numFmtId="0" fontId="2" fillId="39" borderId="0" applyNumberFormat="0" applyBorder="0" applyAlignment="0" applyProtection="0"/>
    <xf numFmtId="0" fontId="2" fillId="40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83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75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62" borderId="23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62" borderId="23" applyNumberFormat="0" applyFont="0" applyAlignment="0" applyProtection="0"/>
    <xf numFmtId="0" fontId="2" fillId="62" borderId="23" applyNumberFormat="0" applyFont="0" applyAlignment="0" applyProtection="0"/>
    <xf numFmtId="0" fontId="2" fillId="62" borderId="23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66" fontId="2" fillId="0" borderId="0" applyFont="0" applyFill="0" applyBorder="0" applyAlignment="0" applyProtection="0"/>
    <xf numFmtId="183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75" fontId="2" fillId="0" borderId="0"/>
    <xf numFmtId="175" fontId="2" fillId="0" borderId="0"/>
    <xf numFmtId="17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75" fontId="2" fillId="0" borderId="0"/>
    <xf numFmtId="0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0" fontId="2" fillId="0" borderId="0"/>
    <xf numFmtId="166" fontId="111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6" fontId="8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2" fillId="0" borderId="0"/>
    <xf numFmtId="166" fontId="8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83" fontId="2" fillId="0" borderId="0"/>
    <xf numFmtId="175" fontId="2" fillId="0" borderId="0"/>
    <xf numFmtId="0" fontId="2" fillId="62" borderId="23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>
      <alignment vertical="top"/>
    </xf>
    <xf numFmtId="0" fontId="2" fillId="62" borderId="23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175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75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5" fontId="2" fillId="0" borderId="0"/>
    <xf numFmtId="175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8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64" fillId="27" borderId="14" applyBorder="0">
      <alignment vertical="center"/>
    </xf>
    <xf numFmtId="0" fontId="49" fillId="7" borderId="2" applyNumberFormat="0" applyAlignment="0" applyProtection="0"/>
    <xf numFmtId="0" fontId="46" fillId="8" borderId="2" applyNumberFormat="0" applyAlignment="0" applyProtection="0"/>
    <xf numFmtId="0" fontId="64" fillId="27" borderId="14" applyBorder="0">
      <alignment vertical="center"/>
    </xf>
    <xf numFmtId="0" fontId="49" fillId="8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64" fillId="27" borderId="14" applyBorder="0">
      <alignment vertical="center"/>
    </xf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64" fillId="27" borderId="14" applyBorder="0">
      <alignment vertical="center"/>
    </xf>
    <xf numFmtId="0" fontId="52" fillId="8" borderId="10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64" fillId="27" borderId="14" applyBorder="0">
      <alignment vertical="center"/>
    </xf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64" fillId="27" borderId="14" applyBorder="0">
      <alignment vertical="center"/>
    </xf>
    <xf numFmtId="0" fontId="52" fillId="8" borderId="10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64" fillId="27" borderId="14" applyBorder="0">
      <alignment vertical="center"/>
    </xf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59" fillId="0" borderId="16" applyNumberFormat="0" applyFill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64" fillId="27" borderId="14" applyBorder="0">
      <alignment vertical="center"/>
    </xf>
    <xf numFmtId="0" fontId="8" fillId="25" borderId="9" applyNumberFormat="0" applyFont="0" applyAlignment="0" applyProtection="0"/>
    <xf numFmtId="0" fontId="64" fillId="27" borderId="14" applyBorder="0">
      <alignment vertical="center"/>
    </xf>
    <xf numFmtId="0" fontId="49" fillId="7" borderId="2" applyNumberForma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8" fillId="25" borderId="9" applyNumberFormat="0" applyFon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7" fillId="25" borderId="9" applyNumberFormat="0" applyFont="0" applyAlignment="0" applyProtection="0"/>
    <xf numFmtId="0" fontId="64" fillId="27" borderId="14" applyBorder="0">
      <alignment vertical="center"/>
    </xf>
    <xf numFmtId="0" fontId="8" fillId="25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2" fillId="0" borderId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175" fontId="2" fillId="0" borderId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9" fillId="0" borderId="16" applyNumberFormat="0" applyFill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64" fillId="27" borderId="14" applyBorder="0">
      <alignment vertical="center"/>
    </xf>
    <xf numFmtId="175" fontId="2" fillId="0" borderId="0"/>
    <xf numFmtId="0" fontId="49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8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9" fillId="8" borderId="2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8" fillId="25" borderId="9" applyNumberFormat="0" applyFont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59" fillId="0" borderId="16" applyNumberFormat="0" applyFill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64" fillId="27" borderId="14" applyBorder="0">
      <alignment vertical="center"/>
    </xf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64" fillId="27" borderId="14" applyBorder="0">
      <alignment vertical="center"/>
    </xf>
    <xf numFmtId="0" fontId="49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59" fillId="0" borderId="16" applyNumberFormat="0" applyFill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59" fillId="0" borderId="16" applyNumberFormat="0" applyFill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8" fillId="25" borderId="9" applyNumberFormat="0" applyFon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59" fillId="0" borderId="16" applyNumberFormat="0" applyFill="0" applyAlignment="0" applyProtection="0"/>
    <xf numFmtId="0" fontId="8" fillId="25" borderId="9" applyNumberFormat="0" applyFon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59" fillId="0" borderId="16" applyNumberFormat="0" applyFill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59" fillId="0" borderId="16" applyNumberFormat="0" applyFill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64" fillId="27" borderId="14" applyBorder="0">
      <alignment vertical="center"/>
    </xf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64" fillId="27" borderId="14" applyBorder="0">
      <alignment vertical="center"/>
    </xf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175" fontId="2" fillId="0" borderId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49" fillId="8" borderId="2" applyNumberForma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59" fillId="0" borderId="16" applyNumberFormat="0" applyFill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59" fillId="0" borderId="16" applyNumberFormat="0" applyFill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64" fillId="27" borderId="14" applyBorder="0">
      <alignment vertical="center"/>
    </xf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175" fontId="2" fillId="0" borderId="0"/>
    <xf numFmtId="0" fontId="46" fillId="8" borderId="2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64" fillId="27" borderId="14" applyBorder="0">
      <alignment vertical="center"/>
    </xf>
    <xf numFmtId="0" fontId="52" fillId="8" borderId="10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49" fillId="8" borderId="2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64" fillId="27" borderId="14" applyBorder="0">
      <alignment vertical="center"/>
    </xf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183" fontId="2" fillId="0" borderId="0"/>
    <xf numFmtId="0" fontId="52" fillId="8" borderId="10" applyNumberFormat="0" applyAlignment="0" applyProtection="0"/>
    <xf numFmtId="0" fontId="49" fillId="8" borderId="2" applyNumberFormat="0" applyAlignment="0" applyProtection="0"/>
    <xf numFmtId="183" fontId="2" fillId="0" borderId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183" fontId="2" fillId="0" borderId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183" fontId="2" fillId="0" borderId="0"/>
    <xf numFmtId="0" fontId="49" fillId="7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183" fontId="2" fillId="0" borderId="0"/>
    <xf numFmtId="0" fontId="64" fillId="27" borderId="14" applyBorder="0">
      <alignment vertical="center"/>
    </xf>
    <xf numFmtId="0" fontId="49" fillId="7" borderId="2" applyNumberFormat="0" applyAlignment="0" applyProtection="0"/>
    <xf numFmtId="0" fontId="64" fillId="27" borderId="14" applyBorder="0">
      <alignment vertical="center"/>
    </xf>
    <xf numFmtId="0" fontId="52" fillId="8" borderId="10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183" fontId="2" fillId="0" borderId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64" fillId="27" borderId="14" applyBorder="0">
      <alignment vertical="center"/>
    </xf>
    <xf numFmtId="0" fontId="8" fillId="25" borderId="9" applyNumberFormat="0" applyFont="0" applyAlignment="0" applyProtection="0"/>
    <xf numFmtId="183" fontId="2" fillId="0" borderId="0"/>
    <xf numFmtId="0" fontId="59" fillId="0" borderId="16" applyNumberFormat="0" applyFill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64" fillId="27" borderId="14" applyBorder="0">
      <alignment vertical="center"/>
    </xf>
    <xf numFmtId="0" fontId="49" fillId="8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183" fontId="2" fillId="0" borderId="0"/>
    <xf numFmtId="0" fontId="49" fillId="7" borderId="2" applyNumberFormat="0" applyAlignment="0" applyProtection="0"/>
    <xf numFmtId="0" fontId="49" fillId="7" borderId="2" applyNumberFormat="0" applyAlignment="0" applyProtection="0"/>
    <xf numFmtId="0" fontId="64" fillId="27" borderId="14" applyBorder="0">
      <alignment vertical="center"/>
    </xf>
    <xf numFmtId="0" fontId="52" fillId="8" borderId="10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64" fillId="27" borderId="14" applyBorder="0">
      <alignment vertical="center"/>
    </xf>
    <xf numFmtId="0" fontId="8" fillId="25" borderId="9" applyNumberFormat="0" applyFon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183" fontId="2" fillId="0" borderId="0"/>
    <xf numFmtId="183" fontId="2" fillId="0" borderId="0"/>
    <xf numFmtId="0" fontId="64" fillId="27" borderId="14" applyBorder="0">
      <alignment vertical="center"/>
    </xf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64" fillId="27" borderId="14" applyBorder="0">
      <alignment vertical="center"/>
    </xf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183" fontId="2" fillId="0" borderId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183" fontId="2" fillId="0" borderId="0"/>
    <xf numFmtId="0" fontId="49" fillId="7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7" fillId="25" borderId="9" applyNumberFormat="0" applyFont="0" applyAlignment="0" applyProtection="0"/>
    <xf numFmtId="0" fontId="64" fillId="27" borderId="14" applyBorder="0">
      <alignment vertical="center"/>
    </xf>
    <xf numFmtId="0" fontId="64" fillId="27" borderId="14" applyBorder="0">
      <alignment vertical="center"/>
    </xf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183" fontId="2" fillId="0" borderId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183" fontId="2" fillId="0" borderId="0"/>
    <xf numFmtId="0" fontId="46" fillId="8" borderId="2" applyNumberForma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183" fontId="2" fillId="0" borderId="0"/>
    <xf numFmtId="0" fontId="64" fillId="27" borderId="14" applyBorder="0">
      <alignment vertical="center"/>
    </xf>
    <xf numFmtId="0" fontId="52" fillId="8" borderId="10" applyNumberFormat="0" applyAlignment="0" applyProtection="0"/>
    <xf numFmtId="0" fontId="46" fillId="8" borderId="2" applyNumberFormat="0" applyAlignment="0" applyProtection="0"/>
    <xf numFmtId="0" fontId="64" fillId="27" borderId="14" applyBorder="0">
      <alignment vertical="center"/>
    </xf>
    <xf numFmtId="0" fontId="52" fillId="8" borderId="10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8" fillId="25" borderId="9" applyNumberFormat="0" applyFont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64" fillId="27" borderId="14" applyBorder="0">
      <alignment vertical="center"/>
    </xf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183" fontId="2" fillId="0" borderId="0"/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183" fontId="2" fillId="0" borderId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2" fillId="0" borderId="0"/>
    <xf numFmtId="0" fontId="52" fillId="8" borderId="10" applyNumberFormat="0" applyAlignment="0" applyProtection="0"/>
    <xf numFmtId="0" fontId="49" fillId="7" borderId="2" applyNumberFormat="0" applyAlignment="0" applyProtection="0"/>
    <xf numFmtId="0" fontId="64" fillId="27" borderId="14" applyBorder="0">
      <alignment vertical="center"/>
    </xf>
    <xf numFmtId="0" fontId="49" fillId="7" borderId="2" applyNumberFormat="0" applyAlignment="0" applyProtection="0"/>
    <xf numFmtId="0" fontId="46" fillId="8" borderId="2" applyNumberFormat="0" applyAlignment="0" applyProtection="0"/>
    <xf numFmtId="0" fontId="64" fillId="27" borderId="14" applyBorder="0">
      <alignment vertical="center"/>
    </xf>
    <xf numFmtId="0" fontId="49" fillId="8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64" fillId="27" borderId="14" applyBorder="0">
      <alignment vertical="center"/>
    </xf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64" fillId="27" borderId="14" applyBorder="0">
      <alignment vertical="center"/>
    </xf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64" fillId="27" borderId="14" applyBorder="0">
      <alignment vertical="center"/>
    </xf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64" fillId="27" borderId="14" applyBorder="0">
      <alignment vertical="center"/>
    </xf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49" fillId="7" borderId="2" applyNumberFormat="0" applyAlignment="0" applyProtection="0"/>
    <xf numFmtId="0" fontId="46" fillId="8" borderId="2" applyNumberFormat="0" applyAlignment="0" applyProtection="0"/>
    <xf numFmtId="0" fontId="64" fillId="27" borderId="14" applyBorder="0">
      <alignment vertical="center"/>
    </xf>
    <xf numFmtId="0" fontId="49" fillId="8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64" fillId="27" borderId="14" applyBorder="0">
      <alignment vertical="center"/>
    </xf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64" fillId="27" borderId="14" applyBorder="0">
      <alignment vertical="center"/>
    </xf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183" fontId="2" fillId="0" borderId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183" fontId="2" fillId="0" borderId="0"/>
    <xf numFmtId="0" fontId="52" fillId="8" borderId="10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183" fontId="2" fillId="0" borderId="0"/>
    <xf numFmtId="0" fontId="52" fillId="8" borderId="10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64" fillId="27" borderId="14" applyBorder="0">
      <alignment vertical="center"/>
    </xf>
    <xf numFmtId="0" fontId="49" fillId="7" borderId="2" applyNumberFormat="0" applyAlignment="0" applyProtection="0"/>
    <xf numFmtId="0" fontId="49" fillId="8" borderId="2" applyNumberFormat="0" applyAlignment="0" applyProtection="0"/>
    <xf numFmtId="183" fontId="2" fillId="0" borderId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64" fillId="27" borderId="14" applyBorder="0">
      <alignment vertical="center"/>
    </xf>
    <xf numFmtId="0" fontId="52" fillId="8" borderId="10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183" fontId="2" fillId="0" borderId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64" fillId="27" borderId="14" applyBorder="0">
      <alignment vertical="center"/>
    </xf>
    <xf numFmtId="0" fontId="49" fillId="7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64" fillId="27" borderId="14" applyBorder="0">
      <alignment vertical="center"/>
    </xf>
    <xf numFmtId="0" fontId="49" fillId="7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7" fillId="25" borderId="9" applyNumberFormat="0" applyFont="0" applyAlignment="0" applyProtection="0"/>
    <xf numFmtId="0" fontId="64" fillId="27" borderId="14" applyBorder="0">
      <alignment vertical="center"/>
    </xf>
    <xf numFmtId="0" fontId="49" fillId="8" borderId="2" applyNumberForma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183" fontId="2" fillId="0" borderId="0"/>
    <xf numFmtId="0" fontId="49" fillId="8" borderId="2" applyNumberFormat="0" applyAlignment="0" applyProtection="0"/>
    <xf numFmtId="183" fontId="2" fillId="0" borderId="0"/>
    <xf numFmtId="0" fontId="52" fillId="8" borderId="10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59" fillId="0" borderId="16" applyNumberFormat="0" applyFill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8" fillId="25" borderId="9" applyNumberFormat="0" applyFon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64" fillId="27" borderId="14" applyBorder="0">
      <alignment vertical="center"/>
    </xf>
    <xf numFmtId="0" fontId="8" fillId="25" borderId="9" applyNumberFormat="0" applyFont="0" applyAlignment="0" applyProtection="0"/>
    <xf numFmtId="0" fontId="49" fillId="8" borderId="2" applyNumberForma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183" fontId="2" fillId="0" borderId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64" fillId="27" borderId="14" applyBorder="0">
      <alignment vertical="center"/>
    </xf>
    <xf numFmtId="0" fontId="7" fillId="25" borderId="9" applyNumberFormat="0" applyFont="0" applyAlignment="0" applyProtection="0"/>
    <xf numFmtId="0" fontId="64" fillId="27" borderId="14" applyBorder="0">
      <alignment vertical="center"/>
    </xf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8" fillId="25" borderId="9" applyNumberFormat="0" applyFon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183" fontId="2" fillId="0" borderId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183" fontId="2" fillId="0" borderId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183" fontId="2" fillId="0" borderId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59" fillId="0" borderId="16" applyNumberFormat="0" applyFill="0" applyAlignment="0" applyProtection="0"/>
    <xf numFmtId="0" fontId="64" fillId="27" borderId="14" applyBorder="0">
      <alignment vertical="center"/>
    </xf>
    <xf numFmtId="0" fontId="49" fillId="8" borderId="2" applyNumberFormat="0" applyAlignment="0" applyProtection="0"/>
    <xf numFmtId="0" fontId="64" fillId="27" borderId="14" applyBorder="0">
      <alignment vertical="center"/>
    </xf>
    <xf numFmtId="0" fontId="49" fillId="8" borderId="2" applyNumberFormat="0" applyAlignment="0" applyProtection="0"/>
    <xf numFmtId="183" fontId="2" fillId="0" borderId="0"/>
    <xf numFmtId="0" fontId="46" fillId="8" borderId="2" applyNumberFormat="0" applyAlignment="0" applyProtection="0"/>
    <xf numFmtId="0" fontId="7" fillId="25" borderId="9" applyNumberFormat="0" applyFont="0" applyAlignment="0" applyProtection="0"/>
    <xf numFmtId="183" fontId="2" fillId="0" borderId="0"/>
    <xf numFmtId="0" fontId="52" fillId="8" borderId="10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183" fontId="2" fillId="0" borderId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64" fillId="27" borderId="14" applyBorder="0">
      <alignment vertical="center"/>
    </xf>
    <xf numFmtId="0" fontId="52" fillId="8" borderId="10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9" fillId="0" borderId="16" applyNumberFormat="0" applyFill="0" applyAlignment="0" applyProtection="0"/>
    <xf numFmtId="183" fontId="2" fillId="0" borderId="0"/>
    <xf numFmtId="0" fontId="52" fillId="8" borderId="10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183" fontId="2" fillId="0" borderId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8" fillId="25" borderId="9" applyNumberFormat="0" applyFon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64" fillId="27" borderId="14" applyBorder="0">
      <alignment vertical="center"/>
    </xf>
    <xf numFmtId="0" fontId="52" fillId="8" borderId="10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183" fontId="2" fillId="0" borderId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183" fontId="2" fillId="0" borderId="0"/>
    <xf numFmtId="0" fontId="49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183" fontId="2" fillId="0" borderId="0"/>
    <xf numFmtId="0" fontId="64" fillId="27" borderId="14" applyBorder="0">
      <alignment vertical="center"/>
    </xf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49" fillId="8" borderId="2" applyNumberFormat="0" applyAlignment="0" applyProtection="0"/>
    <xf numFmtId="0" fontId="64" fillId="27" borderId="14" applyBorder="0">
      <alignment vertical="center"/>
    </xf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183" fontId="2" fillId="0" borderId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9" fillId="0" borderId="16" applyNumberFormat="0" applyFill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183" fontId="2" fillId="0" borderId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183" fontId="2" fillId="0" borderId="0"/>
    <xf numFmtId="0" fontId="46" fillId="8" borderId="2" applyNumberForma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8" fillId="25" borderId="9" applyNumberFormat="0" applyFont="0" applyAlignment="0" applyProtection="0"/>
    <xf numFmtId="0" fontId="49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64" fillId="27" borderId="14" applyBorder="0">
      <alignment vertical="center"/>
    </xf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59" fillId="0" borderId="16" applyNumberFormat="0" applyFill="0" applyAlignment="0" applyProtection="0"/>
    <xf numFmtId="0" fontId="8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64" fillId="27" borderId="14" applyBorder="0">
      <alignment vertical="center"/>
    </xf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64" fillId="27" borderId="14" applyBorder="0">
      <alignment vertical="center"/>
    </xf>
    <xf numFmtId="0" fontId="49" fillId="7" borderId="2" applyNumberFormat="0" applyAlignment="0" applyProtection="0"/>
    <xf numFmtId="0" fontId="46" fillId="8" borderId="2" applyNumberFormat="0" applyAlignment="0" applyProtection="0"/>
    <xf numFmtId="0" fontId="64" fillId="27" borderId="14" applyBorder="0">
      <alignment vertical="center"/>
    </xf>
    <xf numFmtId="0" fontId="49" fillId="8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64" fillId="27" borderId="14" applyBorder="0">
      <alignment vertical="center"/>
    </xf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52" fillId="8" borderId="10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64" fillId="27" borderId="14" applyBorder="0">
      <alignment vertical="center"/>
    </xf>
    <xf numFmtId="0" fontId="49" fillId="8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64" fillId="27" borderId="14" applyBorder="0">
      <alignment vertical="center"/>
    </xf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64" fillId="27" borderId="14" applyBorder="0">
      <alignment vertical="center"/>
    </xf>
    <xf numFmtId="0" fontId="49" fillId="7" borderId="2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183" fontId="2" fillId="0" borderId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183" fontId="2" fillId="0" borderId="0"/>
    <xf numFmtId="0" fontId="52" fillId="8" borderId="10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183" fontId="2" fillId="0" borderId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64" fillId="27" borderId="14" applyBorder="0">
      <alignment vertical="center"/>
    </xf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64" fillId="27" borderId="14" applyBorder="0">
      <alignment vertical="center"/>
    </xf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64" fillId="27" borderId="14" applyBorder="0">
      <alignment vertical="center"/>
    </xf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64" fillId="27" borderId="14" applyBorder="0">
      <alignment vertical="center"/>
    </xf>
    <xf numFmtId="0" fontId="64" fillId="27" borderId="14" applyBorder="0">
      <alignment vertical="center"/>
    </xf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64" fillId="27" borderId="14" applyBorder="0">
      <alignment vertical="center"/>
    </xf>
    <xf numFmtId="0" fontId="49" fillId="7" borderId="2" applyNumberFormat="0" applyAlignment="0" applyProtection="0"/>
    <xf numFmtId="0" fontId="46" fillId="8" borderId="2" applyNumberFormat="0" applyAlignment="0" applyProtection="0"/>
    <xf numFmtId="0" fontId="64" fillId="27" borderId="14" applyBorder="0">
      <alignment vertical="center"/>
    </xf>
    <xf numFmtId="0" fontId="49" fillId="8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64" fillId="27" borderId="14" applyBorder="0">
      <alignment vertical="center"/>
    </xf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183" fontId="2" fillId="0" borderId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64" fillId="27" borderId="14" applyBorder="0">
      <alignment vertical="center"/>
    </xf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183" fontId="2" fillId="0" borderId="0"/>
    <xf numFmtId="0" fontId="52" fillId="8" borderId="10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64" fillId="27" borderId="14" applyBorder="0">
      <alignment vertical="center"/>
    </xf>
    <xf numFmtId="0" fontId="64" fillId="27" borderId="14" applyBorder="0">
      <alignment vertical="center"/>
    </xf>
    <xf numFmtId="0" fontId="52" fillId="8" borderId="10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183" fontId="2" fillId="0" borderId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64" fillId="27" borderId="14" applyBorder="0">
      <alignment vertical="center"/>
    </xf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183" fontId="2" fillId="0" borderId="0"/>
    <xf numFmtId="183" fontId="2" fillId="0" borderId="0"/>
    <xf numFmtId="0" fontId="7" fillId="25" borderId="9" applyNumberFormat="0" applyFont="0" applyAlignment="0" applyProtection="0"/>
    <xf numFmtId="0" fontId="46" fillId="8" borderId="2" applyNumberFormat="0" applyAlignment="0" applyProtection="0"/>
    <xf numFmtId="183" fontId="2" fillId="0" borderId="0"/>
    <xf numFmtId="0" fontId="7" fillId="25" borderId="9" applyNumberFormat="0" applyFont="0" applyAlignment="0" applyProtection="0"/>
    <xf numFmtId="183" fontId="2" fillId="0" borderId="0"/>
    <xf numFmtId="0" fontId="49" fillId="7" borderId="2" applyNumberFormat="0" applyAlignment="0" applyProtection="0"/>
    <xf numFmtId="183" fontId="2" fillId="0" borderId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64" fillId="27" borderId="14" applyBorder="0">
      <alignment vertical="center"/>
    </xf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8" fillId="25" borderId="9" applyNumberFormat="0" applyFont="0" applyAlignment="0" applyProtection="0"/>
    <xf numFmtId="183" fontId="2" fillId="0" borderId="0"/>
    <xf numFmtId="183" fontId="2" fillId="0" borderId="0"/>
    <xf numFmtId="0" fontId="46" fillId="8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183" fontId="2" fillId="0" borderId="0"/>
    <xf numFmtId="183" fontId="2" fillId="0" borderId="0"/>
    <xf numFmtId="0" fontId="49" fillId="7" borderId="2" applyNumberFormat="0" applyAlignment="0" applyProtection="0"/>
    <xf numFmtId="183" fontId="2" fillId="0" borderId="0"/>
    <xf numFmtId="0" fontId="46" fillId="8" borderId="2" applyNumberFormat="0" applyAlignment="0" applyProtection="0"/>
    <xf numFmtId="183" fontId="2" fillId="0" borderId="0"/>
    <xf numFmtId="0" fontId="8" fillId="25" borderId="9" applyNumberFormat="0" applyFont="0" applyAlignment="0" applyProtection="0"/>
    <xf numFmtId="183" fontId="2" fillId="0" borderId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64" fillId="27" borderId="14" applyBorder="0">
      <alignment vertical="center"/>
    </xf>
    <xf numFmtId="0" fontId="52" fillId="8" borderId="10" applyNumberFormat="0" applyAlignment="0" applyProtection="0"/>
    <xf numFmtId="0" fontId="49" fillId="8" borderId="2" applyNumberFormat="0" applyAlignment="0" applyProtection="0"/>
    <xf numFmtId="183" fontId="2" fillId="0" borderId="0"/>
    <xf numFmtId="0" fontId="52" fillId="8" borderId="10" applyNumberFormat="0" applyAlignment="0" applyProtection="0"/>
    <xf numFmtId="0" fontId="49" fillId="7" borderId="2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183" fontId="2" fillId="0" borderId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64" fillId="27" borderId="14" applyBorder="0">
      <alignment vertical="center"/>
    </xf>
    <xf numFmtId="0" fontId="49" fillId="8" borderId="2" applyNumberFormat="0" applyAlignment="0" applyProtection="0"/>
    <xf numFmtId="183" fontId="2" fillId="0" borderId="0"/>
    <xf numFmtId="183" fontId="2" fillId="0" borderId="0"/>
    <xf numFmtId="0" fontId="49" fillId="7" borderId="2" applyNumberFormat="0" applyAlignment="0" applyProtection="0"/>
    <xf numFmtId="183" fontId="2" fillId="0" borderId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64" fillId="27" borderId="14" applyBorder="0">
      <alignment vertical="center"/>
    </xf>
    <xf numFmtId="0" fontId="52" fillId="8" borderId="10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64" fillId="27" borderId="14" applyBorder="0">
      <alignment vertical="center"/>
    </xf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64" fillId="27" borderId="14" applyBorder="0">
      <alignment vertical="center"/>
    </xf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183" fontId="2" fillId="0" borderId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64" fillId="27" borderId="14" applyBorder="0">
      <alignment vertical="center"/>
    </xf>
    <xf numFmtId="0" fontId="52" fillId="8" borderId="10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64" fillId="27" borderId="14" applyBorder="0">
      <alignment vertical="center"/>
    </xf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64" fillId="27" borderId="14" applyBorder="0">
      <alignment vertical="center"/>
    </xf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59" fillId="0" borderId="16" applyNumberFormat="0" applyFill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183" fontId="2" fillId="0" borderId="0"/>
    <xf numFmtId="0" fontId="49" fillId="7" borderId="2" applyNumberForma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59" fillId="0" borderId="16" applyNumberFormat="0" applyFill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49" fillId="8" borderId="2" applyNumberFormat="0" applyAlignment="0" applyProtection="0"/>
    <xf numFmtId="0" fontId="8" fillId="25" borderId="9" applyNumberFormat="0" applyFon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64" fillId="27" borderId="14" applyBorder="0">
      <alignment vertical="center"/>
    </xf>
    <xf numFmtId="0" fontId="52" fillId="8" borderId="10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59" fillId="0" borderId="16" applyNumberFormat="0" applyFill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64" fillId="27" borderId="14" applyBorder="0">
      <alignment vertical="center"/>
    </xf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64" fillId="27" borderId="14" applyBorder="0">
      <alignment vertical="center"/>
    </xf>
    <xf numFmtId="0" fontId="52" fillId="8" borderId="10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64" fillId="27" borderId="14" applyBorder="0">
      <alignment vertical="center"/>
    </xf>
    <xf numFmtId="0" fontId="52" fillId="8" borderId="10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64" fillId="27" borderId="14" applyBorder="0">
      <alignment vertical="center"/>
    </xf>
    <xf numFmtId="0" fontId="52" fillId="8" borderId="10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64" fillId="27" borderId="14" applyBorder="0">
      <alignment vertical="center"/>
    </xf>
    <xf numFmtId="0" fontId="49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7" fillId="25" borderId="9" applyNumberFormat="0" applyFont="0" applyAlignment="0" applyProtection="0"/>
    <xf numFmtId="0" fontId="64" fillId="27" borderId="14" applyBorder="0">
      <alignment vertical="center"/>
    </xf>
    <xf numFmtId="0" fontId="49" fillId="7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7" fillId="25" borderId="9" applyNumberFormat="0" applyFon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8" fillId="25" borderId="9" applyNumberFormat="0" applyFon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64" fillId="27" borderId="14" applyBorder="0">
      <alignment vertical="center"/>
    </xf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8" fillId="25" borderId="9" applyNumberFormat="0" applyFon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64" fillId="27" borderId="14" applyBorder="0">
      <alignment vertical="center"/>
    </xf>
    <xf numFmtId="0" fontId="49" fillId="8" borderId="2" applyNumberForma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64" fillId="27" borderId="14" applyBorder="0">
      <alignment vertical="center"/>
    </xf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59" fillId="0" borderId="16" applyNumberFormat="0" applyFill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59" fillId="0" borderId="16" applyNumberFormat="0" applyFill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64" fillId="27" borderId="14" applyBorder="0">
      <alignment vertical="center"/>
    </xf>
    <xf numFmtId="0" fontId="64" fillId="27" borderId="14" applyBorder="0">
      <alignment vertical="center"/>
    </xf>
    <xf numFmtId="0" fontId="52" fillId="8" borderId="10" applyNumberForma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64" fillId="27" borderId="14" applyBorder="0">
      <alignment vertical="center"/>
    </xf>
    <xf numFmtId="0" fontId="64" fillId="27" borderId="14" applyBorder="0">
      <alignment vertical="center"/>
    </xf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8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64" fillId="27" borderId="14" applyBorder="0">
      <alignment vertical="center"/>
    </xf>
    <xf numFmtId="0" fontId="49" fillId="7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8" fillId="25" borderId="9" applyNumberFormat="0" applyFon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8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59" fillId="0" borderId="16" applyNumberFormat="0" applyFill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49" fillId="7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64" fillId="27" borderId="14" applyBorder="0">
      <alignment vertical="center"/>
    </xf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64" fillId="27" borderId="14" applyBorder="0">
      <alignment vertical="center"/>
    </xf>
    <xf numFmtId="0" fontId="64" fillId="27" borderId="14" applyBorder="0">
      <alignment vertical="center"/>
    </xf>
    <xf numFmtId="0" fontId="52" fillId="8" borderId="10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64" fillId="27" borderId="14" applyBorder="0">
      <alignment vertical="center"/>
    </xf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64" fillId="27" borderId="14" applyBorder="0">
      <alignment vertical="center"/>
    </xf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64" fillId="27" borderId="14" applyBorder="0">
      <alignment vertical="center"/>
    </xf>
    <xf numFmtId="0" fontId="52" fillId="8" borderId="10" applyNumberFormat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64" fillId="27" borderId="14" applyBorder="0">
      <alignment vertical="center"/>
    </xf>
    <xf numFmtId="0" fontId="49" fillId="8" borderId="2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64" fillId="27" borderId="14" applyBorder="0">
      <alignment vertical="center"/>
    </xf>
    <xf numFmtId="0" fontId="52" fillId="8" borderId="10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64" fillId="27" borderId="14" applyBorder="0">
      <alignment vertical="center"/>
    </xf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64" fillId="27" borderId="14" applyBorder="0">
      <alignment vertical="center"/>
    </xf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64" fillId="27" borderId="14" applyBorder="0">
      <alignment vertical="center"/>
    </xf>
    <xf numFmtId="0" fontId="52" fillId="8" borderId="10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64" fillId="27" borderId="14" applyBorder="0">
      <alignment vertical="center"/>
    </xf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64" fillId="27" borderId="14" applyBorder="0">
      <alignment vertical="center"/>
    </xf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64" fillId="27" borderId="14" applyBorder="0">
      <alignment vertical="center"/>
    </xf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64" fillId="27" borderId="14" applyBorder="0">
      <alignment vertical="center"/>
    </xf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49" fillId="7" borderId="2" applyNumberFormat="0" applyAlignment="0" applyProtection="0"/>
    <xf numFmtId="0" fontId="46" fillId="8" borderId="2" applyNumberFormat="0" applyAlignment="0" applyProtection="0"/>
    <xf numFmtId="0" fontId="64" fillId="27" borderId="14" applyBorder="0">
      <alignment vertical="center"/>
    </xf>
    <xf numFmtId="0" fontId="49" fillId="8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64" fillId="27" borderId="14" applyBorder="0">
      <alignment vertical="center"/>
    </xf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64" fillId="27" borderId="14" applyBorder="0">
      <alignment vertical="center"/>
    </xf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64" fillId="27" borderId="14" applyBorder="0">
      <alignment vertical="center"/>
    </xf>
    <xf numFmtId="0" fontId="49" fillId="7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64" fillId="27" borderId="14" applyBorder="0">
      <alignment vertical="center"/>
    </xf>
    <xf numFmtId="0" fontId="52" fillId="8" borderId="10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64" fillId="27" borderId="14" applyBorder="0">
      <alignment vertical="center"/>
    </xf>
    <xf numFmtId="0" fontId="49" fillId="7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64" fillId="27" borderId="14" applyBorder="0">
      <alignment vertical="center"/>
    </xf>
    <xf numFmtId="0" fontId="49" fillId="7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7" fillId="25" borderId="9" applyNumberFormat="0" applyFont="0" applyAlignment="0" applyProtection="0"/>
    <xf numFmtId="0" fontId="64" fillId="27" borderId="14" applyBorder="0">
      <alignment vertical="center"/>
    </xf>
    <xf numFmtId="0" fontId="49" fillId="8" borderId="2" applyNumberForma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59" fillId="0" borderId="16" applyNumberFormat="0" applyFill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8" fillId="25" borderId="9" applyNumberFormat="0" applyFon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64" fillId="27" borderId="14" applyBorder="0">
      <alignment vertical="center"/>
    </xf>
    <xf numFmtId="0" fontId="8" fillId="25" borderId="9" applyNumberFormat="0" applyFont="0" applyAlignment="0" applyProtection="0"/>
    <xf numFmtId="0" fontId="49" fillId="8" borderId="2" applyNumberForma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64" fillId="27" borderId="14" applyBorder="0">
      <alignment vertical="center"/>
    </xf>
    <xf numFmtId="0" fontId="7" fillId="25" borderId="9" applyNumberFormat="0" applyFont="0" applyAlignment="0" applyProtection="0"/>
    <xf numFmtId="0" fontId="64" fillId="27" borderId="14" applyBorder="0">
      <alignment vertical="center"/>
    </xf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8" fillId="25" borderId="9" applyNumberFormat="0" applyFon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59" fillId="0" borderId="16" applyNumberFormat="0" applyFill="0" applyAlignment="0" applyProtection="0"/>
    <xf numFmtId="0" fontId="64" fillId="27" borderId="14" applyBorder="0">
      <alignment vertical="center"/>
    </xf>
    <xf numFmtId="0" fontId="49" fillId="8" borderId="2" applyNumberFormat="0" applyAlignment="0" applyProtection="0"/>
    <xf numFmtId="0" fontId="64" fillId="27" borderId="14" applyBorder="0">
      <alignment vertical="center"/>
    </xf>
    <xf numFmtId="0" fontId="49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64" fillId="27" borderId="14" applyBorder="0">
      <alignment vertical="center"/>
    </xf>
    <xf numFmtId="0" fontId="52" fillId="8" borderId="10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8" fillId="25" borderId="9" applyNumberFormat="0" applyFon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64" fillId="27" borderId="14" applyBorder="0">
      <alignment vertical="center"/>
    </xf>
    <xf numFmtId="0" fontId="52" fillId="8" borderId="10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49" fillId="8" borderId="2" applyNumberFormat="0" applyAlignment="0" applyProtection="0"/>
    <xf numFmtId="0" fontId="64" fillId="27" borderId="14" applyBorder="0">
      <alignment vertical="center"/>
    </xf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9" fillId="0" borderId="16" applyNumberFormat="0" applyFill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8" fillId="25" borderId="9" applyNumberFormat="0" applyFont="0" applyAlignment="0" applyProtection="0"/>
    <xf numFmtId="0" fontId="49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64" fillId="27" borderId="14" applyBorder="0">
      <alignment vertical="center"/>
    </xf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59" fillId="0" borderId="16" applyNumberFormat="0" applyFill="0" applyAlignment="0" applyProtection="0"/>
    <xf numFmtId="0" fontId="8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64" fillId="27" borderId="14" applyBorder="0">
      <alignment vertical="center"/>
    </xf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64" fillId="27" borderId="14" applyBorder="0">
      <alignment vertical="center"/>
    </xf>
    <xf numFmtId="0" fontId="49" fillId="7" borderId="2" applyNumberFormat="0" applyAlignment="0" applyProtection="0"/>
    <xf numFmtId="0" fontId="46" fillId="8" borderId="2" applyNumberFormat="0" applyAlignment="0" applyProtection="0"/>
    <xf numFmtId="0" fontId="64" fillId="27" borderId="14" applyBorder="0">
      <alignment vertical="center"/>
    </xf>
    <xf numFmtId="0" fontId="49" fillId="8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64" fillId="27" borderId="14" applyBorder="0">
      <alignment vertical="center"/>
    </xf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52" fillId="8" borderId="10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64" fillId="27" borderId="14" applyBorder="0">
      <alignment vertical="center"/>
    </xf>
    <xf numFmtId="0" fontId="49" fillId="8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64" fillId="27" borderId="14" applyBorder="0">
      <alignment vertical="center"/>
    </xf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64" fillId="27" borderId="14" applyBorder="0">
      <alignment vertical="center"/>
    </xf>
    <xf numFmtId="0" fontId="49" fillId="7" borderId="2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64" fillId="27" borderId="14" applyBorder="0">
      <alignment vertical="center"/>
    </xf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64" fillId="27" borderId="14" applyBorder="0">
      <alignment vertical="center"/>
    </xf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64" fillId="27" borderId="14" applyBorder="0">
      <alignment vertical="center"/>
    </xf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64" fillId="27" borderId="14" applyBorder="0">
      <alignment vertical="center"/>
    </xf>
    <xf numFmtId="0" fontId="64" fillId="27" borderId="14" applyBorder="0">
      <alignment vertical="center"/>
    </xf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64" fillId="27" borderId="14" applyBorder="0">
      <alignment vertical="center"/>
    </xf>
    <xf numFmtId="0" fontId="49" fillId="7" borderId="2" applyNumberFormat="0" applyAlignment="0" applyProtection="0"/>
    <xf numFmtId="0" fontId="46" fillId="8" borderId="2" applyNumberFormat="0" applyAlignment="0" applyProtection="0"/>
    <xf numFmtId="0" fontId="64" fillId="27" borderId="14" applyBorder="0">
      <alignment vertical="center"/>
    </xf>
    <xf numFmtId="0" fontId="49" fillId="8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64" fillId="27" borderId="14" applyBorder="0">
      <alignment vertical="center"/>
    </xf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64" fillId="27" borderId="14" applyBorder="0">
      <alignment vertical="center"/>
    </xf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64" fillId="27" borderId="14" applyBorder="0">
      <alignment vertical="center"/>
    </xf>
    <xf numFmtId="0" fontId="64" fillId="27" borderId="14" applyBorder="0">
      <alignment vertical="center"/>
    </xf>
    <xf numFmtId="0" fontId="52" fillId="8" borderId="10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64" fillId="27" borderId="14" applyBorder="0">
      <alignment vertical="center"/>
    </xf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64" fillId="27" borderId="14" applyBorder="0">
      <alignment vertical="center"/>
    </xf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64" fillId="27" borderId="14" applyBorder="0">
      <alignment vertical="center"/>
    </xf>
    <xf numFmtId="0" fontId="52" fillId="8" borderId="10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64" fillId="27" borderId="14" applyBorder="0">
      <alignment vertical="center"/>
    </xf>
    <xf numFmtId="0" fontId="49" fillId="8" borderId="2" applyNumberFormat="0" applyAlignment="0" applyProtection="0"/>
    <xf numFmtId="0" fontId="49" fillId="7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64" fillId="27" borderId="14" applyBorder="0">
      <alignment vertical="center"/>
    </xf>
    <xf numFmtId="0" fontId="52" fillId="8" borderId="10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64" fillId="27" borderId="14" applyBorder="0">
      <alignment vertical="center"/>
    </xf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64" fillId="27" borderId="14" applyBorder="0">
      <alignment vertical="center"/>
    </xf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59" fillId="0" borderId="16" applyNumberFormat="0" applyFill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8" fillId="25" borderId="9" applyNumberFormat="0" applyFon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9" fillId="8" borderId="2" applyNumberForma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8" fillId="25" borderId="9" applyNumberFormat="0" applyFon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9" fillId="0" borderId="16" applyNumberFormat="0" applyFill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8" fillId="25" borderId="9" applyNumberFormat="0" applyFont="0" applyAlignment="0" applyProtection="0"/>
    <xf numFmtId="0" fontId="49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59" fillId="0" borderId="16" applyNumberFormat="0" applyFill="0" applyAlignment="0" applyProtection="0"/>
    <xf numFmtId="0" fontId="8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64" fillId="27" borderId="14" applyBorder="0">
      <alignment vertical="center"/>
    </xf>
    <xf numFmtId="0" fontId="64" fillId="27" borderId="14" applyBorder="0">
      <alignment vertical="center"/>
    </xf>
    <xf numFmtId="0" fontId="52" fillId="8" borderId="10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64" fillId="27" borderId="14" applyBorder="0">
      <alignment vertical="center"/>
    </xf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64" fillId="27" borderId="14" applyBorder="0">
      <alignment vertical="center"/>
    </xf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64" fillId="27" borderId="14" applyBorder="0">
      <alignment vertical="center"/>
    </xf>
    <xf numFmtId="0" fontId="52" fillId="8" borderId="10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64" fillId="27" borderId="14" applyBorder="0">
      <alignment vertical="center"/>
    </xf>
    <xf numFmtId="0" fontId="49" fillId="8" borderId="2" applyNumberFormat="0" applyAlignment="0" applyProtection="0"/>
    <xf numFmtId="0" fontId="49" fillId="7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64" fillId="27" borderId="14" applyBorder="0">
      <alignment vertical="center"/>
    </xf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64" fillId="27" borderId="14" applyBorder="0">
      <alignment vertical="center"/>
    </xf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64" fillId="27" borderId="14" applyBorder="0">
      <alignment vertical="center"/>
    </xf>
    <xf numFmtId="0" fontId="52" fillId="8" borderId="10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64" fillId="27" borderId="14" applyBorder="0">
      <alignment vertical="center"/>
    </xf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64" fillId="27" borderId="14" applyBorder="0">
      <alignment vertical="center"/>
    </xf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7" fillId="25" borderId="9" applyNumberFormat="0" applyFon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8" fillId="25" borderId="9" applyNumberFormat="0" applyFon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9" fillId="8" borderId="2" applyNumberFormat="0" applyAlignment="0" applyProtection="0"/>
    <xf numFmtId="0" fontId="49" fillId="7" borderId="2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46" fillId="8" borderId="2" applyNumberFormat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59" fillId="0" borderId="16" applyNumberFormat="0" applyFill="0" applyAlignment="0" applyProtection="0"/>
    <xf numFmtId="0" fontId="8" fillId="25" borderId="9" applyNumberFormat="0" applyFont="0" applyAlignment="0" applyProtection="0"/>
    <xf numFmtId="0" fontId="59" fillId="0" borderId="16" applyNumberFormat="0" applyFill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49" fillId="7" borderId="2" applyNumberFormat="0" applyAlignment="0" applyProtection="0"/>
    <xf numFmtId="0" fontId="49" fillId="8" borderId="2" applyNumberFormat="0" applyAlignment="0" applyProtection="0"/>
    <xf numFmtId="0" fontId="7" fillId="25" borderId="9" applyNumberFormat="0" applyFont="0" applyAlignment="0" applyProtection="0"/>
    <xf numFmtId="0" fontId="49" fillId="8" borderId="2" applyNumberFormat="0" applyAlignment="0" applyProtection="0"/>
    <xf numFmtId="0" fontId="49" fillId="8" borderId="2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25" borderId="9" applyNumberFormat="0" applyFon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6" fillId="8" borderId="2" applyNumberFormat="0" applyAlignment="0" applyProtection="0"/>
    <xf numFmtId="0" fontId="52" fillId="8" borderId="10" applyNumberFormat="0" applyAlignment="0" applyProtection="0"/>
    <xf numFmtId="0" fontId="64" fillId="27" borderId="14" applyBorder="0">
      <alignment vertical="center"/>
    </xf>
    <xf numFmtId="0" fontId="52" fillId="8" borderId="10" applyNumberFormat="0" applyAlignment="0" applyProtection="0"/>
    <xf numFmtId="0" fontId="64" fillId="27" borderId="14" applyBorder="0">
      <alignment vertical="center"/>
    </xf>
    <xf numFmtId="0" fontId="49" fillId="8" borderId="2" applyNumberFormat="0" applyAlignment="0" applyProtection="0"/>
    <xf numFmtId="0" fontId="52" fillId="8" borderId="10" applyNumberFormat="0" applyAlignment="0" applyProtection="0"/>
    <xf numFmtId="0" fontId="46" fillId="8" borderId="2" applyNumberFormat="0" applyAlignment="0" applyProtection="0"/>
    <xf numFmtId="0" fontId="8" fillId="25" borderId="9" applyNumberFormat="0" applyFont="0" applyAlignment="0" applyProtection="0"/>
    <xf numFmtId="0" fontId="49" fillId="8" borderId="2" applyNumberFormat="0" applyAlignment="0" applyProtection="0"/>
    <xf numFmtId="0" fontId="59" fillId="0" borderId="16" applyNumberFormat="0" applyFill="0" applyAlignment="0" applyProtection="0"/>
    <xf numFmtId="0" fontId="49" fillId="7" borderId="2" applyNumberFormat="0" applyAlignment="0" applyProtection="0"/>
    <xf numFmtId="0" fontId="46" fillId="8" borderId="2" applyNumberFormat="0" applyAlignment="0" applyProtection="0"/>
    <xf numFmtId="0" fontId="7" fillId="25" borderId="9" applyNumberFormat="0" applyFont="0" applyAlignment="0" applyProtection="0"/>
    <xf numFmtId="0" fontId="52" fillId="8" borderId="10" applyNumberFormat="0" applyAlignment="0" applyProtection="0"/>
    <xf numFmtId="0" fontId="49" fillId="7" borderId="2" applyNumberFormat="0" applyAlignment="0" applyProtection="0"/>
    <xf numFmtId="0" fontId="59" fillId="0" borderId="16" applyNumberFormat="0" applyFill="0" applyAlignment="0" applyProtection="0"/>
    <xf numFmtId="0" fontId="46" fillId="8" borderId="30" applyNumberFormat="0" applyAlignment="0" applyProtection="0"/>
    <xf numFmtId="0" fontId="52" fillId="8" borderId="32" applyNumberFormat="0" applyAlignment="0" applyProtection="0"/>
    <xf numFmtId="0" fontId="64" fillId="27" borderId="29" applyBorder="0">
      <alignment vertical="center"/>
    </xf>
    <xf numFmtId="0" fontId="49" fillId="8" borderId="30" applyNumberFormat="0" applyAlignment="0" applyProtection="0"/>
    <xf numFmtId="0" fontId="46" fillId="8" borderId="30" applyNumberFormat="0" applyAlignment="0" applyProtection="0"/>
    <xf numFmtId="0" fontId="8" fillId="25" borderId="31" applyNumberFormat="0" applyFont="0" applyAlignment="0" applyProtection="0"/>
    <xf numFmtId="0" fontId="59" fillId="0" borderId="33" applyNumberFormat="0" applyFill="0" applyAlignment="0" applyProtection="0"/>
    <xf numFmtId="0" fontId="7" fillId="25" borderId="31" applyNumberFormat="0" applyFont="0" applyAlignment="0" applyProtection="0"/>
    <xf numFmtId="0" fontId="52" fillId="8" borderId="32" applyNumberFormat="0" applyAlignment="0" applyProtection="0"/>
    <xf numFmtId="0" fontId="49" fillId="7" borderId="30" applyNumberFormat="0" applyAlignment="0" applyProtection="0"/>
    <xf numFmtId="43" fontId="1" fillId="0" borderId="0" applyFont="0" applyFill="0" applyBorder="0" applyAlignment="0" applyProtection="0"/>
  </cellStyleXfs>
  <cellXfs count="431">
    <xf numFmtId="0" fontId="0" fillId="0" borderId="0" xfId="0"/>
    <xf numFmtId="0" fontId="10" fillId="0" borderId="0" xfId="0" applyFont="1" applyFill="1"/>
    <xf numFmtId="0" fontId="10" fillId="0" borderId="0" xfId="0" applyFont="1"/>
    <xf numFmtId="0" fontId="12" fillId="30" borderId="0" xfId="0" applyFont="1" applyFill="1" applyAlignment="1">
      <alignment horizontal="center"/>
    </xf>
    <xf numFmtId="168" fontId="12" fillId="30" borderId="0" xfId="0" applyNumberFormat="1" applyFont="1" applyFill="1" applyBorder="1" applyAlignment="1">
      <alignment horizontal="center"/>
    </xf>
    <xf numFmtId="168" fontId="12" fillId="30" borderId="0" xfId="0" quotePrefix="1" applyNumberFormat="1" applyFont="1" applyFill="1" applyBorder="1" applyAlignment="1">
      <alignment horizontal="center"/>
    </xf>
    <xf numFmtId="0" fontId="12" fillId="31" borderId="0" xfId="0" applyFont="1" applyFill="1" applyAlignment="1">
      <alignment horizontal="center"/>
    </xf>
    <xf numFmtId="0" fontId="12" fillId="30" borderId="0" xfId="0" applyFont="1" applyFill="1"/>
    <xf numFmtId="168" fontId="12" fillId="30" borderId="0" xfId="0" applyNumberFormat="1" applyFont="1" applyFill="1"/>
    <xf numFmtId="0" fontId="12" fillId="0" borderId="0" xfId="0" applyFont="1" applyFill="1"/>
    <xf numFmtId="168" fontId="10" fillId="0" borderId="0" xfId="0" applyNumberFormat="1" applyFont="1" applyFill="1"/>
    <xf numFmtId="169" fontId="8" fillId="0" borderId="0" xfId="3471" applyNumberFormat="1" applyFill="1"/>
    <xf numFmtId="168" fontId="10" fillId="0" borderId="0" xfId="0" applyNumberFormat="1" applyFont="1"/>
    <xf numFmtId="0" fontId="12" fillId="30" borderId="0" xfId="0" applyFont="1" applyFill="1" applyAlignment="1">
      <alignment horizontal="left"/>
    </xf>
    <xf numFmtId="0" fontId="11" fillId="0" borderId="0" xfId="0" applyFont="1" applyFill="1"/>
    <xf numFmtId="168" fontId="10" fillId="0" borderId="0" xfId="0" applyNumberFormat="1" applyFont="1" applyFill="1" applyAlignment="1">
      <alignment horizontal="right"/>
    </xf>
    <xf numFmtId="0" fontId="10" fillId="0" borderId="0" xfId="0" applyFont="1" applyAlignment="1">
      <alignment horizontal="left"/>
    </xf>
    <xf numFmtId="170" fontId="10" fillId="0" borderId="0" xfId="2292" applyNumberFormat="1" applyFont="1" applyFill="1" applyBorder="1" applyAlignment="1" applyProtection="1"/>
    <xf numFmtId="10" fontId="10" fillId="0" borderId="0" xfId="0" applyNumberFormat="1" applyFont="1"/>
    <xf numFmtId="171" fontId="10" fillId="0" borderId="0" xfId="0" applyNumberFormat="1" applyFont="1" applyFill="1"/>
    <xf numFmtId="170" fontId="11" fillId="0" borderId="0" xfId="2292" applyNumberFormat="1" applyFont="1" applyFill="1" applyBorder="1" applyAlignment="1" applyProtection="1">
      <alignment horizontal="right"/>
    </xf>
    <xf numFmtId="0" fontId="10" fillId="22" borderId="0" xfId="0" applyFont="1" applyFill="1"/>
    <xf numFmtId="0" fontId="0" fillId="0" borderId="0" xfId="0" applyFill="1"/>
    <xf numFmtId="0" fontId="14" fillId="0" borderId="0" xfId="0" applyFont="1" applyFill="1"/>
    <xf numFmtId="0" fontId="16" fillId="0" borderId="0" xfId="0" applyFont="1" applyFill="1"/>
    <xf numFmtId="0" fontId="12" fillId="22" borderId="0" xfId="0" applyFont="1" applyFill="1" applyAlignment="1">
      <alignment horizontal="left"/>
    </xf>
    <xf numFmtId="0" fontId="0" fillId="26" borderId="0" xfId="0" applyFill="1"/>
    <xf numFmtId="0" fontId="19" fillId="0" borderId="0" xfId="0" applyFont="1"/>
    <xf numFmtId="0" fontId="13" fillId="0" borderId="0" xfId="0" applyFont="1"/>
    <xf numFmtId="170" fontId="10" fillId="0" borderId="0" xfId="2292" applyNumberFormat="1" applyFont="1" applyFill="1"/>
    <xf numFmtId="0" fontId="10" fillId="26" borderId="0" xfId="0" applyFont="1" applyFill="1"/>
    <xf numFmtId="10" fontId="11" fillId="0" borderId="0" xfId="0" applyNumberFormat="1" applyFont="1" applyFill="1"/>
    <xf numFmtId="0" fontId="11" fillId="26" borderId="0" xfId="0" applyFont="1" applyFill="1"/>
    <xf numFmtId="10" fontId="11" fillId="26" borderId="0" xfId="0" applyNumberFormat="1" applyFont="1" applyFill="1"/>
    <xf numFmtId="0" fontId="10" fillId="0" borderId="0" xfId="0" applyFont="1" applyFill="1" applyBorder="1"/>
    <xf numFmtId="0" fontId="11" fillId="0" borderId="0" xfId="0" applyFont="1" applyFill="1" applyBorder="1"/>
    <xf numFmtId="0" fontId="0" fillId="0" borderId="0" xfId="0" applyAlignment="1">
      <alignment horizontal="right"/>
    </xf>
    <xf numFmtId="0" fontId="12" fillId="30" borderId="0" xfId="0" applyFont="1" applyFill="1" applyAlignment="1">
      <alignment horizontal="right"/>
    </xf>
    <xf numFmtId="168" fontId="12" fillId="30" borderId="0" xfId="0" applyNumberFormat="1" applyFont="1" applyFill="1" applyAlignment="1">
      <alignment horizontal="right"/>
    </xf>
    <xf numFmtId="169" fontId="10" fillId="0" borderId="0" xfId="3471" applyNumberFormat="1" applyFont="1" applyFill="1" applyAlignment="1">
      <alignment horizontal="right"/>
    </xf>
    <xf numFmtId="0" fontId="12" fillId="22" borderId="0" xfId="0" applyFont="1" applyFill="1" applyAlignment="1">
      <alignment horizontal="right"/>
    </xf>
    <xf numFmtId="0" fontId="15" fillId="0" borderId="0" xfId="0" applyFont="1" applyFill="1" applyAlignment="1">
      <alignment horizontal="right"/>
    </xf>
    <xf numFmtId="0" fontId="10" fillId="22" borderId="0" xfId="0" applyFont="1" applyFill="1" applyAlignment="1">
      <alignment horizontal="right"/>
    </xf>
    <xf numFmtId="0" fontId="14" fillId="0" borderId="0" xfId="0" applyFont="1" applyFill="1" applyAlignment="1">
      <alignment horizontal="right"/>
    </xf>
    <xf numFmtId="10" fontId="10" fillId="0" borderId="0" xfId="0" applyNumberFormat="1" applyFont="1" applyBorder="1" applyAlignment="1">
      <alignment horizontal="right"/>
    </xf>
    <xf numFmtId="10" fontId="11" fillId="0" borderId="0" xfId="2292" applyNumberFormat="1" applyFont="1" applyFill="1" applyAlignment="1">
      <alignment horizontal="right"/>
    </xf>
    <xf numFmtId="0" fontId="10" fillId="0" borderId="0" xfId="0" applyFont="1" applyFill="1" applyAlignment="1">
      <alignment horizontal="right"/>
    </xf>
    <xf numFmtId="10" fontId="11" fillId="0" borderId="0" xfId="2292" applyNumberFormat="1" applyFont="1" applyFill="1" applyBorder="1" applyAlignment="1">
      <alignment horizontal="right"/>
    </xf>
    <xf numFmtId="169" fontId="10" fillId="0" borderId="0" xfId="3471" applyNumberFormat="1" applyFont="1" applyFill="1" applyBorder="1" applyAlignment="1">
      <alignment horizontal="right"/>
    </xf>
    <xf numFmtId="168" fontId="12" fillId="30" borderId="0" xfId="0" applyNumberFormat="1" applyFont="1" applyFill="1" applyBorder="1" applyAlignment="1">
      <alignment horizontal="right"/>
    </xf>
    <xf numFmtId="168" fontId="12" fillId="30" borderId="0" xfId="0" quotePrefix="1" applyNumberFormat="1" applyFont="1" applyFill="1" applyBorder="1" applyAlignment="1">
      <alignment horizontal="right"/>
    </xf>
    <xf numFmtId="0" fontId="12" fillId="31" borderId="0" xfId="0" applyFont="1" applyFill="1" applyAlignment="1">
      <alignment horizontal="right"/>
    </xf>
    <xf numFmtId="168" fontId="12" fillId="22" borderId="0" xfId="0" applyNumberFormat="1" applyFont="1" applyFill="1" applyBorder="1" applyAlignment="1">
      <alignment horizontal="right"/>
    </xf>
    <xf numFmtId="168" fontId="12" fillId="22" borderId="0" xfId="0" quotePrefix="1" applyNumberFormat="1" applyFont="1" applyFill="1" applyBorder="1" applyAlignment="1">
      <alignment horizontal="right"/>
    </xf>
    <xf numFmtId="168" fontId="15" fillId="0" borderId="0" xfId="0" applyNumberFormat="1" applyFont="1" applyFill="1" applyBorder="1" applyAlignment="1">
      <alignment horizontal="right"/>
    </xf>
    <xf numFmtId="168" fontId="15" fillId="0" borderId="0" xfId="0" quotePrefix="1" applyNumberFormat="1" applyFont="1" applyFill="1" applyBorder="1" applyAlignment="1">
      <alignment horizontal="right"/>
    </xf>
    <xf numFmtId="0" fontId="16" fillId="0" borderId="0" xfId="0" applyFont="1" applyFill="1" applyAlignment="1">
      <alignment horizontal="right"/>
    </xf>
    <xf numFmtId="168" fontId="10" fillId="22" borderId="0" xfId="0" applyNumberFormat="1" applyFont="1" applyFill="1" applyAlignment="1">
      <alignment horizontal="right"/>
    </xf>
    <xf numFmtId="169" fontId="8" fillId="0" borderId="0" xfId="3471" applyNumberFormat="1" applyFill="1" applyAlignment="1">
      <alignment horizontal="right"/>
    </xf>
    <xf numFmtId="0" fontId="0" fillId="0" borderId="0" xfId="0" applyFill="1" applyAlignment="1">
      <alignment horizontal="right"/>
    </xf>
    <xf numFmtId="10" fontId="11" fillId="26" borderId="0" xfId="0" applyNumberFormat="1" applyFont="1" applyFill="1" applyAlignment="1">
      <alignment horizontal="right"/>
    </xf>
    <xf numFmtId="10" fontId="11" fillId="0" borderId="0" xfId="0" applyNumberFormat="1" applyFont="1" applyFill="1" applyAlignment="1">
      <alignment horizontal="right"/>
    </xf>
    <xf numFmtId="170" fontId="11" fillId="0" borderId="0" xfId="0" applyNumberFormat="1" applyFont="1" applyFill="1" applyAlignment="1">
      <alignment horizontal="right"/>
    </xf>
    <xf numFmtId="3" fontId="10" fillId="0" borderId="0" xfId="0" applyNumberFormat="1" applyFont="1" applyFill="1" applyAlignment="1">
      <alignment horizontal="right"/>
    </xf>
    <xf numFmtId="0" fontId="10" fillId="26" borderId="0" xfId="0" applyFont="1" applyFill="1" applyAlignment="1">
      <alignment horizontal="right"/>
    </xf>
    <xf numFmtId="168" fontId="10" fillId="26" borderId="0" xfId="0" applyNumberFormat="1" applyFont="1" applyFill="1" applyAlignment="1">
      <alignment horizontal="right"/>
    </xf>
    <xf numFmtId="170" fontId="11" fillId="26" borderId="0" xfId="2292" applyNumberFormat="1" applyFont="1" applyFill="1" applyBorder="1" applyAlignment="1" applyProtection="1">
      <alignment horizontal="right"/>
    </xf>
    <xf numFmtId="0" fontId="14" fillId="26" borderId="0" xfId="0" applyFont="1" applyFill="1"/>
    <xf numFmtId="0" fontId="14" fillId="26" borderId="0" xfId="0" applyFont="1" applyFill="1" applyAlignment="1">
      <alignment horizontal="right"/>
    </xf>
    <xf numFmtId="170" fontId="11" fillId="26" borderId="0" xfId="0" applyNumberFormat="1" applyFont="1" applyFill="1" applyAlignment="1">
      <alignment horizontal="right"/>
    </xf>
    <xf numFmtId="37" fontId="10" fillId="26" borderId="0" xfId="0" applyNumberFormat="1" applyFont="1" applyFill="1" applyAlignment="1">
      <alignment horizontal="right"/>
    </xf>
    <xf numFmtId="170" fontId="11" fillId="26" borderId="0" xfId="2292" applyNumberFormat="1" applyFont="1" applyFill="1" applyAlignment="1">
      <alignment horizontal="right"/>
    </xf>
    <xf numFmtId="170" fontId="10" fillId="22" borderId="0" xfId="2292" applyNumberFormat="1" applyFont="1" applyFill="1" applyAlignment="1">
      <alignment horizontal="right"/>
    </xf>
    <xf numFmtId="170" fontId="11" fillId="0" borderId="0" xfId="2292" applyNumberFormat="1" applyFont="1" applyFill="1" applyAlignment="1">
      <alignment horizontal="right"/>
    </xf>
    <xf numFmtId="10" fontId="10" fillId="22" borderId="0" xfId="2292" applyNumberFormat="1" applyFont="1" applyFill="1" applyAlignment="1">
      <alignment horizontal="right"/>
    </xf>
    <xf numFmtId="3" fontId="12" fillId="31" borderId="0" xfId="0" applyNumberFormat="1" applyFont="1" applyFill="1" applyAlignment="1">
      <alignment horizontal="center"/>
    </xf>
    <xf numFmtId="0" fontId="18" fillId="0" borderId="0" xfId="0" applyFont="1"/>
    <xf numFmtId="3" fontId="10" fillId="0" borderId="0" xfId="0" applyNumberFormat="1" applyFont="1" applyFill="1"/>
    <xf numFmtId="0" fontId="27" fillId="0" borderId="0" xfId="0" applyFont="1" applyFill="1"/>
    <xf numFmtId="0" fontId="24" fillId="31" borderId="0" xfId="0" applyFont="1" applyFill="1" applyAlignment="1">
      <alignment horizontal="center"/>
    </xf>
    <xf numFmtId="0" fontId="25" fillId="31" borderId="0" xfId="0" applyFont="1" applyFill="1" applyAlignment="1">
      <alignment horizontal="center"/>
    </xf>
    <xf numFmtId="168" fontId="20" fillId="0" borderId="0" xfId="0" applyNumberFormat="1" applyFont="1" applyAlignment="1">
      <alignment horizontal="right"/>
    </xf>
    <xf numFmtId="169" fontId="10" fillId="0" borderId="0" xfId="3471" applyNumberFormat="1" applyFont="1" applyFill="1"/>
    <xf numFmtId="1" fontId="12" fillId="30" borderId="0" xfId="0" applyNumberFormat="1" applyFont="1" applyFill="1" applyBorder="1" applyAlignment="1">
      <alignment horizontal="center"/>
    </xf>
    <xf numFmtId="168" fontId="20" fillId="26" borderId="0" xfId="0" applyNumberFormat="1" applyFont="1" applyFill="1" applyAlignment="1">
      <alignment horizontal="right"/>
    </xf>
    <xf numFmtId="0" fontId="8" fillId="0" borderId="0" xfId="0" applyFont="1"/>
    <xf numFmtId="168" fontId="0" fillId="0" borderId="0" xfId="0" applyNumberFormat="1" applyFill="1"/>
    <xf numFmtId="37" fontId="10" fillId="0" borderId="0" xfId="0" applyNumberFormat="1" applyFont="1" applyFill="1" applyBorder="1" applyAlignment="1">
      <alignment horizontal="right"/>
    </xf>
    <xf numFmtId="176" fontId="10" fillId="0" borderId="0" xfId="0" applyNumberFormat="1" applyFont="1" applyFill="1" applyBorder="1" applyAlignment="1">
      <alignment horizontal="right"/>
    </xf>
    <xf numFmtId="168" fontId="10" fillId="0" borderId="0" xfId="0" applyNumberFormat="1" applyFont="1" applyFill="1" applyBorder="1" applyAlignment="1">
      <alignment horizontal="right"/>
    </xf>
    <xf numFmtId="170" fontId="11" fillId="0" borderId="0" xfId="2292" applyNumberFormat="1" applyFont="1" applyFill="1" applyBorder="1" applyAlignment="1">
      <alignment horizontal="right"/>
    </xf>
    <xf numFmtId="170" fontId="11" fillId="0" borderId="0" xfId="0" applyNumberFormat="1" applyFont="1" applyFill="1" applyBorder="1" applyAlignment="1">
      <alignment horizontal="right"/>
    </xf>
    <xf numFmtId="169" fontId="20" fillId="0" borderId="0" xfId="3471" applyNumberFormat="1" applyFont="1" applyFill="1"/>
    <xf numFmtId="169" fontId="20" fillId="0" borderId="0" xfId="3471" applyNumberFormat="1" applyFont="1" applyAlignment="1">
      <alignment horizontal="right"/>
    </xf>
    <xf numFmtId="169" fontId="20" fillId="26" borderId="0" xfId="3471" applyNumberFormat="1" applyFont="1" applyFill="1" applyAlignment="1">
      <alignment horizontal="right"/>
    </xf>
    <xf numFmtId="3" fontId="20" fillId="0" borderId="0" xfId="0" applyNumberFormat="1" applyFont="1" applyAlignment="1">
      <alignment horizontal="right"/>
    </xf>
    <xf numFmtId="3" fontId="20" fillId="26" borderId="0" xfId="0" applyNumberFormat="1" applyFont="1" applyFill="1" applyAlignment="1">
      <alignment horizontal="right"/>
    </xf>
    <xf numFmtId="0" fontId="20" fillId="0" borderId="0" xfId="0" applyFont="1"/>
    <xf numFmtId="37" fontId="20" fillId="0" borderId="0" xfId="0" applyNumberFormat="1" applyFont="1" applyAlignment="1">
      <alignment horizontal="right"/>
    </xf>
    <xf numFmtId="0" fontId="20" fillId="0" borderId="0" xfId="0" applyFont="1" applyFill="1"/>
    <xf numFmtId="0" fontId="20" fillId="26" borderId="0" xfId="0" applyFont="1" applyFill="1"/>
    <xf numFmtId="37" fontId="20" fillId="26" borderId="0" xfId="0" applyNumberFormat="1" applyFont="1" applyFill="1" applyAlignment="1">
      <alignment horizontal="right"/>
    </xf>
    <xf numFmtId="166" fontId="20" fillId="26" borderId="0" xfId="3471" applyFont="1" applyFill="1" applyAlignment="1">
      <alignment horizontal="right"/>
    </xf>
    <xf numFmtId="37" fontId="20" fillId="26" borderId="18" xfId="0" applyNumberFormat="1" applyFont="1" applyFill="1" applyBorder="1" applyAlignment="1">
      <alignment horizontal="right"/>
    </xf>
    <xf numFmtId="37" fontId="20" fillId="26" borderId="0" xfId="0" applyNumberFormat="1" applyFont="1" applyFill="1" applyBorder="1" applyAlignment="1">
      <alignment horizontal="right"/>
    </xf>
    <xf numFmtId="37" fontId="20" fillId="0" borderId="18" xfId="0" applyNumberFormat="1" applyFont="1" applyBorder="1" applyAlignment="1">
      <alignment horizontal="right"/>
    </xf>
    <xf numFmtId="166" fontId="10" fillId="0" borderId="0" xfId="3471" applyFont="1" applyFill="1" applyAlignment="1">
      <alignment horizontal="right"/>
    </xf>
    <xf numFmtId="0" fontId="9" fillId="30" borderId="0" xfId="0" applyFont="1" applyFill="1" applyAlignment="1">
      <alignment horizontal="center"/>
    </xf>
    <xf numFmtId="175" fontId="28" fillId="0" borderId="19" xfId="0" applyNumberFormat="1" applyFont="1" applyFill="1" applyBorder="1" applyAlignment="1">
      <alignment horizontal="left"/>
    </xf>
    <xf numFmtId="0" fontId="8" fillId="0" borderId="0" xfId="0" applyFont="1" applyFill="1"/>
    <xf numFmtId="175" fontId="8" fillId="0" borderId="0" xfId="1464" quotePrefix="1" applyNumberFormat="1" applyFont="1" applyFill="1" applyBorder="1" applyAlignment="1">
      <alignment horizontal="left"/>
    </xf>
    <xf numFmtId="168" fontId="8" fillId="0" borderId="0" xfId="0" applyNumberFormat="1" applyFont="1" applyFill="1"/>
    <xf numFmtId="175" fontId="28" fillId="0" borderId="19" xfId="1464" quotePrefix="1" applyNumberFormat="1" applyFont="1" applyFill="1" applyBorder="1" applyAlignment="1">
      <alignment horizontal="left"/>
    </xf>
    <xf numFmtId="175" fontId="8" fillId="0" borderId="19" xfId="1464" quotePrefix="1" applyNumberFormat="1" applyFont="1" applyFill="1" applyBorder="1" applyAlignment="1">
      <alignment horizontal="left"/>
    </xf>
    <xf numFmtId="175" fontId="8" fillId="0" borderId="19" xfId="1464" applyNumberFormat="1" applyFont="1" applyFill="1" applyBorder="1"/>
    <xf numFmtId="37" fontId="8" fillId="0" borderId="0" xfId="1464" applyNumberFormat="1" applyFont="1" applyFill="1" applyBorder="1" applyAlignment="1">
      <alignment horizontal="right"/>
    </xf>
    <xf numFmtId="168" fontId="8" fillId="0" borderId="0" xfId="0" applyNumberFormat="1" applyFont="1" applyFill="1" applyAlignment="1">
      <alignment horizontal="right"/>
    </xf>
    <xf numFmtId="0" fontId="9" fillId="0" borderId="0" xfId="0" applyFont="1" applyFill="1"/>
    <xf numFmtId="168" fontId="9" fillId="30" borderId="0" xfId="0" applyNumberFormat="1" applyFont="1" applyFill="1"/>
    <xf numFmtId="168" fontId="9" fillId="0" borderId="0" xfId="0" applyNumberFormat="1" applyFont="1" applyFill="1"/>
    <xf numFmtId="0" fontId="29" fillId="0" borderId="0" xfId="0" applyFont="1" applyFill="1"/>
    <xf numFmtId="166" fontId="8" fillId="0" borderId="0" xfId="3471" applyFont="1" applyFill="1"/>
    <xf numFmtId="0" fontId="9" fillId="30" borderId="0" xfId="0" applyFont="1" applyFill="1"/>
    <xf numFmtId="37" fontId="8" fillId="0" borderId="1" xfId="1464" applyNumberFormat="1" applyFont="1" applyFill="1" applyBorder="1" applyAlignment="1">
      <alignment horizontal="right"/>
    </xf>
    <xf numFmtId="0" fontId="30" fillId="0" borderId="0" xfId="0" applyFont="1" applyFill="1"/>
    <xf numFmtId="0" fontId="9" fillId="30" borderId="0" xfId="0" applyFont="1" applyFill="1" applyAlignment="1">
      <alignment horizontal="left"/>
    </xf>
    <xf numFmtId="175" fontId="28" fillId="0" borderId="19" xfId="1464" applyNumberFormat="1" applyFont="1" applyFill="1" applyBorder="1"/>
    <xf numFmtId="0" fontId="31" fillId="0" borderId="0" xfId="0" applyFont="1" applyBorder="1" applyAlignment="1">
      <alignment horizontal="left" wrapText="1"/>
    </xf>
    <xf numFmtId="175" fontId="8" fillId="0" borderId="19" xfId="0" applyNumberFormat="1" applyFont="1" applyFill="1" applyBorder="1" applyAlignment="1">
      <alignment horizontal="left"/>
    </xf>
    <xf numFmtId="168" fontId="8" fillId="0" borderId="0" xfId="0" applyNumberFormat="1" applyFont="1"/>
    <xf numFmtId="168" fontId="9" fillId="30" borderId="0" xfId="0" applyNumberFormat="1" applyFont="1" applyFill="1" applyBorder="1" applyAlignment="1">
      <alignment horizontal="center"/>
    </xf>
    <xf numFmtId="168" fontId="28" fillId="0" borderId="0" xfId="0" applyNumberFormat="1" applyFont="1" applyFill="1"/>
    <xf numFmtId="168" fontId="8" fillId="0" borderId="0" xfId="0" applyNumberFormat="1" applyFont="1" applyAlignment="1">
      <alignment horizontal="center"/>
    </xf>
    <xf numFmtId="168" fontId="9" fillId="30" borderId="0" xfId="0" applyNumberFormat="1" applyFont="1" applyFill="1" applyAlignment="1">
      <alignment horizontal="center"/>
    </xf>
    <xf numFmtId="0" fontId="9" fillId="0" borderId="0" xfId="0" applyFont="1" applyFill="1" applyAlignment="1">
      <alignment horizontal="center"/>
    </xf>
    <xf numFmtId="168" fontId="8" fillId="0" borderId="0" xfId="0" applyNumberFormat="1" applyFont="1" applyFill="1" applyAlignment="1">
      <alignment horizontal="center"/>
    </xf>
    <xf numFmtId="0" fontId="34" fillId="26" borderId="0" xfId="0" applyFont="1" applyFill="1"/>
    <xf numFmtId="37" fontId="35" fillId="0" borderId="0" xfId="3471" applyNumberFormat="1" applyFont="1"/>
    <xf numFmtId="37" fontId="36" fillId="0" borderId="0" xfId="3471" applyNumberFormat="1" applyFont="1"/>
    <xf numFmtId="3" fontId="8" fillId="0" borderId="0" xfId="0" applyNumberFormat="1" applyFont="1" applyFill="1"/>
    <xf numFmtId="169" fontId="20" fillId="0" borderId="0" xfId="3471" applyNumberFormat="1" applyFont="1" applyAlignment="1">
      <alignment horizontal="center"/>
    </xf>
    <xf numFmtId="177" fontId="0" fillId="0" borderId="0" xfId="0" applyNumberFormat="1" applyFill="1"/>
    <xf numFmtId="0" fontId="37" fillId="0" borderId="0" xfId="0" applyFont="1" applyFill="1"/>
    <xf numFmtId="10" fontId="11" fillId="26" borderId="0" xfId="2292" applyNumberFormat="1" applyFont="1" applyFill="1" applyAlignment="1">
      <alignment horizontal="right"/>
    </xf>
    <xf numFmtId="10" fontId="10" fillId="26" borderId="0" xfId="2292" applyNumberFormat="1" applyFont="1" applyFill="1" applyAlignment="1">
      <alignment horizontal="right"/>
    </xf>
    <xf numFmtId="175" fontId="10" fillId="26" borderId="0" xfId="0" applyNumberFormat="1" applyFont="1" applyFill="1"/>
    <xf numFmtId="10" fontId="11" fillId="26" borderId="0" xfId="2292" applyNumberFormat="1" applyFont="1" applyFill="1" applyBorder="1" applyAlignment="1">
      <alignment horizontal="right"/>
    </xf>
    <xf numFmtId="0" fontId="10" fillId="26" borderId="0" xfId="0" quotePrefix="1" applyFont="1" applyFill="1" applyAlignment="1">
      <alignment horizontal="left"/>
    </xf>
    <xf numFmtId="168" fontId="10" fillId="26" borderId="0" xfId="0" applyNumberFormat="1" applyFont="1" applyFill="1" applyBorder="1" applyAlignment="1">
      <alignment horizontal="right"/>
    </xf>
    <xf numFmtId="3" fontId="10" fillId="26" borderId="0" xfId="0" applyNumberFormat="1" applyFont="1" applyFill="1" applyAlignment="1">
      <alignment horizontal="right"/>
    </xf>
    <xf numFmtId="3" fontId="10" fillId="26" borderId="0" xfId="0" applyNumberFormat="1" applyFont="1" applyFill="1"/>
    <xf numFmtId="3" fontId="10" fillId="26" borderId="0" xfId="0" applyNumberFormat="1" applyFont="1" applyFill="1" applyBorder="1" applyAlignment="1">
      <alignment horizontal="right"/>
    </xf>
    <xf numFmtId="0" fontId="23" fillId="26" borderId="0" xfId="0" applyFont="1" applyFill="1" applyAlignment="1">
      <alignment horizontal="right"/>
    </xf>
    <xf numFmtId="0" fontId="11" fillId="26" borderId="0" xfId="0" applyFont="1" applyFill="1" applyAlignment="1">
      <alignment horizontal="right"/>
    </xf>
    <xf numFmtId="169" fontId="10" fillId="26" borderId="0" xfId="3471" applyNumberFormat="1" applyFont="1" applyFill="1" applyAlignment="1">
      <alignment horizontal="right"/>
    </xf>
    <xf numFmtId="3" fontId="10" fillId="0" borderId="0" xfId="0" applyNumberFormat="1" applyFont="1" applyFill="1" applyBorder="1" applyAlignment="1">
      <alignment horizontal="right"/>
    </xf>
    <xf numFmtId="175" fontId="10" fillId="26" borderId="0" xfId="0" applyNumberFormat="1" applyFont="1" applyFill="1" applyAlignment="1">
      <alignment horizontal="right"/>
    </xf>
    <xf numFmtId="0" fontId="10" fillId="0" borderId="0" xfId="0" applyNumberFormat="1" applyFont="1" applyFill="1"/>
    <xf numFmtId="168" fontId="8" fillId="0" borderId="0" xfId="0" quotePrefix="1" applyNumberFormat="1" applyFont="1" applyFill="1" applyAlignment="1">
      <alignment horizontal="right"/>
    </xf>
    <xf numFmtId="170" fontId="10" fillId="26" borderId="0" xfId="2292" applyNumberFormat="1" applyFont="1" applyFill="1" applyAlignment="1">
      <alignment horizontal="right"/>
    </xf>
    <xf numFmtId="168" fontId="8" fillId="0" borderId="0" xfId="0" applyNumberFormat="1" applyFont="1" applyFill="1" applyBorder="1"/>
    <xf numFmtId="168" fontId="8" fillId="0" borderId="0" xfId="0" applyNumberFormat="1" applyFont="1" applyBorder="1" applyAlignment="1">
      <alignment horizontal="center"/>
    </xf>
    <xf numFmtId="168" fontId="8" fillId="0" borderId="0" xfId="0" applyNumberFormat="1" applyFont="1" applyFill="1" applyBorder="1" applyAlignment="1">
      <alignment horizontal="center"/>
    </xf>
    <xf numFmtId="169" fontId="10" fillId="0" borderId="0" xfId="3471" applyNumberFormat="1" applyFont="1" applyAlignment="1">
      <alignment horizontal="right"/>
    </xf>
    <xf numFmtId="1" fontId="10" fillId="26" borderId="0" xfId="0" applyNumberFormat="1" applyFont="1" applyFill="1" applyAlignment="1">
      <alignment horizontal="right"/>
    </xf>
    <xf numFmtId="168" fontId="10" fillId="0" borderId="0" xfId="0" quotePrefix="1" applyNumberFormat="1" applyFont="1" applyFill="1" applyAlignment="1">
      <alignment horizontal="center"/>
    </xf>
    <xf numFmtId="0" fontId="9" fillId="0" borderId="0" xfId="0" applyFont="1" applyFill="1" applyBorder="1"/>
    <xf numFmtId="177" fontId="10" fillId="26" borderId="0" xfId="0" applyNumberFormat="1" applyFont="1" applyFill="1" applyAlignment="1">
      <alignment horizontal="right"/>
    </xf>
    <xf numFmtId="177" fontId="11" fillId="26" borderId="0" xfId="0" applyNumberFormat="1" applyFont="1" applyFill="1" applyAlignment="1">
      <alignment horizontal="right"/>
    </xf>
    <xf numFmtId="0" fontId="9" fillId="31" borderId="0" xfId="0" applyFont="1" applyFill="1" applyBorder="1"/>
    <xf numFmtId="175" fontId="8" fillId="0" borderId="0" xfId="0" applyNumberFormat="1" applyFont="1" applyFill="1" applyBorder="1" applyAlignment="1">
      <alignment horizontal="left"/>
    </xf>
    <xf numFmtId="0" fontId="8" fillId="0" borderId="0" xfId="0" quotePrefix="1" applyFont="1" applyFill="1"/>
    <xf numFmtId="0" fontId="12" fillId="31" borderId="0" xfId="451" applyFont="1" applyFill="1" applyAlignment="1">
      <alignment horizontal="center"/>
    </xf>
    <xf numFmtId="175" fontId="10" fillId="0" borderId="0" xfId="0" applyNumberFormat="1" applyFont="1" applyFill="1"/>
    <xf numFmtId="3" fontId="10" fillId="0" borderId="0" xfId="0" quotePrefix="1" applyNumberFormat="1" applyFont="1" applyFill="1" applyAlignment="1">
      <alignment horizontal="right"/>
    </xf>
    <xf numFmtId="170" fontId="11" fillId="0" borderId="0" xfId="2366" applyNumberFormat="1" applyFont="1" applyFill="1" applyAlignment="1">
      <alignment horizontal="right"/>
    </xf>
    <xf numFmtId="168" fontId="10" fillId="0" borderId="0" xfId="216" applyNumberFormat="1" applyFont="1" applyFill="1" applyAlignment="1">
      <alignment horizontal="right"/>
    </xf>
    <xf numFmtId="168" fontId="10" fillId="0" borderId="0" xfId="216" applyNumberFormat="1" applyFont="1" applyFill="1"/>
    <xf numFmtId="169" fontId="11" fillId="0" borderId="0" xfId="2366" applyNumberFormat="1" applyFont="1" applyFill="1" applyAlignment="1">
      <alignment horizontal="right"/>
    </xf>
    <xf numFmtId="166" fontId="10" fillId="0" borderId="0" xfId="3483" applyFont="1" applyFill="1" applyAlignment="1">
      <alignment horizontal="right"/>
    </xf>
    <xf numFmtId="169" fontId="8" fillId="0" borderId="0" xfId="3471" applyNumberFormat="1" applyFont="1" applyFill="1"/>
    <xf numFmtId="37" fontId="29" fillId="0" borderId="0" xfId="1464" applyNumberFormat="1" applyFont="1" applyFill="1" applyBorder="1" applyAlignment="1">
      <alignment horizontal="right"/>
    </xf>
    <xf numFmtId="168" fontId="9" fillId="30" borderId="0" xfId="0" applyNumberFormat="1" applyFont="1" applyFill="1" applyBorder="1"/>
    <xf numFmtId="168" fontId="83" fillId="30" borderId="0" xfId="0" applyNumberFormat="1" applyFont="1" applyFill="1" applyAlignment="1">
      <alignment horizontal="right"/>
    </xf>
    <xf numFmtId="37" fontId="29" fillId="0" borderId="0" xfId="0" applyNumberFormat="1" applyFont="1" applyFill="1"/>
    <xf numFmtId="37" fontId="8" fillId="26" borderId="0" xfId="1464" applyNumberFormat="1" applyFont="1" applyFill="1" applyBorder="1" applyAlignment="1">
      <alignment horizontal="right"/>
    </xf>
    <xf numFmtId="168" fontId="8" fillId="0" borderId="0" xfId="0" applyNumberFormat="1" applyFont="1" applyFill="1" applyBorder="1" applyAlignment="1">
      <alignment horizontal="right"/>
    </xf>
    <xf numFmtId="37" fontId="8" fillId="0" borderId="0" xfId="0" applyNumberFormat="1" applyFont="1" applyFill="1"/>
    <xf numFmtId="0" fontId="9" fillId="30" borderId="0" xfId="0" applyFont="1" applyFill="1" applyBorder="1" applyAlignment="1">
      <alignment horizontal="center"/>
    </xf>
    <xf numFmtId="168" fontId="32" fillId="0" borderId="0" xfId="0" applyNumberFormat="1" applyFont="1" applyFill="1" applyBorder="1"/>
    <xf numFmtId="166" fontId="8" fillId="0" borderId="0" xfId="3471" applyFont="1" applyFill="1" applyBorder="1"/>
    <xf numFmtId="168" fontId="9" fillId="31" borderId="0" xfId="0" applyNumberFormat="1" applyFont="1" applyFill="1" applyBorder="1"/>
    <xf numFmtId="169" fontId="8" fillId="0" borderId="0" xfId="3471" applyNumberFormat="1" applyFont="1" applyFill="1" applyBorder="1"/>
    <xf numFmtId="168" fontId="9" fillId="0" borderId="0" xfId="0" applyNumberFormat="1" applyFont="1" applyFill="1" applyBorder="1"/>
    <xf numFmtId="0" fontId="30" fillId="0" borderId="0" xfId="0" applyFont="1" applyFill="1" applyBorder="1"/>
    <xf numFmtId="0" fontId="8" fillId="0" borderId="0" xfId="0" applyFont="1" applyFill="1" applyBorder="1"/>
    <xf numFmtId="168" fontId="82" fillId="0" borderId="0" xfId="0" applyNumberFormat="1" applyFont="1" applyFill="1" applyBorder="1"/>
    <xf numFmtId="169" fontId="84" fillId="0" borderId="0" xfId="3471" applyNumberFormat="1" applyFont="1" applyFill="1" applyBorder="1"/>
    <xf numFmtId="168" fontId="84" fillId="0" borderId="0" xfId="0" applyNumberFormat="1" applyFont="1" applyFill="1" applyBorder="1"/>
    <xf numFmtId="168" fontId="83" fillId="30" borderId="0" xfId="0" applyNumberFormat="1" applyFont="1" applyFill="1" applyBorder="1" applyAlignment="1">
      <alignment horizontal="right"/>
    </xf>
    <xf numFmtId="169" fontId="8" fillId="0" borderId="0" xfId="0" applyNumberFormat="1" applyFont="1" applyFill="1"/>
    <xf numFmtId="0" fontId="34" fillId="0" borderId="0" xfId="0" applyFont="1" applyFill="1" applyAlignment="1">
      <alignment horizontal="right"/>
    </xf>
    <xf numFmtId="169" fontId="10" fillId="0" borderId="0" xfId="0" applyNumberFormat="1" applyFont="1" applyFill="1" applyAlignment="1">
      <alignment horizontal="right"/>
    </xf>
    <xf numFmtId="169" fontId="10" fillId="0" borderId="0" xfId="3483" applyNumberFormat="1" applyFont="1" applyFill="1" applyAlignment="1">
      <alignment horizontal="right"/>
    </xf>
    <xf numFmtId="168" fontId="11" fillId="26" borderId="0" xfId="368" applyNumberFormat="1" applyFont="1" applyFill="1" applyAlignment="1">
      <alignment horizontal="right"/>
    </xf>
    <xf numFmtId="177" fontId="80" fillId="0" borderId="0" xfId="368" applyNumberFormat="1" applyFill="1"/>
    <xf numFmtId="177" fontId="10" fillId="26" borderId="0" xfId="368" applyNumberFormat="1" applyFont="1" applyFill="1" applyAlignment="1">
      <alignment horizontal="right"/>
    </xf>
    <xf numFmtId="177" fontId="11" fillId="26" borderId="0" xfId="368" applyNumberFormat="1" applyFont="1" applyFill="1" applyAlignment="1">
      <alignment horizontal="right"/>
    </xf>
    <xf numFmtId="177" fontId="28" fillId="0" borderId="0" xfId="368" applyNumberFormat="1" applyFont="1" applyFill="1"/>
    <xf numFmtId="177" fontId="10" fillId="26" borderId="0" xfId="978" applyNumberFormat="1" applyFont="1" applyFill="1" applyAlignment="1">
      <alignment horizontal="right"/>
    </xf>
    <xf numFmtId="177" fontId="10" fillId="26" borderId="0" xfId="1050" applyNumberFormat="1" applyFont="1" applyFill="1" applyAlignment="1">
      <alignment horizontal="right"/>
    </xf>
    <xf numFmtId="177" fontId="10" fillId="26" borderId="0" xfId="1014" applyNumberFormat="1" applyFont="1" applyFill="1" applyAlignment="1">
      <alignment horizontal="right"/>
    </xf>
    <xf numFmtId="177" fontId="11" fillId="26" borderId="0" xfId="1014" applyNumberFormat="1" applyFont="1" applyFill="1" applyAlignment="1">
      <alignment horizontal="right"/>
    </xf>
    <xf numFmtId="178" fontId="10" fillId="0" borderId="0" xfId="1014" applyNumberFormat="1" applyFont="1" applyFill="1"/>
    <xf numFmtId="177" fontId="10" fillId="0" borderId="0" xfId="1014" applyNumberFormat="1" applyFont="1" applyFill="1"/>
    <xf numFmtId="177" fontId="11" fillId="0" borderId="0" xfId="1014" applyNumberFormat="1" applyFont="1" applyFill="1"/>
    <xf numFmtId="168" fontId="11" fillId="26" borderId="0" xfId="1014" applyNumberFormat="1" applyFont="1" applyFill="1" applyAlignment="1">
      <alignment horizontal="right"/>
    </xf>
    <xf numFmtId="177" fontId="10" fillId="26" borderId="0" xfId="1310" applyNumberFormat="1" applyFont="1" applyFill="1" applyAlignment="1">
      <alignment horizontal="right"/>
    </xf>
    <xf numFmtId="177" fontId="11" fillId="26" borderId="0" xfId="1310" applyNumberFormat="1" applyFont="1" applyFill="1" applyAlignment="1">
      <alignment horizontal="right"/>
    </xf>
    <xf numFmtId="178" fontId="10" fillId="0" borderId="0" xfId="1310" applyNumberFormat="1" applyFont="1" applyFill="1"/>
    <xf numFmtId="177" fontId="10" fillId="0" borderId="0" xfId="1310" applyNumberFormat="1" applyFont="1" applyFill="1"/>
    <xf numFmtId="177" fontId="11" fillId="0" borderId="0" xfId="1310" applyNumberFormat="1" applyFont="1" applyFill="1"/>
    <xf numFmtId="168" fontId="11" fillId="26" borderId="0" xfId="1310" applyNumberFormat="1" applyFont="1" applyFill="1" applyAlignment="1">
      <alignment horizontal="right"/>
    </xf>
    <xf numFmtId="177" fontId="10" fillId="26" borderId="0" xfId="1354" applyNumberFormat="1" applyFont="1" applyFill="1" applyAlignment="1">
      <alignment horizontal="right"/>
    </xf>
    <xf numFmtId="177" fontId="11" fillId="26" borderId="0" xfId="1354" applyNumberFormat="1" applyFont="1" applyFill="1" applyAlignment="1">
      <alignment horizontal="right"/>
    </xf>
    <xf numFmtId="178" fontId="10" fillId="0" borderId="0" xfId="1354" applyNumberFormat="1" applyFont="1" applyFill="1"/>
    <xf numFmtId="177" fontId="10" fillId="0" borderId="0" xfId="1354" applyNumberFormat="1" applyFont="1" applyFill="1"/>
    <xf numFmtId="177" fontId="11" fillId="0" borderId="0" xfId="1354" applyNumberFormat="1" applyFont="1" applyFill="1"/>
    <xf numFmtId="168" fontId="11" fillId="26" borderId="0" xfId="1354" applyNumberFormat="1" applyFont="1" applyFill="1" applyAlignment="1">
      <alignment horizontal="right"/>
    </xf>
    <xf numFmtId="2" fontId="10" fillId="0" borderId="0" xfId="2292" applyNumberFormat="1" applyFont="1" applyFill="1"/>
    <xf numFmtId="170" fontId="11" fillId="0" borderId="0" xfId="2364" applyNumberFormat="1" applyFont="1" applyFill="1" applyAlignment="1">
      <alignment horizontal="right"/>
    </xf>
    <xf numFmtId="169" fontId="10" fillId="0" borderId="0" xfId="3481" applyNumberFormat="1" applyFont="1" applyFill="1"/>
    <xf numFmtId="169" fontId="11" fillId="0" borderId="0" xfId="3481" applyNumberFormat="1" applyFont="1" applyFill="1" applyAlignment="1">
      <alignment horizontal="right"/>
    </xf>
    <xf numFmtId="169" fontId="10" fillId="0" borderId="0" xfId="3481" applyNumberFormat="1" applyFont="1" applyFill="1" applyAlignment="1">
      <alignment horizontal="right"/>
    </xf>
    <xf numFmtId="170" fontId="11" fillId="0" borderId="0" xfId="2292" quotePrefix="1" applyNumberFormat="1" applyFont="1" applyFill="1" applyBorder="1" applyAlignment="1">
      <alignment horizontal="right"/>
    </xf>
    <xf numFmtId="10" fontId="11" fillId="0" borderId="0" xfId="2292" quotePrefix="1" applyNumberFormat="1" applyFont="1" applyFill="1" applyBorder="1" applyAlignment="1">
      <alignment horizontal="right"/>
    </xf>
    <xf numFmtId="170" fontId="26" fillId="0" borderId="0" xfId="0" applyNumberFormat="1" applyFont="1" applyFill="1" applyAlignment="1">
      <alignment horizontal="right"/>
    </xf>
    <xf numFmtId="170" fontId="11" fillId="0" borderId="0" xfId="1249" applyNumberFormat="1" applyFont="1" applyFill="1" applyAlignment="1">
      <alignment horizontal="right"/>
    </xf>
    <xf numFmtId="168" fontId="9" fillId="30" borderId="0" xfId="0" applyNumberFormat="1" applyFont="1" applyFill="1" applyBorder="1" applyAlignment="1">
      <alignment horizontal="right"/>
    </xf>
    <xf numFmtId="168" fontId="87" fillId="30" borderId="0" xfId="0" applyNumberFormat="1" applyFont="1" applyFill="1" applyBorder="1" applyAlignment="1">
      <alignment horizontal="right"/>
    </xf>
    <xf numFmtId="168" fontId="86" fillId="0" borderId="0" xfId="0" applyNumberFormat="1" applyFont="1" applyFill="1" applyBorder="1"/>
    <xf numFmtId="169" fontId="10" fillId="0" borderId="0" xfId="3484" applyNumberFormat="1" applyFont="1" applyFill="1" applyAlignment="1">
      <alignment horizontal="right"/>
    </xf>
    <xf numFmtId="4" fontId="10" fillId="0" borderId="0" xfId="0" applyNumberFormat="1" applyFont="1" applyFill="1"/>
    <xf numFmtId="3" fontId="10" fillId="0" borderId="0" xfId="2292" applyNumberFormat="1" applyFont="1" applyFill="1"/>
    <xf numFmtId="2" fontId="10" fillId="0" borderId="0" xfId="2292" applyNumberFormat="1" applyFont="1" applyFill="1" applyAlignment="1">
      <alignment horizontal="center"/>
    </xf>
    <xf numFmtId="175" fontId="10" fillId="0" borderId="0" xfId="6157" applyFont="1" applyFill="1"/>
    <xf numFmtId="175" fontId="109" fillId="0" borderId="0" xfId="6157" applyFill="1"/>
    <xf numFmtId="175" fontId="16" fillId="0" borderId="0" xfId="6157" applyFont="1" applyFill="1"/>
    <xf numFmtId="168" fontId="10" fillId="22" borderId="0" xfId="6157" applyNumberFormat="1" applyFont="1" applyFill="1" applyAlignment="1">
      <alignment horizontal="right"/>
    </xf>
    <xf numFmtId="170" fontId="11" fillId="0" borderId="0" xfId="6157" applyNumberFormat="1" applyFont="1" applyFill="1" applyAlignment="1">
      <alignment horizontal="right"/>
    </xf>
    <xf numFmtId="170" fontId="10" fillId="22" borderId="0" xfId="2292" applyNumberFormat="1" applyFont="1" applyFill="1" applyAlignment="1">
      <alignment horizontal="right"/>
    </xf>
    <xf numFmtId="170" fontId="11" fillId="0" borderId="0" xfId="2292" applyNumberFormat="1" applyFont="1" applyFill="1" applyAlignment="1">
      <alignment horizontal="right"/>
    </xf>
    <xf numFmtId="170" fontId="11" fillId="0" borderId="0" xfId="2292" quotePrefix="1" applyNumberFormat="1" applyFont="1" applyFill="1" applyBorder="1" applyAlignment="1">
      <alignment horizontal="right"/>
    </xf>
    <xf numFmtId="0" fontId="10" fillId="0" borderId="0" xfId="451" applyFont="1" applyFill="1"/>
    <xf numFmtId="168" fontId="10" fillId="22" borderId="0" xfId="451" applyNumberFormat="1" applyFont="1" applyFill="1" applyAlignment="1">
      <alignment horizontal="right"/>
    </xf>
    <xf numFmtId="170" fontId="10" fillId="22" borderId="0" xfId="8246" applyNumberFormat="1" applyFont="1" applyFill="1" applyAlignment="1">
      <alignment horizontal="right"/>
    </xf>
    <xf numFmtId="175" fontId="10" fillId="0" borderId="0" xfId="9925" applyFont="1" applyFill="1"/>
    <xf numFmtId="168" fontId="12" fillId="30" borderId="0" xfId="9925" applyNumberFormat="1" applyFont="1" applyFill="1"/>
    <xf numFmtId="3" fontId="10" fillId="0" borderId="0" xfId="9925" applyNumberFormat="1" applyFont="1" applyFill="1" applyAlignment="1">
      <alignment horizontal="center"/>
    </xf>
    <xf numFmtId="168" fontId="8" fillId="0" borderId="0" xfId="0" applyNumberFormat="1" applyFont="1" applyFill="1" applyAlignment="1">
      <alignment horizontal="right"/>
    </xf>
    <xf numFmtId="168" fontId="9" fillId="30" borderId="0" xfId="0" applyNumberFormat="1" applyFont="1" applyFill="1" applyBorder="1" applyAlignment="1">
      <alignment horizontal="center"/>
    </xf>
    <xf numFmtId="168" fontId="8" fillId="0" borderId="0" xfId="0" applyNumberFormat="1" applyFont="1" applyFill="1" applyBorder="1"/>
    <xf numFmtId="168" fontId="8" fillId="0" borderId="0" xfId="0" applyNumberFormat="1" applyFont="1" applyFill="1" applyBorder="1" applyAlignment="1">
      <alignment horizontal="center"/>
    </xf>
    <xf numFmtId="0" fontId="9" fillId="0" borderId="0" xfId="0" applyFont="1" applyFill="1" applyBorder="1"/>
    <xf numFmtId="168" fontId="112" fillId="0" borderId="0" xfId="0" applyNumberFormat="1" applyFont="1" applyFill="1" applyBorder="1"/>
    <xf numFmtId="0" fontId="0" fillId="0" borderId="0" xfId="0"/>
    <xf numFmtId="0" fontId="10" fillId="0" borderId="0" xfId="0" applyFont="1" applyFill="1"/>
    <xf numFmtId="0" fontId="0" fillId="0" borderId="0" xfId="0" applyFill="1"/>
    <xf numFmtId="170" fontId="10" fillId="0" borderId="0" xfId="216" applyNumberFormat="1" applyFont="1" applyFill="1"/>
    <xf numFmtId="0" fontId="12" fillId="22" borderId="0" xfId="216" applyFont="1" applyFill="1" applyAlignment="1">
      <alignment horizontal="right"/>
    </xf>
    <xf numFmtId="0" fontId="10" fillId="0" borderId="0" xfId="451" applyFont="1" applyFill="1"/>
    <xf numFmtId="168" fontId="10" fillId="0" borderId="0" xfId="451" applyNumberFormat="1" applyFont="1" applyFill="1"/>
    <xf numFmtId="168" fontId="10" fillId="22" borderId="0" xfId="451" applyNumberFormat="1" applyFont="1" applyFill="1" applyAlignment="1">
      <alignment horizontal="right"/>
    </xf>
    <xf numFmtId="0" fontId="12" fillId="22" borderId="0" xfId="451" applyFont="1" applyFill="1" applyAlignment="1">
      <alignment horizontal="right"/>
    </xf>
    <xf numFmtId="170" fontId="11" fillId="0" borderId="0" xfId="13205" applyNumberFormat="1" applyFont="1" applyFill="1" applyAlignment="1">
      <alignment horizontal="right"/>
    </xf>
    <xf numFmtId="169" fontId="10" fillId="0" borderId="0" xfId="13211" applyNumberFormat="1" applyFont="1" applyFill="1"/>
    <xf numFmtId="170" fontId="11" fillId="0" borderId="0" xfId="13205" quotePrefix="1" applyNumberFormat="1" applyFont="1" applyFill="1" applyBorder="1" applyAlignment="1">
      <alignment horizontal="right"/>
    </xf>
    <xf numFmtId="170" fontId="10" fillId="22" borderId="0" xfId="13205" applyNumberFormat="1" applyFont="1" applyFill="1" applyAlignment="1">
      <alignment horizontal="right"/>
    </xf>
    <xf numFmtId="0" fontId="8" fillId="0" borderId="0" xfId="0" applyFont="1"/>
    <xf numFmtId="0" fontId="10" fillId="0" borderId="0" xfId="0" applyFont="1" applyFill="1"/>
    <xf numFmtId="0" fontId="0" fillId="0" borderId="0" xfId="0" applyFill="1"/>
    <xf numFmtId="0" fontId="0" fillId="0" borderId="0" xfId="0"/>
    <xf numFmtId="0" fontId="0" fillId="0" borderId="0" xfId="0" applyFill="1"/>
    <xf numFmtId="0" fontId="0" fillId="0" borderId="0" xfId="0" applyFill="1"/>
    <xf numFmtId="0" fontId="10" fillId="0" borderId="0" xfId="451" applyFont="1" applyFill="1"/>
    <xf numFmtId="168" fontId="10" fillId="22" borderId="0" xfId="451" applyNumberFormat="1" applyFont="1" applyFill="1" applyAlignment="1">
      <alignment horizontal="right"/>
    </xf>
    <xf numFmtId="0" fontId="12" fillId="22" borderId="0" xfId="451" applyFont="1" applyFill="1" applyAlignment="1">
      <alignment horizontal="right"/>
    </xf>
    <xf numFmtId="169" fontId="10" fillId="0" borderId="0" xfId="13652" applyNumberFormat="1" applyFont="1" applyFill="1"/>
    <xf numFmtId="170" fontId="10" fillId="22" borderId="0" xfId="13636" applyNumberFormat="1" applyFont="1" applyFill="1" applyAlignment="1">
      <alignment horizontal="right"/>
    </xf>
    <xf numFmtId="0" fontId="0" fillId="0" borderId="0" xfId="0"/>
    <xf numFmtId="0" fontId="8" fillId="0" borderId="0" xfId="0" applyFont="1" applyFill="1"/>
    <xf numFmtId="37" fontId="8" fillId="0" borderId="0" xfId="1464" applyNumberFormat="1" applyFont="1" applyFill="1" applyBorder="1" applyAlignment="1">
      <alignment horizontal="right"/>
    </xf>
    <xf numFmtId="0" fontId="9" fillId="0" borderId="0" xfId="0" applyFont="1" applyFill="1"/>
    <xf numFmtId="168" fontId="9" fillId="30" borderId="0" xfId="0" applyNumberFormat="1" applyFont="1" applyFill="1"/>
    <xf numFmtId="37" fontId="8" fillId="0" borderId="1" xfId="1464" applyNumberFormat="1" applyFont="1" applyFill="1" applyBorder="1" applyAlignment="1">
      <alignment horizontal="right"/>
    </xf>
    <xf numFmtId="37" fontId="29" fillId="0" borderId="0" xfId="0" applyNumberFormat="1" applyFont="1" applyFill="1"/>
    <xf numFmtId="168" fontId="8" fillId="0" borderId="0" xfId="0" applyNumberFormat="1" applyFont="1" applyFill="1" applyBorder="1"/>
    <xf numFmtId="0" fontId="9" fillId="30" borderId="0" xfId="0" applyFont="1" applyFill="1" applyBorder="1" applyAlignment="1">
      <alignment horizontal="center"/>
    </xf>
    <xf numFmtId="168" fontId="8" fillId="0" borderId="0" xfId="0" applyNumberFormat="1" applyFont="1" applyFill="1" applyBorder="1" applyAlignment="1">
      <alignment horizontal="right"/>
    </xf>
    <xf numFmtId="168" fontId="9" fillId="30" borderId="0" xfId="0" applyNumberFormat="1" applyFont="1" applyFill="1" applyBorder="1"/>
    <xf numFmtId="168" fontId="32" fillId="0" borderId="0" xfId="0" applyNumberFormat="1" applyFont="1" applyFill="1" applyBorder="1"/>
    <xf numFmtId="166" fontId="8" fillId="0" borderId="0" xfId="3471" applyFont="1" applyFill="1" applyBorder="1"/>
    <xf numFmtId="168" fontId="9" fillId="31" borderId="0" xfId="0" applyNumberFormat="1" applyFont="1" applyFill="1" applyBorder="1"/>
    <xf numFmtId="169" fontId="8" fillId="0" borderId="0" xfId="3471" applyNumberFormat="1" applyFont="1" applyFill="1" applyBorder="1"/>
    <xf numFmtId="168" fontId="9" fillId="0" borderId="0" xfId="0" applyNumberFormat="1" applyFont="1" applyFill="1" applyBorder="1"/>
    <xf numFmtId="0" fontId="30" fillId="0" borderId="0" xfId="0" applyFont="1" applyFill="1" applyBorder="1"/>
    <xf numFmtId="168" fontId="9" fillId="30" borderId="0" xfId="0" applyNumberFormat="1" applyFont="1" applyFill="1" applyBorder="1" applyAlignment="1">
      <alignment horizontal="right"/>
    </xf>
    <xf numFmtId="0" fontId="8" fillId="0" borderId="0" xfId="0" applyFont="1" applyFill="1" applyBorder="1"/>
    <xf numFmtId="168" fontId="113" fillId="30" borderId="0" xfId="0" applyNumberFormat="1" applyFont="1" applyFill="1" applyBorder="1" applyAlignment="1">
      <alignment horizontal="right"/>
    </xf>
    <xf numFmtId="0" fontId="114" fillId="0" borderId="0" xfId="0" applyFont="1" applyFill="1"/>
    <xf numFmtId="0" fontId="10" fillId="0" borderId="0" xfId="0" applyFont="1" applyFill="1"/>
    <xf numFmtId="0" fontId="0" fillId="0" borderId="0" xfId="0" applyFill="1"/>
    <xf numFmtId="168" fontId="8" fillId="0" borderId="0" xfId="0" applyNumberFormat="1" applyFont="1" applyFill="1" applyAlignment="1">
      <alignment horizontal="right"/>
    </xf>
    <xf numFmtId="168" fontId="9" fillId="30" borderId="0" xfId="0" applyNumberFormat="1" applyFont="1" applyFill="1" applyBorder="1" applyAlignment="1">
      <alignment horizontal="center"/>
    </xf>
    <xf numFmtId="168" fontId="8" fillId="0" borderId="0" xfId="0" applyNumberFormat="1" applyFont="1" applyFill="1" applyBorder="1"/>
    <xf numFmtId="168" fontId="8" fillId="0" borderId="0" xfId="0" applyNumberFormat="1" applyFont="1" applyFill="1" applyBorder="1" applyAlignment="1">
      <alignment horizontal="center"/>
    </xf>
    <xf numFmtId="168" fontId="112" fillId="0" borderId="0" xfId="0" applyNumberFormat="1" applyFont="1" applyFill="1" applyBorder="1"/>
    <xf numFmtId="0" fontId="10" fillId="0" borderId="0" xfId="0" applyFont="1" applyFill="1"/>
    <xf numFmtId="168" fontId="12" fillId="30" borderId="0" xfId="0" applyNumberFormat="1" applyFont="1" applyFill="1"/>
    <xf numFmtId="1" fontId="12" fillId="30" borderId="0" xfId="0" applyNumberFormat="1" applyFont="1" applyFill="1" applyBorder="1" applyAlignment="1">
      <alignment horizontal="center"/>
    </xf>
    <xf numFmtId="2" fontId="10" fillId="0" borderId="0" xfId="0" applyNumberFormat="1" applyFont="1" applyFill="1"/>
    <xf numFmtId="3" fontId="10" fillId="0" borderId="0" xfId="0" applyNumberFormat="1" applyFont="1" applyFill="1"/>
    <xf numFmtId="170" fontId="10" fillId="0" borderId="0" xfId="0" applyNumberFormat="1" applyFont="1" applyFill="1"/>
    <xf numFmtId="168" fontId="12" fillId="30" borderId="0" xfId="0" applyNumberFormat="1" applyFont="1" applyFill="1" applyAlignment="1">
      <alignment horizontal="right"/>
    </xf>
    <xf numFmtId="169" fontId="10" fillId="0" borderId="0" xfId="3471" applyNumberFormat="1" applyFont="1" applyFill="1" applyAlignment="1">
      <alignment horizontal="right"/>
    </xf>
    <xf numFmtId="0" fontId="12" fillId="31" borderId="0" xfId="451" applyFont="1" applyFill="1" applyAlignment="1">
      <alignment horizontal="center"/>
    </xf>
    <xf numFmtId="0" fontId="10" fillId="0" borderId="0" xfId="0" applyFont="1" applyFill="1"/>
    <xf numFmtId="169" fontId="10" fillId="0" borderId="0" xfId="3471" applyNumberFormat="1" applyFont="1" applyFill="1" applyAlignment="1">
      <alignment horizontal="right"/>
    </xf>
    <xf numFmtId="169" fontId="10" fillId="0" borderId="0" xfId="3471" applyNumberFormat="1" applyFont="1" applyFill="1"/>
    <xf numFmtId="0" fontId="12" fillId="31" borderId="0" xfId="451" applyFont="1" applyFill="1" applyAlignment="1">
      <alignment horizontal="center"/>
    </xf>
    <xf numFmtId="170" fontId="11" fillId="0" borderId="0" xfId="15966" applyNumberFormat="1" applyFont="1" applyFill="1" applyAlignment="1">
      <alignment horizontal="right"/>
    </xf>
    <xf numFmtId="169" fontId="11" fillId="0" borderId="0" xfId="15972" applyNumberFormat="1" applyFont="1" applyFill="1" applyAlignment="1">
      <alignment horizontal="right"/>
    </xf>
    <xf numFmtId="169" fontId="10" fillId="0" borderId="0" xfId="15972" applyNumberFormat="1" applyFont="1" applyFill="1" applyAlignment="1">
      <alignment horizontal="right"/>
    </xf>
    <xf numFmtId="168" fontId="10" fillId="0" borderId="0" xfId="0" applyNumberFormat="1" applyFont="1" applyFill="1"/>
    <xf numFmtId="169" fontId="10" fillId="0" borderId="0" xfId="3471" applyNumberFormat="1" applyFont="1" applyFill="1" applyAlignment="1">
      <alignment horizontal="right"/>
    </xf>
    <xf numFmtId="170" fontId="11" fillId="0" borderId="0" xfId="15966" applyNumberFormat="1" applyFont="1" applyFill="1" applyAlignment="1">
      <alignment horizontal="right"/>
    </xf>
    <xf numFmtId="169" fontId="10" fillId="0" borderId="0" xfId="15972" applyNumberFormat="1" applyFont="1" applyFill="1" applyAlignment="1">
      <alignment horizontal="right"/>
    </xf>
    <xf numFmtId="168" fontId="10" fillId="0" borderId="0" xfId="0" applyNumberFormat="1" applyFont="1" applyFill="1"/>
    <xf numFmtId="169" fontId="10" fillId="0" borderId="0" xfId="3471" applyNumberFormat="1" applyFont="1" applyFill="1" applyAlignment="1">
      <alignment horizontal="right"/>
    </xf>
    <xf numFmtId="170" fontId="11" fillId="0" borderId="0" xfId="15966" applyNumberFormat="1" applyFont="1" applyFill="1" applyAlignment="1">
      <alignment horizontal="right"/>
    </xf>
    <xf numFmtId="169" fontId="10" fillId="0" borderId="0" xfId="15972" applyNumberFormat="1" applyFont="1" applyFill="1" applyAlignment="1">
      <alignment horizontal="right"/>
    </xf>
    <xf numFmtId="169" fontId="10" fillId="0" borderId="0" xfId="3471" applyNumberFormat="1" applyFont="1" applyFill="1" applyAlignment="1">
      <alignment horizontal="right"/>
    </xf>
    <xf numFmtId="170" fontId="11" fillId="0" borderId="0" xfId="15966" applyNumberFormat="1" applyFont="1" applyFill="1" applyAlignment="1">
      <alignment horizontal="right"/>
    </xf>
    <xf numFmtId="169" fontId="10" fillId="0" borderId="0" xfId="15972" applyNumberFormat="1" applyFont="1" applyFill="1" applyAlignment="1">
      <alignment horizontal="right"/>
    </xf>
    <xf numFmtId="168" fontId="10" fillId="0" borderId="0" xfId="0" applyNumberFormat="1" applyFont="1" applyFill="1"/>
    <xf numFmtId="168" fontId="10" fillId="0" borderId="0" xfId="0" applyNumberFormat="1" applyFont="1" applyFill="1" applyAlignment="1">
      <alignment horizontal="right"/>
    </xf>
    <xf numFmtId="169" fontId="10" fillId="0" borderId="0" xfId="3471" applyNumberFormat="1" applyFont="1" applyFill="1" applyAlignment="1">
      <alignment horizontal="right"/>
    </xf>
    <xf numFmtId="3" fontId="10" fillId="0" borderId="0" xfId="0" applyNumberFormat="1" applyFont="1" applyFill="1" applyAlignment="1">
      <alignment horizontal="right"/>
    </xf>
    <xf numFmtId="170" fontId="11" fillId="0" borderId="0" xfId="15966" applyNumberFormat="1" applyFont="1" applyFill="1" applyAlignment="1">
      <alignment horizontal="right"/>
    </xf>
    <xf numFmtId="169" fontId="10" fillId="0" borderId="0" xfId="15972" applyNumberFormat="1" applyFont="1" applyFill="1"/>
    <xf numFmtId="168" fontId="10" fillId="0" borderId="0" xfId="0" applyNumberFormat="1" applyFont="1" applyFill="1"/>
    <xf numFmtId="169" fontId="10" fillId="0" borderId="0" xfId="3471" applyNumberFormat="1" applyFont="1" applyFill="1" applyAlignment="1">
      <alignment horizontal="right"/>
    </xf>
    <xf numFmtId="3" fontId="10" fillId="0" borderId="0" xfId="0" applyNumberFormat="1" applyFont="1" applyFill="1" applyAlignment="1">
      <alignment horizontal="right"/>
    </xf>
    <xf numFmtId="170" fontId="11" fillId="0" borderId="0" xfId="15966" applyNumberFormat="1" applyFont="1" applyFill="1" applyAlignment="1">
      <alignment horizontal="right"/>
    </xf>
    <xf numFmtId="168" fontId="10" fillId="0" borderId="0" xfId="0" applyNumberFormat="1" applyFont="1" applyFill="1"/>
    <xf numFmtId="169" fontId="10" fillId="0" borderId="0" xfId="3471" applyNumberFormat="1" applyFont="1" applyFill="1" applyAlignment="1">
      <alignment horizontal="right"/>
    </xf>
    <xf numFmtId="3" fontId="10" fillId="0" borderId="0" xfId="0" applyNumberFormat="1" applyFont="1" applyFill="1" applyAlignment="1">
      <alignment horizontal="right"/>
    </xf>
    <xf numFmtId="170" fontId="11" fillId="0" borderId="0" xfId="15966" applyNumberFormat="1" applyFont="1" applyFill="1" applyAlignment="1">
      <alignment horizontal="right"/>
    </xf>
    <xf numFmtId="168" fontId="10" fillId="0" borderId="0" xfId="0" applyNumberFormat="1" applyFont="1" applyFill="1"/>
    <xf numFmtId="169" fontId="10" fillId="0" borderId="0" xfId="3471" applyNumberFormat="1" applyFont="1" applyFill="1" applyAlignment="1">
      <alignment horizontal="right"/>
    </xf>
    <xf numFmtId="170" fontId="11" fillId="0" borderId="0" xfId="15966" applyNumberFormat="1" applyFont="1" applyFill="1" applyAlignment="1">
      <alignment horizontal="right"/>
    </xf>
    <xf numFmtId="168" fontId="10" fillId="0" borderId="0" xfId="0" applyNumberFormat="1" applyFont="1" applyFill="1"/>
    <xf numFmtId="169" fontId="10" fillId="0" borderId="0" xfId="3471" applyNumberFormat="1" applyFont="1" applyFill="1" applyAlignment="1">
      <alignment horizontal="right"/>
    </xf>
    <xf numFmtId="168" fontId="10" fillId="0" borderId="0" xfId="0" quotePrefix="1" applyNumberFormat="1" applyFont="1" applyFill="1" applyAlignment="1">
      <alignment horizontal="center"/>
    </xf>
    <xf numFmtId="3" fontId="10" fillId="0" borderId="0" xfId="0" quotePrefix="1" applyNumberFormat="1" applyFont="1" applyFill="1" applyAlignment="1">
      <alignment horizontal="right"/>
    </xf>
    <xf numFmtId="170" fontId="11" fillId="0" borderId="0" xfId="15966" applyNumberFormat="1" applyFont="1" applyFill="1" applyAlignment="1">
      <alignment horizontal="right"/>
    </xf>
    <xf numFmtId="0" fontId="0" fillId="0" borderId="0" xfId="0"/>
    <xf numFmtId="0" fontId="10" fillId="0" borderId="0" xfId="0" applyFont="1" applyFill="1"/>
    <xf numFmtId="168" fontId="10" fillId="0" borderId="0" xfId="0" applyNumberFormat="1" applyFont="1" applyFill="1"/>
    <xf numFmtId="0" fontId="0" fillId="0" borderId="0" xfId="0" applyFill="1"/>
    <xf numFmtId="168" fontId="12" fillId="30" borderId="0" xfId="0" applyNumberFormat="1" applyFont="1" applyFill="1" applyAlignment="1">
      <alignment horizontal="right"/>
    </xf>
    <xf numFmtId="169" fontId="10" fillId="0" borderId="0" xfId="3471" applyNumberFormat="1" applyFont="1" applyFill="1" applyAlignment="1">
      <alignment horizontal="right"/>
    </xf>
    <xf numFmtId="0" fontId="10" fillId="0" borderId="0" xfId="451" applyFont="1" applyFill="1"/>
    <xf numFmtId="0" fontId="12" fillId="31" borderId="0" xfId="451" applyFont="1" applyFill="1" applyAlignment="1">
      <alignment horizontal="center"/>
    </xf>
    <xf numFmtId="168" fontId="10" fillId="22" borderId="0" xfId="451" applyNumberFormat="1" applyFont="1" applyFill="1" applyAlignment="1">
      <alignment horizontal="right"/>
    </xf>
    <xf numFmtId="0" fontId="12" fillId="22" borderId="0" xfId="451" applyFont="1" applyFill="1" applyAlignment="1">
      <alignment horizontal="right"/>
    </xf>
    <xf numFmtId="170" fontId="11" fillId="0" borderId="0" xfId="15966" applyNumberFormat="1" applyFont="1" applyFill="1" applyAlignment="1">
      <alignment horizontal="right"/>
    </xf>
    <xf numFmtId="169" fontId="10" fillId="0" borderId="0" xfId="15972" applyNumberFormat="1" applyFont="1" applyFill="1" applyAlignment="1">
      <alignment horizontal="right"/>
    </xf>
    <xf numFmtId="170" fontId="11" fillId="0" borderId="0" xfId="0" applyNumberFormat="1" applyFont="1" applyFill="1" applyBorder="1"/>
    <xf numFmtId="170" fontId="11" fillId="0" borderId="0" xfId="2292" applyNumberFormat="1" applyFont="1" applyFill="1"/>
    <xf numFmtId="178" fontId="10" fillId="0" borderId="0" xfId="1380" applyNumberFormat="1" applyFont="1" applyFill="1"/>
    <xf numFmtId="9" fontId="0" fillId="0" borderId="0" xfId="0" applyNumberFormat="1" applyFill="1"/>
    <xf numFmtId="170" fontId="11" fillId="0" borderId="0" xfId="2355" applyNumberFormat="1" applyFont="1" applyFill="1" applyAlignment="1">
      <alignment horizontal="right"/>
    </xf>
    <xf numFmtId="0" fontId="10" fillId="0" borderId="0" xfId="0" applyFont="1" applyFill="1" applyAlignment="1">
      <alignment horizontal="left"/>
    </xf>
    <xf numFmtId="0" fontId="10" fillId="0" borderId="0" xfId="0" quotePrefix="1" applyFont="1" applyFill="1" applyAlignment="1">
      <alignment horizontal="left"/>
    </xf>
    <xf numFmtId="170" fontId="10" fillId="0" borderId="0" xfId="2292" applyNumberFormat="1" applyFont="1" applyFill="1" applyAlignment="1">
      <alignment horizontal="center"/>
    </xf>
    <xf numFmtId="178" fontId="0" fillId="0" borderId="0" xfId="0" applyNumberFormat="1" applyFill="1"/>
    <xf numFmtId="169" fontId="10" fillId="63" borderId="0" xfId="3471" applyNumberFormat="1" applyFont="1" applyFill="1" applyAlignment="1">
      <alignment horizontal="right"/>
    </xf>
    <xf numFmtId="169" fontId="10" fillId="0" borderId="0" xfId="3473" applyNumberFormat="1" applyFont="1" applyFill="1" applyAlignment="1">
      <alignment horizontal="right"/>
    </xf>
    <xf numFmtId="169" fontId="10" fillId="63" borderId="0" xfId="3473" applyNumberFormat="1" applyFont="1" applyFill="1" applyAlignment="1">
      <alignment horizontal="right"/>
    </xf>
    <xf numFmtId="170" fontId="0" fillId="0" borderId="0" xfId="2292" applyNumberFormat="1" applyFont="1"/>
    <xf numFmtId="168" fontId="0" fillId="0" borderId="0" xfId="0" applyNumberFormat="1"/>
    <xf numFmtId="170" fontId="11" fillId="0" borderId="0" xfId="6157" applyNumberFormat="1" applyFont="1" applyFill="1" applyAlignment="1">
      <alignment horizontal="center"/>
    </xf>
    <xf numFmtId="0" fontId="10" fillId="0" borderId="0" xfId="451" applyFont="1"/>
    <xf numFmtId="170" fontId="10" fillId="0" borderId="0" xfId="0" quotePrefix="1" applyNumberFormat="1" applyFont="1" applyFill="1"/>
    <xf numFmtId="0" fontId="9" fillId="0" borderId="0" xfId="0" applyFont="1"/>
    <xf numFmtId="37" fontId="8" fillId="0" borderId="0" xfId="1464" applyNumberFormat="1" applyAlignment="1">
      <alignment horizontal="right"/>
    </xf>
    <xf numFmtId="169" fontId="8" fillId="64" borderId="0" xfId="3471" applyNumberFormat="1" applyFont="1" applyFill="1" applyBorder="1" applyAlignment="1">
      <alignment horizontal="right"/>
    </xf>
    <xf numFmtId="37" fontId="8" fillId="64" borderId="0" xfId="1464" applyNumberFormat="1" applyFill="1" applyAlignment="1">
      <alignment horizontal="right"/>
    </xf>
    <xf numFmtId="37" fontId="29" fillId="0" borderId="0" xfId="0" applyNumberFormat="1" applyFont="1"/>
    <xf numFmtId="168" fontId="9" fillId="31" borderId="0" xfId="0" applyNumberFormat="1" applyFont="1" applyFill="1"/>
    <xf numFmtId="0" fontId="114" fillId="0" borderId="0" xfId="0" applyFont="1"/>
    <xf numFmtId="168" fontId="113" fillId="30" borderId="0" xfId="0" applyNumberFormat="1" applyFont="1" applyFill="1" applyAlignment="1">
      <alignment horizontal="right"/>
    </xf>
    <xf numFmtId="37" fontId="8" fillId="0" borderId="1" xfId="1464" applyNumberFormat="1" applyBorder="1" applyAlignment="1">
      <alignment horizontal="right"/>
    </xf>
    <xf numFmtId="4" fontId="0" fillId="0" borderId="0" xfId="0" applyNumberFormat="1" applyFill="1"/>
    <xf numFmtId="3" fontId="0" fillId="0" borderId="0" xfId="0" applyNumberFormat="1" applyFill="1"/>
    <xf numFmtId="37" fontId="8" fillId="0" borderId="0" xfId="1464" applyNumberFormat="1" applyFill="1" applyAlignment="1">
      <alignment horizontal="right"/>
    </xf>
    <xf numFmtId="170" fontId="10" fillId="64" borderId="0" xfId="0" applyNumberFormat="1" applyFont="1" applyFill="1"/>
    <xf numFmtId="169" fontId="10" fillId="0" borderId="0" xfId="0" applyNumberFormat="1" applyFont="1" applyFill="1"/>
    <xf numFmtId="0" fontId="0" fillId="0" borderId="0" xfId="0" applyAlignment="1">
      <alignment horizontal="right" wrapText="1"/>
    </xf>
    <xf numFmtId="192" fontId="0" fillId="0" borderId="0" xfId="0" applyNumberFormat="1" applyFill="1"/>
    <xf numFmtId="169" fontId="10" fillId="0" borderId="0" xfId="451" applyNumberFormat="1" applyFont="1" applyFill="1"/>
    <xf numFmtId="169" fontId="10" fillId="0" borderId="0" xfId="3471" applyNumberFormat="1" applyFont="1" applyFill="1" applyAlignment="1">
      <alignment horizontal="center"/>
    </xf>
    <xf numFmtId="166" fontId="0" fillId="0" borderId="0" xfId="3471" applyFont="1" applyFill="1"/>
    <xf numFmtId="166" fontId="11" fillId="0" borderId="0" xfId="3471" applyFont="1" applyFill="1"/>
    <xf numFmtId="169" fontId="11" fillId="0" borderId="0" xfId="3471" applyNumberFormat="1" applyFont="1" applyFill="1"/>
    <xf numFmtId="169" fontId="20" fillId="26" borderId="0" xfId="3471" applyNumberFormat="1" applyFont="1" applyFill="1"/>
    <xf numFmtId="169" fontId="10" fillId="26" borderId="0" xfId="3471" applyNumberFormat="1" applyFont="1" applyFill="1"/>
    <xf numFmtId="0" fontId="11" fillId="0" borderId="0" xfId="0" quotePrefix="1" applyFont="1" applyAlignment="1">
      <alignment horizontal="left"/>
    </xf>
    <xf numFmtId="170" fontId="11" fillId="64" borderId="0" xfId="15966" applyNumberFormat="1" applyFont="1" applyFill="1" applyAlignment="1">
      <alignment horizontal="right"/>
    </xf>
    <xf numFmtId="170" fontId="11" fillId="64" borderId="0" xfId="2355" applyNumberFormat="1" applyFont="1" applyFill="1" applyAlignment="1">
      <alignment horizontal="right"/>
    </xf>
    <xf numFmtId="178" fontId="11" fillId="0" borderId="0" xfId="1354" applyNumberFormat="1" applyFont="1" applyFill="1"/>
    <xf numFmtId="177" fontId="10" fillId="0" borderId="0" xfId="1354" applyNumberFormat="1" applyFont="1" applyFill="1" applyAlignment="1">
      <alignment horizontal="right"/>
    </xf>
    <xf numFmtId="177" fontId="11" fillId="0" borderId="0" xfId="1354" applyNumberFormat="1" applyFont="1" applyFill="1" applyAlignment="1">
      <alignment horizontal="right"/>
    </xf>
    <xf numFmtId="168" fontId="11" fillId="0" borderId="0" xfId="1354" applyNumberFormat="1" applyFont="1" applyFill="1" applyAlignment="1">
      <alignment horizontal="right"/>
    </xf>
    <xf numFmtId="177" fontId="10" fillId="0" borderId="0" xfId="1050" applyNumberFormat="1" applyFont="1" applyFill="1" applyAlignment="1">
      <alignment horizontal="right"/>
    </xf>
    <xf numFmtId="169" fontId="10" fillId="64" borderId="0" xfId="3471" applyNumberFormat="1" applyFont="1" applyFill="1" applyAlignment="1">
      <alignment horizontal="right"/>
    </xf>
    <xf numFmtId="0" fontId="13" fillId="0" borderId="0" xfId="0" applyFont="1" applyBorder="1" applyAlignment="1">
      <alignment horizontal="left" wrapText="1"/>
    </xf>
    <xf numFmtId="0" fontId="17" fillId="0" borderId="0" xfId="0" applyFont="1" applyAlignment="1">
      <alignment horizontal="center"/>
    </xf>
    <xf numFmtId="0" fontId="13" fillId="0" borderId="0" xfId="0" applyFont="1" applyBorder="1" applyAlignment="1">
      <alignment wrapText="1"/>
    </xf>
    <xf numFmtId="0" fontId="13" fillId="0" borderId="0" xfId="0" applyFont="1" applyAlignment="1"/>
  </cellXfs>
  <cellStyles count="44893">
    <cellStyle name="_~7355251" xfId="1"/>
    <cellStyle name="_Agingpatr_0908" xfId="2"/>
    <cellStyle name="_Faturamento 0105" xfId="3"/>
    <cellStyle name="_Faturamento_0205" xfId="4"/>
    <cellStyle name="_RiscoConsolidado" xfId="5"/>
    <cellStyle name="£ BP" xfId="6"/>
    <cellStyle name="¥ JY" xfId="7"/>
    <cellStyle name="20% - Accent1" xfId="8"/>
    <cellStyle name="20% - Accent2" xfId="9"/>
    <cellStyle name="20% - Accent3" xfId="10"/>
    <cellStyle name="20% - Accent4" xfId="11"/>
    <cellStyle name="20% - Accent5" xfId="12"/>
    <cellStyle name="20% - Accent6" xfId="13"/>
    <cellStyle name="20% - Ênfase1" xfId="14" builtinId="30" customBuiltin="1"/>
    <cellStyle name="20% - Ênfase1 2" xfId="15"/>
    <cellStyle name="20% - Ênfase1 3" xfId="6172"/>
    <cellStyle name="20% - Ênfase1 3 2" xfId="11134"/>
    <cellStyle name="20% - Ênfase1 3 2 2" xfId="23172"/>
    <cellStyle name="20% - Ênfase1 3 3" xfId="19243"/>
    <cellStyle name="20% - Ênfase1 4" xfId="3589"/>
    <cellStyle name="20% - Ênfase1 4 2" xfId="18038"/>
    <cellStyle name="20% - Ênfase1 5" xfId="9926"/>
    <cellStyle name="20% - Ênfase1 5 2" xfId="21965"/>
    <cellStyle name="20% - Ênfase1 6" xfId="12787"/>
    <cellStyle name="20% - Ênfase1 6 2" xfId="26641"/>
    <cellStyle name="20% - Ênfase1 7" xfId="13218"/>
    <cellStyle name="20% - Ênfase1 7 2" xfId="28467"/>
    <cellStyle name="20% - Ênfase1 8" xfId="15548"/>
    <cellStyle name="20% - Ênfase2" xfId="16" builtinId="34" customBuiltin="1"/>
    <cellStyle name="20% - Ênfase2 2" xfId="17"/>
    <cellStyle name="20% - Ênfase2 3" xfId="6173"/>
    <cellStyle name="20% - Ênfase2 3 2" xfId="11135"/>
    <cellStyle name="20% - Ênfase2 3 2 2" xfId="23173"/>
    <cellStyle name="20% - Ênfase2 3 3" xfId="19244"/>
    <cellStyle name="20% - Ênfase2 4" xfId="3590"/>
    <cellStyle name="20% - Ênfase2 4 2" xfId="18039"/>
    <cellStyle name="20% - Ênfase2 5" xfId="9927"/>
    <cellStyle name="20% - Ênfase2 5 2" xfId="21966"/>
    <cellStyle name="20% - Ênfase2 6" xfId="12788"/>
    <cellStyle name="20% - Ênfase2 6 2" xfId="26642"/>
    <cellStyle name="20% - Ênfase2 7" xfId="13219"/>
    <cellStyle name="20% - Ênfase2 7 2" xfId="28468"/>
    <cellStyle name="20% - Ênfase2 8" xfId="15549"/>
    <cellStyle name="20% - Ênfase3" xfId="18" builtinId="38" customBuiltin="1"/>
    <cellStyle name="20% - Ênfase3 2" xfId="19"/>
    <cellStyle name="20% - Ênfase3 3" xfId="6174"/>
    <cellStyle name="20% - Ênfase3 3 2" xfId="11136"/>
    <cellStyle name="20% - Ênfase3 3 2 2" xfId="23174"/>
    <cellStyle name="20% - Ênfase3 3 3" xfId="19245"/>
    <cellStyle name="20% - Ênfase3 4" xfId="3591"/>
    <cellStyle name="20% - Ênfase3 4 2" xfId="18040"/>
    <cellStyle name="20% - Ênfase3 5" xfId="9928"/>
    <cellStyle name="20% - Ênfase3 5 2" xfId="21967"/>
    <cellStyle name="20% - Ênfase3 6" xfId="12789"/>
    <cellStyle name="20% - Ênfase3 6 2" xfId="26643"/>
    <cellStyle name="20% - Ênfase3 7" xfId="13220"/>
    <cellStyle name="20% - Ênfase3 7 2" xfId="28469"/>
    <cellStyle name="20% - Ênfase3 8" xfId="15550"/>
    <cellStyle name="20% - Ênfase4" xfId="20" builtinId="42" customBuiltin="1"/>
    <cellStyle name="20% - Ênfase4 2" xfId="21"/>
    <cellStyle name="20% - Ênfase4 3" xfId="6175"/>
    <cellStyle name="20% - Ênfase4 3 2" xfId="11137"/>
    <cellStyle name="20% - Ênfase4 3 2 2" xfId="23175"/>
    <cellStyle name="20% - Ênfase4 3 3" xfId="19246"/>
    <cellStyle name="20% - Ênfase4 4" xfId="3592"/>
    <cellStyle name="20% - Ênfase4 4 2" xfId="18041"/>
    <cellStyle name="20% - Ênfase4 5" xfId="9929"/>
    <cellStyle name="20% - Ênfase4 5 2" xfId="21968"/>
    <cellStyle name="20% - Ênfase4 6" xfId="12790"/>
    <cellStyle name="20% - Ênfase4 6 2" xfId="26644"/>
    <cellStyle name="20% - Ênfase4 7" xfId="13221"/>
    <cellStyle name="20% - Ênfase4 7 2" xfId="28470"/>
    <cellStyle name="20% - Ênfase4 8" xfId="15551"/>
    <cellStyle name="20% - Ênfase5" xfId="22" builtinId="46" customBuiltin="1"/>
    <cellStyle name="20% - Ênfase5 2" xfId="23"/>
    <cellStyle name="20% - Ênfase5 3" xfId="6176"/>
    <cellStyle name="20% - Ênfase5 3 2" xfId="11138"/>
    <cellStyle name="20% - Ênfase5 3 2 2" xfId="23176"/>
    <cellStyle name="20% - Ênfase5 3 3" xfId="19247"/>
    <cellStyle name="20% - Ênfase5 4" xfId="3593"/>
    <cellStyle name="20% - Ênfase5 4 2" xfId="18042"/>
    <cellStyle name="20% - Ênfase5 5" xfId="9930"/>
    <cellStyle name="20% - Ênfase5 5 2" xfId="21969"/>
    <cellStyle name="20% - Ênfase5 6" xfId="12791"/>
    <cellStyle name="20% - Ênfase5 6 2" xfId="26645"/>
    <cellStyle name="20% - Ênfase5 7" xfId="13222"/>
    <cellStyle name="20% - Ênfase5 7 2" xfId="28471"/>
    <cellStyle name="20% - Ênfase5 8" xfId="15552"/>
    <cellStyle name="20% - Ênfase6" xfId="24" builtinId="50" customBuiltin="1"/>
    <cellStyle name="20% - Ênfase6 2" xfId="25"/>
    <cellStyle name="20% - Ênfase6 3" xfId="6177"/>
    <cellStyle name="20% - Ênfase6 3 2" xfId="11139"/>
    <cellStyle name="20% - Ênfase6 3 2 2" xfId="23177"/>
    <cellStyle name="20% - Ênfase6 3 3" xfId="19248"/>
    <cellStyle name="20% - Ênfase6 4" xfId="3594"/>
    <cellStyle name="20% - Ênfase6 4 2" xfId="18043"/>
    <cellStyle name="20% - Ênfase6 5" xfId="9931"/>
    <cellStyle name="20% - Ênfase6 5 2" xfId="21970"/>
    <cellStyle name="20% - Ênfase6 6" xfId="12792"/>
    <cellStyle name="20% - Ênfase6 6 2" xfId="26646"/>
    <cellStyle name="20% - Ênfase6 7" xfId="13223"/>
    <cellStyle name="20% - Ênfase6 7 2" xfId="28472"/>
    <cellStyle name="20% - Ênfase6 8" xfId="15553"/>
    <cellStyle name="40% - Accent1" xfId="26"/>
    <cellStyle name="40% - Accent2" xfId="27"/>
    <cellStyle name="40% - Accent3" xfId="28"/>
    <cellStyle name="40% - Accent4" xfId="29"/>
    <cellStyle name="40% - Accent5" xfId="30"/>
    <cellStyle name="40% - Accent6" xfId="31"/>
    <cellStyle name="40% - Ênfase1" xfId="32" builtinId="31" customBuiltin="1"/>
    <cellStyle name="40% - Ênfase1 2" xfId="33"/>
    <cellStyle name="40% - Ênfase1 3" xfId="6178"/>
    <cellStyle name="40% - Ênfase1 3 2" xfId="11140"/>
    <cellStyle name="40% - Ênfase1 3 2 2" xfId="23178"/>
    <cellStyle name="40% - Ênfase1 3 3" xfId="19249"/>
    <cellStyle name="40% - Ênfase1 4" xfId="3595"/>
    <cellStyle name="40% - Ênfase1 4 2" xfId="18044"/>
    <cellStyle name="40% - Ênfase1 5" xfId="9932"/>
    <cellStyle name="40% - Ênfase1 5 2" xfId="21971"/>
    <cellStyle name="40% - Ênfase1 6" xfId="12793"/>
    <cellStyle name="40% - Ênfase1 6 2" xfId="26647"/>
    <cellStyle name="40% - Ênfase1 7" xfId="13224"/>
    <cellStyle name="40% - Ênfase1 7 2" xfId="28473"/>
    <cellStyle name="40% - Ênfase1 8" xfId="15554"/>
    <cellStyle name="40% - Ênfase2" xfId="34" builtinId="35" customBuiltin="1"/>
    <cellStyle name="40% - Ênfase2 2" xfId="35"/>
    <cellStyle name="40% - Ênfase2 3" xfId="6179"/>
    <cellStyle name="40% - Ênfase2 3 2" xfId="11141"/>
    <cellStyle name="40% - Ênfase2 3 2 2" xfId="23179"/>
    <cellStyle name="40% - Ênfase2 3 3" xfId="19250"/>
    <cellStyle name="40% - Ênfase2 4" xfId="3596"/>
    <cellStyle name="40% - Ênfase2 4 2" xfId="18045"/>
    <cellStyle name="40% - Ênfase2 5" xfId="9933"/>
    <cellStyle name="40% - Ênfase2 5 2" xfId="21972"/>
    <cellStyle name="40% - Ênfase2 6" xfId="12794"/>
    <cellStyle name="40% - Ênfase2 6 2" xfId="26648"/>
    <cellStyle name="40% - Ênfase2 7" xfId="13225"/>
    <cellStyle name="40% - Ênfase2 7 2" xfId="28474"/>
    <cellStyle name="40% - Ênfase2 8" xfId="15555"/>
    <cellStyle name="40% - Ênfase3" xfId="36" builtinId="39" customBuiltin="1"/>
    <cellStyle name="40% - Ênfase3 2" xfId="37"/>
    <cellStyle name="40% - Ênfase3 3" xfId="6180"/>
    <cellStyle name="40% - Ênfase3 3 2" xfId="11142"/>
    <cellStyle name="40% - Ênfase3 3 2 2" xfId="23180"/>
    <cellStyle name="40% - Ênfase3 3 3" xfId="19251"/>
    <cellStyle name="40% - Ênfase3 4" xfId="3597"/>
    <cellStyle name="40% - Ênfase3 4 2" xfId="18046"/>
    <cellStyle name="40% - Ênfase3 5" xfId="9934"/>
    <cellStyle name="40% - Ênfase3 5 2" xfId="21973"/>
    <cellStyle name="40% - Ênfase3 6" xfId="12795"/>
    <cellStyle name="40% - Ênfase3 6 2" xfId="26649"/>
    <cellStyle name="40% - Ênfase3 7" xfId="13226"/>
    <cellStyle name="40% - Ênfase3 7 2" xfId="28475"/>
    <cellStyle name="40% - Ênfase3 8" xfId="15556"/>
    <cellStyle name="40% - Ênfase4" xfId="38" builtinId="43" customBuiltin="1"/>
    <cellStyle name="40% - Ênfase4 2" xfId="39"/>
    <cellStyle name="40% - Ênfase4 3" xfId="6181"/>
    <cellStyle name="40% - Ênfase4 3 2" xfId="11143"/>
    <cellStyle name="40% - Ênfase4 3 2 2" xfId="23181"/>
    <cellStyle name="40% - Ênfase4 3 3" xfId="19252"/>
    <cellStyle name="40% - Ênfase4 4" xfId="3598"/>
    <cellStyle name="40% - Ênfase4 4 2" xfId="18047"/>
    <cellStyle name="40% - Ênfase4 5" xfId="9935"/>
    <cellStyle name="40% - Ênfase4 5 2" xfId="21974"/>
    <cellStyle name="40% - Ênfase4 6" xfId="12796"/>
    <cellStyle name="40% - Ênfase4 6 2" xfId="26650"/>
    <cellStyle name="40% - Ênfase4 7" xfId="13227"/>
    <cellStyle name="40% - Ênfase4 7 2" xfId="28476"/>
    <cellStyle name="40% - Ênfase4 8" xfId="15557"/>
    <cellStyle name="40% - Ênfase5" xfId="40" builtinId="47" customBuiltin="1"/>
    <cellStyle name="40% - Ênfase5 2" xfId="41"/>
    <cellStyle name="40% - Ênfase5 3" xfId="6182"/>
    <cellStyle name="40% - Ênfase5 3 2" xfId="11144"/>
    <cellStyle name="40% - Ênfase5 3 2 2" xfId="23182"/>
    <cellStyle name="40% - Ênfase5 3 3" xfId="19253"/>
    <cellStyle name="40% - Ênfase5 4" xfId="3599"/>
    <cellStyle name="40% - Ênfase5 4 2" xfId="18048"/>
    <cellStyle name="40% - Ênfase5 5" xfId="9936"/>
    <cellStyle name="40% - Ênfase5 5 2" xfId="21975"/>
    <cellStyle name="40% - Ênfase5 6" xfId="12797"/>
    <cellStyle name="40% - Ênfase5 6 2" xfId="26651"/>
    <cellStyle name="40% - Ênfase5 7" xfId="13228"/>
    <cellStyle name="40% - Ênfase5 7 2" xfId="28477"/>
    <cellStyle name="40% - Ênfase5 8" xfId="15558"/>
    <cellStyle name="40% - Ênfase6" xfId="42" builtinId="51" customBuiltin="1"/>
    <cellStyle name="40% - Ênfase6 2" xfId="43"/>
    <cellStyle name="40% - Ênfase6 3" xfId="6183"/>
    <cellStyle name="40% - Ênfase6 3 2" xfId="11145"/>
    <cellStyle name="40% - Ênfase6 3 2 2" xfId="23183"/>
    <cellStyle name="40% - Ênfase6 3 3" xfId="19254"/>
    <cellStyle name="40% - Ênfase6 4" xfId="3600"/>
    <cellStyle name="40% - Ênfase6 4 2" xfId="18049"/>
    <cellStyle name="40% - Ênfase6 5" xfId="9937"/>
    <cellStyle name="40% - Ênfase6 5 2" xfId="21976"/>
    <cellStyle name="40% - Ênfase6 6" xfId="12798"/>
    <cellStyle name="40% - Ênfase6 6 2" xfId="26652"/>
    <cellStyle name="40% - Ênfase6 7" xfId="13229"/>
    <cellStyle name="40% - Ênfase6 7 2" xfId="28478"/>
    <cellStyle name="40% - Ênfase6 8" xfId="15559"/>
    <cellStyle name="60% - Accent1" xfId="44"/>
    <cellStyle name="60% - Accent2" xfId="45"/>
    <cellStyle name="60% - Accent3" xfId="46"/>
    <cellStyle name="60% - Accent4" xfId="47"/>
    <cellStyle name="60% - Accent5" xfId="48"/>
    <cellStyle name="60% - Accent6" xfId="49"/>
    <cellStyle name="60% - Ênfase1" xfId="50" builtinId="32" customBuiltin="1"/>
    <cellStyle name="60% - Ênfase1 2" xfId="51"/>
    <cellStyle name="60% - Ênfase2" xfId="52" builtinId="36" customBuiltin="1"/>
    <cellStyle name="60% - Ênfase2 2" xfId="53"/>
    <cellStyle name="60% - Ênfase3" xfId="54" builtinId="40" customBuiltin="1"/>
    <cellStyle name="60% - Ênfase3 2" xfId="55"/>
    <cellStyle name="60% - Ênfase4" xfId="56" builtinId="44" customBuiltin="1"/>
    <cellStyle name="60% - Ênfase4 2" xfId="57"/>
    <cellStyle name="60% - Ênfase5" xfId="58" builtinId="48" customBuiltin="1"/>
    <cellStyle name="60% - Ênfase5 2" xfId="59"/>
    <cellStyle name="60% - Ênfase6" xfId="60" builtinId="52" customBuiltin="1"/>
    <cellStyle name="60% - Ênfase6 2" xfId="61"/>
    <cellStyle name="A" xfId="62"/>
    <cellStyle name="A_Monitoramento_012009" xfId="63"/>
    <cellStyle name="Accent1" xfId="64"/>
    <cellStyle name="Accent2" xfId="65"/>
    <cellStyle name="Accent3" xfId="66"/>
    <cellStyle name="Accent4" xfId="67"/>
    <cellStyle name="Accent5" xfId="68"/>
    <cellStyle name="Accent6" xfId="69"/>
    <cellStyle name="B" xfId="70"/>
    <cellStyle name="B_Monitoramento_012009" xfId="71"/>
    <cellStyle name="Bad" xfId="72"/>
    <cellStyle name="Bold/Border" xfId="73"/>
    <cellStyle name="Bol-Data" xfId="74"/>
    <cellStyle name="Bol-Data 2" xfId="17917"/>
    <cellStyle name="bolet" xfId="75"/>
    <cellStyle name="Boletim" xfId="76"/>
    <cellStyle name="Bom" xfId="77" builtinId="26" customBuiltin="1"/>
    <cellStyle name="Bom 2" xfId="78"/>
    <cellStyle name="Bullet" xfId="79"/>
    <cellStyle name="c" xfId="80"/>
    <cellStyle name="C 2" xfId="81"/>
    <cellStyle name="c 2 10" xfId="6184"/>
    <cellStyle name="C 2 2" xfId="6185"/>
    <cellStyle name="c 2 3" xfId="6186"/>
    <cellStyle name="c 2 4" xfId="6187"/>
    <cellStyle name="c 2 5" xfId="6188"/>
    <cellStyle name="c 2 6" xfId="6189"/>
    <cellStyle name="c 2 7" xfId="6190"/>
    <cellStyle name="c 2 8" xfId="6191"/>
    <cellStyle name="c 2 9" xfId="6192"/>
    <cellStyle name="C_Monitoramento_012009" xfId="82"/>
    <cellStyle name="Calculation" xfId="83"/>
    <cellStyle name="Calculation 10" xfId="15493"/>
    <cellStyle name="Calculation 10 10" xfId="33492"/>
    <cellStyle name="Calculation 10 10 2" xfId="31490"/>
    <cellStyle name="Calculation 10 10 3" xfId="39002"/>
    <cellStyle name="Calculation 10 10 4" xfId="42307"/>
    <cellStyle name="Calculation 10 11" xfId="33577"/>
    <cellStyle name="Calculation 10 11 2" xfId="32195"/>
    <cellStyle name="Calculation 10 11 3" xfId="39087"/>
    <cellStyle name="Calculation 10 11 4" xfId="42388"/>
    <cellStyle name="Calculation 10 12" xfId="33659"/>
    <cellStyle name="Calculation 10 12 2" xfId="32453"/>
    <cellStyle name="Calculation 10 12 3" xfId="39169"/>
    <cellStyle name="Calculation 10 12 4" xfId="42461"/>
    <cellStyle name="Calculation 10 13" xfId="33736"/>
    <cellStyle name="Calculation 10 13 2" xfId="32470"/>
    <cellStyle name="Calculation 10 13 3" xfId="39246"/>
    <cellStyle name="Calculation 10 13 4" xfId="42534"/>
    <cellStyle name="Calculation 10 14" xfId="33806"/>
    <cellStyle name="Calculation 10 14 2" xfId="37975"/>
    <cellStyle name="Calculation 10 14 3" xfId="39315"/>
    <cellStyle name="Calculation 10 14 4" xfId="42599"/>
    <cellStyle name="Calculation 10 15" xfId="33900"/>
    <cellStyle name="Calculation 10 15 2" xfId="30808"/>
    <cellStyle name="Calculation 10 15 3" xfId="39409"/>
    <cellStyle name="Calculation 10 15 4" xfId="42689"/>
    <cellStyle name="Calculation 10 16" xfId="33962"/>
    <cellStyle name="Calculation 10 16 2" xfId="30778"/>
    <cellStyle name="Calculation 10 16 3" xfId="39471"/>
    <cellStyle name="Calculation 10 16 4" xfId="42747"/>
    <cellStyle name="Calculation 10 17" xfId="34022"/>
    <cellStyle name="Calculation 10 17 2" xfId="30713"/>
    <cellStyle name="Calculation 10 17 3" xfId="39531"/>
    <cellStyle name="Calculation 10 17 4" xfId="42804"/>
    <cellStyle name="Calculation 10 18" xfId="34099"/>
    <cellStyle name="Calculation 10 18 2" xfId="30669"/>
    <cellStyle name="Calculation 10 18 3" xfId="39608"/>
    <cellStyle name="Calculation 10 18 4" xfId="42877"/>
    <cellStyle name="Calculation 10 19" xfId="34647"/>
    <cellStyle name="Calculation 10 19 2" xfId="37276"/>
    <cellStyle name="Calculation 10 19 3" xfId="40135"/>
    <cellStyle name="Calculation 10 19 4" xfId="43369"/>
    <cellStyle name="Calculation 10 2" xfId="30567"/>
    <cellStyle name="Calculation 10 2 2" xfId="32913"/>
    <cellStyle name="Calculation 10 2 3" xfId="30991"/>
    <cellStyle name="Calculation 10 2 4" xfId="36420"/>
    <cellStyle name="Calculation 10 2 5" xfId="41765"/>
    <cellStyle name="Calculation 10 20" xfId="34738"/>
    <cellStyle name="Calculation 10 20 2" xfId="36729"/>
    <cellStyle name="Calculation 10 20 3" xfId="40226"/>
    <cellStyle name="Calculation 10 20 4" xfId="43451"/>
    <cellStyle name="Calculation 10 21" xfId="34817"/>
    <cellStyle name="Calculation 10 21 2" xfId="31258"/>
    <cellStyle name="Calculation 10 21 3" xfId="40305"/>
    <cellStyle name="Calculation 10 21 4" xfId="43526"/>
    <cellStyle name="Calculation 10 22" xfId="34222"/>
    <cellStyle name="Calculation 10 22 2" xfId="32315"/>
    <cellStyle name="Calculation 10 22 3" xfId="39727"/>
    <cellStyle name="Calculation 10 22 4" xfId="42988"/>
    <cellStyle name="Calculation 10 23" xfId="34912"/>
    <cellStyle name="Calculation 10 23 2" xfId="37699"/>
    <cellStyle name="Calculation 10 23 3" xfId="40398"/>
    <cellStyle name="Calculation 10 23 4" xfId="43615"/>
    <cellStyle name="Calculation 10 24" xfId="34997"/>
    <cellStyle name="Calculation 10 24 2" xfId="36920"/>
    <cellStyle name="Calculation 10 24 3" xfId="40483"/>
    <cellStyle name="Calculation 10 24 4" xfId="43696"/>
    <cellStyle name="Calculation 10 25" xfId="35083"/>
    <cellStyle name="Calculation 10 25 2" xfId="37172"/>
    <cellStyle name="Calculation 10 25 3" xfId="40569"/>
    <cellStyle name="Calculation 10 25 4" xfId="43778"/>
    <cellStyle name="Calculation 10 26" xfId="35148"/>
    <cellStyle name="Calculation 10 26 2" xfId="36607"/>
    <cellStyle name="Calculation 10 26 3" xfId="40633"/>
    <cellStyle name="Calculation 10 26 4" xfId="43837"/>
    <cellStyle name="Calculation 10 27" xfId="35203"/>
    <cellStyle name="Calculation 10 27 2" xfId="31365"/>
    <cellStyle name="Calculation 10 27 3" xfId="40688"/>
    <cellStyle name="Calculation 10 27 4" xfId="43889"/>
    <cellStyle name="Calculation 10 28" xfId="35262"/>
    <cellStyle name="Calculation 10 28 2" xfId="36689"/>
    <cellStyle name="Calculation 10 28 3" xfId="40747"/>
    <cellStyle name="Calculation 10 28 4" xfId="43944"/>
    <cellStyle name="Calculation 10 29" xfId="35319"/>
    <cellStyle name="Calculation 10 29 2" xfId="37581"/>
    <cellStyle name="Calculation 10 29 3" xfId="40804"/>
    <cellStyle name="Calculation 10 29 4" xfId="43997"/>
    <cellStyle name="Calculation 10 3" xfId="32996"/>
    <cellStyle name="Calculation 10 3 2" xfId="31728"/>
    <cellStyle name="Calculation 10 3 3" xfId="38506"/>
    <cellStyle name="Calculation 10 3 4" xfId="41841"/>
    <cellStyle name="Calculation 10 30" xfId="35397"/>
    <cellStyle name="Calculation 10 30 2" xfId="37019"/>
    <cellStyle name="Calculation 10 30 3" xfId="40882"/>
    <cellStyle name="Calculation 10 30 4" xfId="44071"/>
    <cellStyle name="Calculation 10 31" xfId="35456"/>
    <cellStyle name="Calculation 10 31 2" xfId="37466"/>
    <cellStyle name="Calculation 10 31 3" xfId="40941"/>
    <cellStyle name="Calculation 10 31 4" xfId="44125"/>
    <cellStyle name="Calculation 10 32" xfId="35508"/>
    <cellStyle name="Calculation 10 32 2" xfId="36704"/>
    <cellStyle name="Calculation 10 32 3" xfId="40993"/>
    <cellStyle name="Calculation 10 32 4" xfId="44174"/>
    <cellStyle name="Calculation 10 33" xfId="35564"/>
    <cellStyle name="Calculation 10 33 2" xfId="37618"/>
    <cellStyle name="Calculation 10 33 3" xfId="41049"/>
    <cellStyle name="Calculation 10 33 4" xfId="44227"/>
    <cellStyle name="Calculation 10 34" xfId="35655"/>
    <cellStyle name="Calculation 10 34 2" xfId="37049"/>
    <cellStyle name="Calculation 10 34 3" xfId="41140"/>
    <cellStyle name="Calculation 10 34 4" xfId="44309"/>
    <cellStyle name="Calculation 10 35" xfId="35733"/>
    <cellStyle name="Calculation 10 35 2" xfId="36853"/>
    <cellStyle name="Calculation 10 35 3" xfId="41218"/>
    <cellStyle name="Calculation 10 35 4" xfId="44383"/>
    <cellStyle name="Calculation 10 36" xfId="34141"/>
    <cellStyle name="Calculation 10 36 2" xfId="31043"/>
    <cellStyle name="Calculation 10 36 3" xfId="39647"/>
    <cellStyle name="Calculation 10 36 4" xfId="42913"/>
    <cellStyle name="Calculation 10 37" xfId="35799"/>
    <cellStyle name="Calculation 10 37 2" xfId="36855"/>
    <cellStyle name="Calculation 10 37 3" xfId="41283"/>
    <cellStyle name="Calculation 10 37 4" xfId="44444"/>
    <cellStyle name="Calculation 10 38" xfId="34427"/>
    <cellStyle name="Calculation 10 38 2" xfId="37697"/>
    <cellStyle name="Calculation 10 38 3" xfId="39921"/>
    <cellStyle name="Calculation 10 38 4" xfId="43171"/>
    <cellStyle name="Calculation 10 39" xfId="35891"/>
    <cellStyle name="Calculation 10 39 2" xfId="37588"/>
    <cellStyle name="Calculation 10 39 3" xfId="41375"/>
    <cellStyle name="Calculation 10 39 4" xfId="44532"/>
    <cellStyle name="Calculation 10 4" xfId="33084"/>
    <cellStyle name="Calculation 10 4 2" xfId="31753"/>
    <cellStyle name="Calculation 10 4 3" xfId="38594"/>
    <cellStyle name="Calculation 10 4 4" xfId="41925"/>
    <cellStyle name="Calculation 10 40" xfId="35939"/>
    <cellStyle name="Calculation 10 40 2" xfId="37954"/>
    <cellStyle name="Calculation 10 40 3" xfId="37314"/>
    <cellStyle name="Calculation 10 40 4" xfId="41419"/>
    <cellStyle name="Calculation 10 40 5" xfId="44574"/>
    <cellStyle name="Calculation 10 41" xfId="36224"/>
    <cellStyle name="Calculation 10 41 2" xfId="38201"/>
    <cellStyle name="Calculation 10 41 3" xfId="38412"/>
    <cellStyle name="Calculation 10 41 4" xfId="41642"/>
    <cellStyle name="Calculation 10 41 5" xfId="44787"/>
    <cellStyle name="Calculation 10 42" xfId="32835"/>
    <cellStyle name="Calculation 10 5" xfId="33159"/>
    <cellStyle name="Calculation 10 5 2" xfId="32328"/>
    <cellStyle name="Calculation 10 5 3" xfId="38669"/>
    <cellStyle name="Calculation 10 5 4" xfId="41996"/>
    <cellStyle name="Calculation 10 6" xfId="33236"/>
    <cellStyle name="Calculation 10 6 2" xfId="30946"/>
    <cellStyle name="Calculation 10 6 3" xfId="38746"/>
    <cellStyle name="Calculation 10 6 4" xfId="42066"/>
    <cellStyle name="Calculation 10 7" xfId="33310"/>
    <cellStyle name="Calculation 10 7 2" xfId="31420"/>
    <cellStyle name="Calculation 10 7 3" xfId="38820"/>
    <cellStyle name="Calculation 10 7 4" xfId="42136"/>
    <cellStyle name="Calculation 10 8" xfId="33359"/>
    <cellStyle name="Calculation 10 8 2" xfId="32255"/>
    <cellStyle name="Calculation 10 8 3" xfId="38869"/>
    <cellStyle name="Calculation 10 8 4" xfId="42181"/>
    <cellStyle name="Calculation 10 9" xfId="33406"/>
    <cellStyle name="Calculation 10 9 2" xfId="32264"/>
    <cellStyle name="Calculation 10 9 3" xfId="38916"/>
    <cellStyle name="Calculation 10 9 4" xfId="42225"/>
    <cellStyle name="Calculation 11" xfId="15494"/>
    <cellStyle name="Calculation 11 10" xfId="33493"/>
    <cellStyle name="Calculation 11 10 2" xfId="32379"/>
    <cellStyle name="Calculation 11 10 3" xfId="39003"/>
    <cellStyle name="Calculation 11 10 4" xfId="42308"/>
    <cellStyle name="Calculation 11 11" xfId="33578"/>
    <cellStyle name="Calculation 11 11 2" xfId="31786"/>
    <cellStyle name="Calculation 11 11 3" xfId="39088"/>
    <cellStyle name="Calculation 11 11 4" xfId="42389"/>
    <cellStyle name="Calculation 11 12" xfId="33660"/>
    <cellStyle name="Calculation 11 12 2" xfId="31541"/>
    <cellStyle name="Calculation 11 12 3" xfId="39170"/>
    <cellStyle name="Calculation 11 12 4" xfId="42462"/>
    <cellStyle name="Calculation 11 13" xfId="33737"/>
    <cellStyle name="Calculation 11 13 2" xfId="32468"/>
    <cellStyle name="Calculation 11 13 3" xfId="39247"/>
    <cellStyle name="Calculation 11 13 4" xfId="42535"/>
    <cellStyle name="Calculation 11 14" xfId="33807"/>
    <cellStyle name="Calculation 11 14 2" xfId="37974"/>
    <cellStyle name="Calculation 11 14 3" xfId="39316"/>
    <cellStyle name="Calculation 11 14 4" xfId="42600"/>
    <cellStyle name="Calculation 11 15" xfId="33901"/>
    <cellStyle name="Calculation 11 15 2" xfId="30827"/>
    <cellStyle name="Calculation 11 15 3" xfId="39410"/>
    <cellStyle name="Calculation 11 15 4" xfId="42690"/>
    <cellStyle name="Calculation 11 16" xfId="33963"/>
    <cellStyle name="Calculation 11 16 2" xfId="30821"/>
    <cellStyle name="Calculation 11 16 3" xfId="39472"/>
    <cellStyle name="Calculation 11 16 4" xfId="42748"/>
    <cellStyle name="Calculation 11 17" xfId="34023"/>
    <cellStyle name="Calculation 11 17 2" xfId="31196"/>
    <cellStyle name="Calculation 11 17 3" xfId="39532"/>
    <cellStyle name="Calculation 11 17 4" xfId="42805"/>
    <cellStyle name="Calculation 11 18" xfId="34100"/>
    <cellStyle name="Calculation 11 18 2" xfId="30670"/>
    <cellStyle name="Calculation 11 18 3" xfId="39609"/>
    <cellStyle name="Calculation 11 18 4" xfId="42878"/>
    <cellStyle name="Calculation 11 19" xfId="34648"/>
    <cellStyle name="Calculation 11 19 2" xfId="36651"/>
    <cellStyle name="Calculation 11 19 3" xfId="40136"/>
    <cellStyle name="Calculation 11 19 4" xfId="43370"/>
    <cellStyle name="Calculation 11 2" xfId="30568"/>
    <cellStyle name="Calculation 11 2 2" xfId="32914"/>
    <cellStyle name="Calculation 11 2 3" xfId="32158"/>
    <cellStyle name="Calculation 11 2 4" xfId="36728"/>
    <cellStyle name="Calculation 11 2 5" xfId="41766"/>
    <cellStyle name="Calculation 11 20" xfId="34739"/>
    <cellStyle name="Calculation 11 20 2" xfId="36709"/>
    <cellStyle name="Calculation 11 20 3" xfId="40227"/>
    <cellStyle name="Calculation 11 20 4" xfId="43452"/>
    <cellStyle name="Calculation 11 21" xfId="34818"/>
    <cellStyle name="Calculation 11 21 2" xfId="31324"/>
    <cellStyle name="Calculation 11 21 3" xfId="40306"/>
    <cellStyle name="Calculation 11 21 4" xfId="43527"/>
    <cellStyle name="Calculation 11 22" xfId="34225"/>
    <cellStyle name="Calculation 11 22 2" xfId="31310"/>
    <cellStyle name="Calculation 11 22 3" xfId="39730"/>
    <cellStyle name="Calculation 11 22 4" xfId="42991"/>
    <cellStyle name="Calculation 11 23" xfId="34913"/>
    <cellStyle name="Calculation 11 23 2" xfId="37675"/>
    <cellStyle name="Calculation 11 23 3" xfId="40399"/>
    <cellStyle name="Calculation 11 23 4" xfId="43616"/>
    <cellStyle name="Calculation 11 24" xfId="34998"/>
    <cellStyle name="Calculation 11 24 2" xfId="36882"/>
    <cellStyle name="Calculation 11 24 3" xfId="40484"/>
    <cellStyle name="Calculation 11 24 4" xfId="43697"/>
    <cellStyle name="Calculation 11 25" xfId="35084"/>
    <cellStyle name="Calculation 11 25 2" xfId="37181"/>
    <cellStyle name="Calculation 11 25 3" xfId="40570"/>
    <cellStyle name="Calculation 11 25 4" xfId="43779"/>
    <cellStyle name="Calculation 11 26" xfId="35149"/>
    <cellStyle name="Calculation 11 26 2" xfId="36567"/>
    <cellStyle name="Calculation 11 26 3" xfId="40634"/>
    <cellStyle name="Calculation 11 26 4" xfId="43838"/>
    <cellStyle name="Calculation 11 27" xfId="35204"/>
    <cellStyle name="Calculation 11 27 2" xfId="31796"/>
    <cellStyle name="Calculation 11 27 3" xfId="40689"/>
    <cellStyle name="Calculation 11 27 4" xfId="43890"/>
    <cellStyle name="Calculation 11 28" xfId="35263"/>
    <cellStyle name="Calculation 11 28 2" xfId="36666"/>
    <cellStyle name="Calculation 11 28 3" xfId="40748"/>
    <cellStyle name="Calculation 11 28 4" xfId="43945"/>
    <cellStyle name="Calculation 11 29" xfId="35320"/>
    <cellStyle name="Calculation 11 29 2" xfId="37555"/>
    <cellStyle name="Calculation 11 29 3" xfId="40805"/>
    <cellStyle name="Calculation 11 29 4" xfId="43998"/>
    <cellStyle name="Calculation 11 3" xfId="32997"/>
    <cellStyle name="Calculation 11 3 2" xfId="31951"/>
    <cellStyle name="Calculation 11 3 3" xfId="38507"/>
    <cellStyle name="Calculation 11 3 4" xfId="41842"/>
    <cellStyle name="Calculation 11 30" xfId="35398"/>
    <cellStyle name="Calculation 11 30 2" xfId="36334"/>
    <cellStyle name="Calculation 11 30 3" xfId="40883"/>
    <cellStyle name="Calculation 11 30 4" xfId="44072"/>
    <cellStyle name="Calculation 11 31" xfId="35457"/>
    <cellStyle name="Calculation 11 31 2" xfId="37424"/>
    <cellStyle name="Calculation 11 31 3" xfId="40942"/>
    <cellStyle name="Calculation 11 31 4" xfId="44126"/>
    <cellStyle name="Calculation 11 32" xfId="35509"/>
    <cellStyle name="Calculation 11 32 2" xfId="36681"/>
    <cellStyle name="Calculation 11 32 3" xfId="40994"/>
    <cellStyle name="Calculation 11 32 4" xfId="44175"/>
    <cellStyle name="Calculation 11 33" xfId="35565"/>
    <cellStyle name="Calculation 11 33 2" xfId="37592"/>
    <cellStyle name="Calculation 11 33 3" xfId="41050"/>
    <cellStyle name="Calculation 11 33 4" xfId="44228"/>
    <cellStyle name="Calculation 11 34" xfId="35656"/>
    <cellStyle name="Calculation 11 34 2" xfId="37009"/>
    <cellStyle name="Calculation 11 34 3" xfId="41141"/>
    <cellStyle name="Calculation 11 34 4" xfId="44310"/>
    <cellStyle name="Calculation 11 35" xfId="35734"/>
    <cellStyle name="Calculation 11 35 2" xfId="36817"/>
    <cellStyle name="Calculation 11 35 3" xfId="41219"/>
    <cellStyle name="Calculation 11 35 4" xfId="44384"/>
    <cellStyle name="Calculation 11 36" xfId="34533"/>
    <cellStyle name="Calculation 11 36 2" xfId="37856"/>
    <cellStyle name="Calculation 11 36 3" xfId="40021"/>
    <cellStyle name="Calculation 11 36 4" xfId="43267"/>
    <cellStyle name="Calculation 11 37" xfId="35800"/>
    <cellStyle name="Calculation 11 37 2" xfId="36819"/>
    <cellStyle name="Calculation 11 37 3" xfId="41284"/>
    <cellStyle name="Calculation 11 37 4" xfId="44445"/>
    <cellStyle name="Calculation 11 38" xfId="34370"/>
    <cellStyle name="Calculation 11 38 2" xfId="31790"/>
    <cellStyle name="Calculation 11 38 3" xfId="39866"/>
    <cellStyle name="Calculation 11 38 4" xfId="43120"/>
    <cellStyle name="Calculation 11 39" xfId="35892"/>
    <cellStyle name="Calculation 11 39 2" xfId="37562"/>
    <cellStyle name="Calculation 11 39 3" xfId="41376"/>
    <cellStyle name="Calculation 11 39 4" xfId="44533"/>
    <cellStyle name="Calculation 11 4" xfId="33085"/>
    <cellStyle name="Calculation 11 4 2" xfId="31647"/>
    <cellStyle name="Calculation 11 4 3" xfId="38595"/>
    <cellStyle name="Calculation 11 4 4" xfId="41926"/>
    <cellStyle name="Calculation 11 40" xfId="35916"/>
    <cellStyle name="Calculation 11 40 2" xfId="37931"/>
    <cellStyle name="Calculation 11 40 3" xfId="36564"/>
    <cellStyle name="Calculation 11 40 4" xfId="41399"/>
    <cellStyle name="Calculation 11 40 5" xfId="44554"/>
    <cellStyle name="Calculation 11 41" xfId="36173"/>
    <cellStyle name="Calculation 11 41 2" xfId="38150"/>
    <cellStyle name="Calculation 11 41 3" xfId="38361"/>
    <cellStyle name="Calculation 11 41 4" xfId="41591"/>
    <cellStyle name="Calculation 11 41 5" xfId="44736"/>
    <cellStyle name="Calculation 11 42" xfId="32836"/>
    <cellStyle name="Calculation 11 5" xfId="33160"/>
    <cellStyle name="Calculation 11 5 2" xfId="31230"/>
    <cellStyle name="Calculation 11 5 3" xfId="38670"/>
    <cellStyle name="Calculation 11 5 4" xfId="41997"/>
    <cellStyle name="Calculation 11 6" xfId="33237"/>
    <cellStyle name="Calculation 11 6 2" xfId="32173"/>
    <cellStyle name="Calculation 11 6 3" xfId="38747"/>
    <cellStyle name="Calculation 11 6 4" xfId="42067"/>
    <cellStyle name="Calculation 11 7" xfId="33311"/>
    <cellStyle name="Calculation 11 7 2" xfId="31421"/>
    <cellStyle name="Calculation 11 7 3" xfId="38821"/>
    <cellStyle name="Calculation 11 7 4" xfId="42137"/>
    <cellStyle name="Calculation 11 8" xfId="33360"/>
    <cellStyle name="Calculation 11 8 2" xfId="31500"/>
    <cellStyle name="Calculation 11 8 3" xfId="38870"/>
    <cellStyle name="Calculation 11 8 4" xfId="42182"/>
    <cellStyle name="Calculation 11 9" xfId="33407"/>
    <cellStyle name="Calculation 11 9 2" xfId="31755"/>
    <cellStyle name="Calculation 11 9 3" xfId="38917"/>
    <cellStyle name="Calculation 11 9 4" xfId="42226"/>
    <cellStyle name="Calculation 12" xfId="15526"/>
    <cellStyle name="Calculation 12 2" xfId="30595"/>
    <cellStyle name="Calculation 12 2 2" xfId="36117"/>
    <cellStyle name="Calculation 12 2 3" xfId="38095"/>
    <cellStyle name="Calculation 12 2 4" xfId="38331"/>
    <cellStyle name="Calculation 12 2 5" xfId="41561"/>
    <cellStyle name="Calculation 12 2 6" xfId="44706"/>
    <cellStyle name="Calculation 12 3" xfId="36190"/>
    <cellStyle name="Calculation 12 3 2" xfId="38167"/>
    <cellStyle name="Calculation 12 3 3" xfId="38378"/>
    <cellStyle name="Calculation 12 3 4" xfId="41608"/>
    <cellStyle name="Calculation 12 3 5" xfId="44753"/>
    <cellStyle name="Calculation 12 4" xfId="36078"/>
    <cellStyle name="Calculation 13" xfId="15533"/>
    <cellStyle name="Calculation 13 2" xfId="30600"/>
    <cellStyle name="Calculation 13 2 2" xfId="36124"/>
    <cellStyle name="Calculation 13 2 3" xfId="38102"/>
    <cellStyle name="Calculation 13 2 4" xfId="38338"/>
    <cellStyle name="Calculation 13 2 5" xfId="41568"/>
    <cellStyle name="Calculation 13 2 6" xfId="44713"/>
    <cellStyle name="Calculation 13 3" xfId="36279"/>
    <cellStyle name="Calculation 13 3 2" xfId="38256"/>
    <cellStyle name="Calculation 13 3 3" xfId="38466"/>
    <cellStyle name="Calculation 13 3 4" xfId="41696"/>
    <cellStyle name="Calculation 13 3 5" xfId="44841"/>
    <cellStyle name="Calculation 13 4" xfId="36085"/>
    <cellStyle name="Calculation 14" xfId="15531"/>
    <cellStyle name="Calculation 14 2" xfId="36122"/>
    <cellStyle name="Calculation 14 2 2" xfId="38100"/>
    <cellStyle name="Calculation 14 2 3" xfId="38336"/>
    <cellStyle name="Calculation 14 2 4" xfId="41566"/>
    <cellStyle name="Calculation 14 2 5" xfId="44711"/>
    <cellStyle name="Calculation 14 3" xfId="36277"/>
    <cellStyle name="Calculation 14 3 2" xfId="38254"/>
    <cellStyle name="Calculation 14 3 3" xfId="38464"/>
    <cellStyle name="Calculation 14 3 4" xfId="41694"/>
    <cellStyle name="Calculation 14 3 5" xfId="44839"/>
    <cellStyle name="Calculation 14 4" xfId="36083"/>
    <cellStyle name="Calculation 15" xfId="30622"/>
    <cellStyle name="Calculation 15 2" xfId="36257"/>
    <cellStyle name="Calculation 15 3" xfId="38234"/>
    <cellStyle name="Calculation 15 4" xfId="38445"/>
    <cellStyle name="Calculation 15 5" xfId="41675"/>
    <cellStyle name="Calculation 15 6" xfId="44820"/>
    <cellStyle name="Calculation 16" xfId="30654"/>
    <cellStyle name="Calculation 17" xfId="30652"/>
    <cellStyle name="Calculation 18" xfId="30639"/>
    <cellStyle name="Calculation 19" xfId="30619"/>
    <cellStyle name="Calculation 2" xfId="15359"/>
    <cellStyle name="Calculation 2 10" xfId="32661"/>
    <cellStyle name="Calculation 2 10 2" xfId="32117"/>
    <cellStyle name="Calculation 2 10 3" xfId="37874"/>
    <cellStyle name="Calculation 2 10 4" xfId="36770"/>
    <cellStyle name="Calculation 2 11" xfId="32614"/>
    <cellStyle name="Calculation 2 11 2" xfId="31385"/>
    <cellStyle name="Calculation 2 11 3" xfId="37915"/>
    <cellStyle name="Calculation 2 11 4" xfId="30918"/>
    <cellStyle name="Calculation 2 12" xfId="32641"/>
    <cellStyle name="Calculation 2 12 2" xfId="31572"/>
    <cellStyle name="Calculation 2 12 3" xfId="37312"/>
    <cellStyle name="Calculation 2 12 4" xfId="31569"/>
    <cellStyle name="Calculation 2 13" xfId="33020"/>
    <cellStyle name="Calculation 2 13 2" xfId="32130"/>
    <cellStyle name="Calculation 2 13 3" xfId="38530"/>
    <cellStyle name="Calculation 2 13 4" xfId="41863"/>
    <cellStyle name="Calculation 2 14" xfId="33831"/>
    <cellStyle name="Calculation 2 14 2" xfId="37209"/>
    <cellStyle name="Calculation 2 14 3" xfId="39340"/>
    <cellStyle name="Calculation 2 14 4" xfId="42622"/>
    <cellStyle name="Calculation 2 15" xfId="33926"/>
    <cellStyle name="Calculation 2 15 2" xfId="31193"/>
    <cellStyle name="Calculation 2 15 3" xfId="39435"/>
    <cellStyle name="Calculation 2 15 4" xfId="42712"/>
    <cellStyle name="Calculation 2 16" xfId="32649"/>
    <cellStyle name="Calculation 2 16 2" xfId="32152"/>
    <cellStyle name="Calculation 2 16 3" xfId="36486"/>
    <cellStyle name="Calculation 2 16 4" xfId="36602"/>
    <cellStyle name="Calculation 2 17" xfId="34566"/>
    <cellStyle name="Calculation 2 17 2" xfId="37187"/>
    <cellStyle name="Calculation 2 17 3" xfId="40054"/>
    <cellStyle name="Calculation 2 17 4" xfId="43297"/>
    <cellStyle name="Calculation 2 18" xfId="34132"/>
    <cellStyle name="Calculation 2 18 2" xfId="31706"/>
    <cellStyle name="Calculation 2 18 3" xfId="39639"/>
    <cellStyle name="Calculation 2 18 4" xfId="42906"/>
    <cellStyle name="Calculation 2 19" xfId="34527"/>
    <cellStyle name="Calculation 2 19 2" xfId="36374"/>
    <cellStyle name="Calculation 2 19 3" xfId="40015"/>
    <cellStyle name="Calculation 2 19 4" xfId="43261"/>
    <cellStyle name="Calculation 2 2" xfId="30492"/>
    <cellStyle name="Calculation 2 2 2" xfId="32563"/>
    <cellStyle name="Calculation 2 2 3" xfId="32105"/>
    <cellStyle name="Calculation 2 2 4" xfId="31161"/>
    <cellStyle name="Calculation 2 2 5" xfId="32334"/>
    <cellStyle name="Calculation 2 20" xfId="34542"/>
    <cellStyle name="Calculation 2 20 2" xfId="37454"/>
    <cellStyle name="Calculation 2 20 3" xfId="40030"/>
    <cellStyle name="Calculation 2 20 4" xfId="43276"/>
    <cellStyle name="Calculation 2 21" xfId="34336"/>
    <cellStyle name="Calculation 2 21 2" xfId="31912"/>
    <cellStyle name="Calculation 2 21 3" xfId="39833"/>
    <cellStyle name="Calculation 2 21 4" xfId="43088"/>
    <cellStyle name="Calculation 2 22" xfId="34414"/>
    <cellStyle name="Calculation 2 22 2" xfId="36693"/>
    <cellStyle name="Calculation 2 22 3" xfId="39908"/>
    <cellStyle name="Calculation 2 22 4" xfId="43159"/>
    <cellStyle name="Calculation 2 23" xfId="34467"/>
    <cellStyle name="Calculation 2 23 2" xfId="37676"/>
    <cellStyle name="Calculation 2 23 3" xfId="39957"/>
    <cellStyle name="Calculation 2 23 4" xfId="43205"/>
    <cellStyle name="Calculation 2 24" xfId="34432"/>
    <cellStyle name="Calculation 2 24 2" xfId="37580"/>
    <cellStyle name="Calculation 2 24 3" xfId="39925"/>
    <cellStyle name="Calculation 2 24 4" xfId="43175"/>
    <cellStyle name="Calculation 2 25" xfId="34190"/>
    <cellStyle name="Calculation 2 25 2" xfId="31911"/>
    <cellStyle name="Calculation 2 25 3" xfId="39695"/>
    <cellStyle name="Calculation 2 25 4" xfId="42958"/>
    <cellStyle name="Calculation 2 26" xfId="34853"/>
    <cellStyle name="Calculation 2 26 2" xfId="36903"/>
    <cellStyle name="Calculation 2 26 3" xfId="40339"/>
    <cellStyle name="Calculation 2 26 4" xfId="43558"/>
    <cellStyle name="Calculation 2 27" xfId="34233"/>
    <cellStyle name="Calculation 2 27 2" xfId="31142"/>
    <cellStyle name="Calculation 2 27 3" xfId="39736"/>
    <cellStyle name="Calculation 2 27 4" xfId="42997"/>
    <cellStyle name="Calculation 2 28" xfId="34338"/>
    <cellStyle name="Calculation 2 28 2" xfId="31674"/>
    <cellStyle name="Calculation 2 28 3" xfId="39835"/>
    <cellStyle name="Calculation 2 28 4" xfId="43090"/>
    <cellStyle name="Calculation 2 29" xfId="34368"/>
    <cellStyle name="Calculation 2 29 2" xfId="30972"/>
    <cellStyle name="Calculation 2 29 3" xfId="39864"/>
    <cellStyle name="Calculation 2 29 4" xfId="43118"/>
    <cellStyle name="Calculation 2 3" xfId="32752"/>
    <cellStyle name="Calculation 2 3 2" xfId="32247"/>
    <cellStyle name="Calculation 2 3 3" xfId="36481"/>
    <cellStyle name="Calculation 2 3 4" xfId="37591"/>
    <cellStyle name="Calculation 2 30" xfId="34313"/>
    <cellStyle name="Calculation 2 30 2" xfId="30726"/>
    <cellStyle name="Calculation 2 30 3" xfId="39814"/>
    <cellStyle name="Calculation 2 30 4" xfId="43071"/>
    <cellStyle name="Calculation 2 31" xfId="34256"/>
    <cellStyle name="Calculation 2 31 2" xfId="30745"/>
    <cellStyle name="Calculation 2 31 3" xfId="39759"/>
    <cellStyle name="Calculation 2 31 4" xfId="43019"/>
    <cellStyle name="Calculation 2 32" xfId="34846"/>
    <cellStyle name="Calculation 2 32 2" xfId="37356"/>
    <cellStyle name="Calculation 2 32 3" xfId="40334"/>
    <cellStyle name="Calculation 2 32 4" xfId="43553"/>
    <cellStyle name="Calculation 2 33" xfId="36027"/>
    <cellStyle name="Calculation 2 33 2" xfId="32532"/>
    <cellStyle name="Calculation 2 33 3" xfId="41492"/>
    <cellStyle name="Calculation 2 33 4" xfId="44647"/>
    <cellStyle name="Calculation 2 34" xfId="35978"/>
    <cellStyle name="Calculation 2 34 2" xfId="37993"/>
    <cellStyle name="Calculation 2 34 3" xfId="32430"/>
    <cellStyle name="Calculation 2 34 4" xfId="41447"/>
    <cellStyle name="Calculation 2 34 5" xfId="44602"/>
    <cellStyle name="Calculation 2 35" xfId="36235"/>
    <cellStyle name="Calculation 2 35 2" xfId="38212"/>
    <cellStyle name="Calculation 2 35 3" xfId="38423"/>
    <cellStyle name="Calculation 2 35 4" xfId="41653"/>
    <cellStyle name="Calculation 2 35 5" xfId="44798"/>
    <cellStyle name="Calculation 2 36" xfId="32543"/>
    <cellStyle name="Calculation 2 4" xfId="32603"/>
    <cellStyle name="Calculation 2 4 2" xfId="30987"/>
    <cellStyle name="Calculation 2 4 3" xfId="31639"/>
    <cellStyle name="Calculation 2 4 4" xfId="37755"/>
    <cellStyle name="Calculation 2 5" xfId="32707"/>
    <cellStyle name="Calculation 2 5 2" xfId="30986"/>
    <cellStyle name="Calculation 2 5 3" xfId="37220"/>
    <cellStyle name="Calculation 2 5 4" xfId="31718"/>
    <cellStyle name="Calculation 2 6" xfId="32658"/>
    <cellStyle name="Calculation 2 6 2" xfId="32348"/>
    <cellStyle name="Calculation 2 6 3" xfId="31202"/>
    <cellStyle name="Calculation 2 6 4" xfId="32102"/>
    <cellStyle name="Calculation 2 7" xfId="32759"/>
    <cellStyle name="Calculation 2 7 2" xfId="30911"/>
    <cellStyle name="Calculation 2 7 3" xfId="31360"/>
    <cellStyle name="Calculation 2 7 4" xfId="30729"/>
    <cellStyle name="Calculation 2 8" xfId="32756"/>
    <cellStyle name="Calculation 2 8 2" xfId="30681"/>
    <cellStyle name="Calculation 2 8 3" xfId="31123"/>
    <cellStyle name="Calculation 2 8 4" xfId="30730"/>
    <cellStyle name="Calculation 2 9" xfId="32616"/>
    <cellStyle name="Calculation 2 9 2" xfId="32111"/>
    <cellStyle name="Calculation 2 9 3" xfId="36635"/>
    <cellStyle name="Calculation 2 9 4" xfId="31006"/>
    <cellStyle name="Calculation 20" xfId="44872"/>
    <cellStyle name="Calculation 21" xfId="44863"/>
    <cellStyle name="Calculation 22" xfId="44886"/>
    <cellStyle name="Calculation 3" xfId="15462"/>
    <cellStyle name="Calculation 3 10" xfId="33547"/>
    <cellStyle name="Calculation 3 10 2" xfId="31650"/>
    <cellStyle name="Calculation 3 10 3" xfId="39057"/>
    <cellStyle name="Calculation 3 10 4" xfId="42359"/>
    <cellStyle name="Calculation 3 11" xfId="33629"/>
    <cellStyle name="Calculation 3 11 2" xfId="31991"/>
    <cellStyle name="Calculation 3 11 3" xfId="39139"/>
    <cellStyle name="Calculation 3 11 4" xfId="42433"/>
    <cellStyle name="Calculation 3 12" xfId="33707"/>
    <cellStyle name="Calculation 3 12 2" xfId="32289"/>
    <cellStyle name="Calculation 3 12 3" xfId="39217"/>
    <cellStyle name="Calculation 3 12 4" xfId="42506"/>
    <cellStyle name="Calculation 3 13" xfId="33777"/>
    <cellStyle name="Calculation 3 13 2" xfId="31557"/>
    <cellStyle name="Calculation 3 13 3" xfId="39286"/>
    <cellStyle name="Calculation 3 13 4" xfId="42571"/>
    <cellStyle name="Calculation 3 14" xfId="33870"/>
    <cellStyle name="Calculation 3 14 2" xfId="36343"/>
    <cellStyle name="Calculation 3 14 3" xfId="39379"/>
    <cellStyle name="Calculation 3 14 4" xfId="42660"/>
    <cellStyle name="Calculation 3 15" xfId="33992"/>
    <cellStyle name="Calculation 3 15 2" xfId="30796"/>
    <cellStyle name="Calculation 3 15 3" xfId="39501"/>
    <cellStyle name="Calculation 3 15 4" xfId="42775"/>
    <cellStyle name="Calculation 3 16" xfId="34070"/>
    <cellStyle name="Calculation 3 16 2" xfId="31567"/>
    <cellStyle name="Calculation 3 16 3" xfId="39579"/>
    <cellStyle name="Calculation 3 16 4" xfId="42849"/>
    <cellStyle name="Calculation 3 17" xfId="34616"/>
    <cellStyle name="Calculation 3 17 2" xfId="36388"/>
    <cellStyle name="Calculation 3 17 3" xfId="40104"/>
    <cellStyle name="Calculation 3 17 4" xfId="43340"/>
    <cellStyle name="Calculation 3 18" xfId="34707"/>
    <cellStyle name="Calculation 3 18 2" xfId="37880"/>
    <cellStyle name="Calculation 3 18 3" xfId="40195"/>
    <cellStyle name="Calculation 3 18 4" xfId="43422"/>
    <cellStyle name="Calculation 3 19" xfId="34788"/>
    <cellStyle name="Calculation 3 19 2" xfId="31505"/>
    <cellStyle name="Calculation 3 19 3" xfId="40276"/>
    <cellStyle name="Calculation 3 19 4" xfId="43498"/>
    <cellStyle name="Calculation 3 2" xfId="30536"/>
    <cellStyle name="Calculation 3 2 2" xfId="32884"/>
    <cellStyle name="Calculation 3 2 3" xfId="31749"/>
    <cellStyle name="Calculation 3 2 4" xfId="31261"/>
    <cellStyle name="Calculation 3 2 5" xfId="41737"/>
    <cellStyle name="Calculation 3 20" xfId="34531"/>
    <cellStyle name="Calculation 3 20 2" xfId="37888"/>
    <cellStyle name="Calculation 3 20 3" xfId="40019"/>
    <cellStyle name="Calculation 3 20 4" xfId="43265"/>
    <cellStyle name="Calculation 3 21" xfId="34882"/>
    <cellStyle name="Calculation 3 21 2" xfId="37441"/>
    <cellStyle name="Calculation 3 21 3" xfId="40368"/>
    <cellStyle name="Calculation 3 21 4" xfId="43586"/>
    <cellStyle name="Calculation 3 22" xfId="34967"/>
    <cellStyle name="Calculation 3 22 2" xfId="36821"/>
    <cellStyle name="Calculation 3 22 3" xfId="40453"/>
    <cellStyle name="Calculation 3 22 4" xfId="43667"/>
    <cellStyle name="Calculation 3 23" xfId="35053"/>
    <cellStyle name="Calculation 3 23 2" xfId="37502"/>
    <cellStyle name="Calculation 3 23 3" xfId="40539"/>
    <cellStyle name="Calculation 3 23 4" xfId="43749"/>
    <cellStyle name="Calculation 3 24" xfId="35174"/>
    <cellStyle name="Calculation 3 24 2" xfId="37005"/>
    <cellStyle name="Calculation 3 24 3" xfId="40659"/>
    <cellStyle name="Calculation 3 24 4" xfId="43861"/>
    <cellStyle name="Calculation 3 25" xfId="35288"/>
    <cellStyle name="Calculation 3 25 2" xfId="36476"/>
    <cellStyle name="Calculation 3 25 3" xfId="40773"/>
    <cellStyle name="Calculation 3 25 4" xfId="43968"/>
    <cellStyle name="Calculation 3 26" xfId="35368"/>
    <cellStyle name="Calculation 3 26 2" xfId="36844"/>
    <cellStyle name="Calculation 3 26 3" xfId="40853"/>
    <cellStyle name="Calculation 3 26 4" xfId="44043"/>
    <cellStyle name="Calculation 3 27" xfId="35534"/>
    <cellStyle name="Calculation 3 27 2" xfId="36491"/>
    <cellStyle name="Calculation 3 27 3" xfId="41019"/>
    <cellStyle name="Calculation 3 27 4" xfId="44198"/>
    <cellStyle name="Calculation 3 28" xfId="35624"/>
    <cellStyle name="Calculation 3 28 2" xfId="36759"/>
    <cellStyle name="Calculation 3 28 3" xfId="41109"/>
    <cellStyle name="Calculation 3 28 4" xfId="44280"/>
    <cellStyle name="Calculation 3 29" xfId="35704"/>
    <cellStyle name="Calculation 3 29 2" xfId="36741"/>
    <cellStyle name="Calculation 3 29 3" xfId="41189"/>
    <cellStyle name="Calculation 3 29 4" xfId="44355"/>
    <cellStyle name="Calculation 3 3" xfId="32965"/>
    <cellStyle name="Calculation 3 3 2" xfId="30926"/>
    <cellStyle name="Calculation 3 3 3" xfId="31159"/>
    <cellStyle name="Calculation 3 3 4" xfId="41812"/>
    <cellStyle name="Calculation 3 30" xfId="34168"/>
    <cellStyle name="Calculation 3 30 2" xfId="32059"/>
    <cellStyle name="Calculation 3 30 3" xfId="39673"/>
    <cellStyle name="Calculation 3 30 4" xfId="42937"/>
    <cellStyle name="Calculation 3 31" xfId="34379"/>
    <cellStyle name="Calculation 3 31 2" xfId="31745"/>
    <cellStyle name="Calculation 3 31 3" xfId="39875"/>
    <cellStyle name="Calculation 3 31 4" xfId="43129"/>
    <cellStyle name="Calculation 3 32" xfId="35861"/>
    <cellStyle name="Calculation 3 32 2" xfId="36349"/>
    <cellStyle name="Calculation 3 32 3" xfId="41345"/>
    <cellStyle name="Calculation 3 32 4" xfId="44503"/>
    <cellStyle name="Calculation 3 33" xfId="36065"/>
    <cellStyle name="Calculation 3 33 2" xfId="38300"/>
    <cellStyle name="Calculation 3 33 3" xfId="41530"/>
    <cellStyle name="Calculation 3 33 4" xfId="44685"/>
    <cellStyle name="Calculation 3 34" xfId="35997"/>
    <cellStyle name="Calculation 3 34 2" xfId="38012"/>
    <cellStyle name="Calculation 3 34 3" xfId="31517"/>
    <cellStyle name="Calculation 3 34 4" xfId="41462"/>
    <cellStyle name="Calculation 3 34 5" xfId="44617"/>
    <cellStyle name="Calculation 3 35" xfId="36194"/>
    <cellStyle name="Calculation 3 35 2" xfId="38171"/>
    <cellStyle name="Calculation 3 35 3" xfId="38382"/>
    <cellStyle name="Calculation 3 35 4" xfId="41612"/>
    <cellStyle name="Calculation 3 35 5" xfId="44757"/>
    <cellStyle name="Calculation 3 36" xfId="32804"/>
    <cellStyle name="Calculation 3 4" xfId="33054"/>
    <cellStyle name="Calculation 3 4 2" xfId="31800"/>
    <cellStyle name="Calculation 3 4 3" xfId="38564"/>
    <cellStyle name="Calculation 3 4 4" xfId="41896"/>
    <cellStyle name="Calculation 3 5" xfId="33130"/>
    <cellStyle name="Calculation 3 5 2" xfId="32132"/>
    <cellStyle name="Calculation 3 5 3" xfId="38640"/>
    <cellStyle name="Calculation 3 5 4" xfId="41968"/>
    <cellStyle name="Calculation 3 6" xfId="33205"/>
    <cellStyle name="Calculation 3 6 2" xfId="32366"/>
    <cellStyle name="Calculation 3 6 3" xfId="38715"/>
    <cellStyle name="Calculation 3 6 4" xfId="42037"/>
    <cellStyle name="Calculation 3 7" xfId="33281"/>
    <cellStyle name="Calculation 3 7 2" xfId="31782"/>
    <cellStyle name="Calculation 3 7 3" xfId="38791"/>
    <cellStyle name="Calculation 3 7 4" xfId="42108"/>
    <cellStyle name="Calculation 3 8" xfId="32703"/>
    <cellStyle name="Calculation 3 8 2" xfId="31051"/>
    <cellStyle name="Calculation 3 8 3" xfId="36987"/>
    <cellStyle name="Calculation 3 8 4" xfId="31754"/>
    <cellStyle name="Calculation 3 9" xfId="33462"/>
    <cellStyle name="Calculation 3 9 2" xfId="31478"/>
    <cellStyle name="Calculation 3 9 3" xfId="38972"/>
    <cellStyle name="Calculation 3 9 4" xfId="42278"/>
    <cellStyle name="Calculation 4" xfId="15460"/>
    <cellStyle name="Calculation 4 10" xfId="33545"/>
    <cellStyle name="Calculation 4 10 2" xfId="31298"/>
    <cellStyle name="Calculation 4 10 3" xfId="39055"/>
    <cellStyle name="Calculation 4 10 4" xfId="42357"/>
    <cellStyle name="Calculation 4 11" xfId="33627"/>
    <cellStyle name="Calculation 4 11 2" xfId="32283"/>
    <cellStyle name="Calculation 4 11 3" xfId="39137"/>
    <cellStyle name="Calculation 4 11 4" xfId="42431"/>
    <cellStyle name="Calculation 4 12" xfId="33705"/>
    <cellStyle name="Calculation 4 12 2" xfId="32229"/>
    <cellStyle name="Calculation 4 12 3" xfId="39215"/>
    <cellStyle name="Calculation 4 12 4" xfId="42504"/>
    <cellStyle name="Calculation 4 13" xfId="33775"/>
    <cellStyle name="Calculation 4 13 2" xfId="38130"/>
    <cellStyle name="Calculation 4 13 3" xfId="39284"/>
    <cellStyle name="Calculation 4 13 4" xfId="42569"/>
    <cellStyle name="Calculation 4 14" xfId="33868"/>
    <cellStyle name="Calculation 4 14 2" xfId="36315"/>
    <cellStyle name="Calculation 4 14 3" xfId="39377"/>
    <cellStyle name="Calculation 4 14 4" xfId="42658"/>
    <cellStyle name="Calculation 4 15" xfId="33990"/>
    <cellStyle name="Calculation 4 15 2" xfId="30762"/>
    <cellStyle name="Calculation 4 15 3" xfId="39499"/>
    <cellStyle name="Calculation 4 15 4" xfId="42773"/>
    <cellStyle name="Calculation 4 16" xfId="34068"/>
    <cellStyle name="Calculation 4 16 2" xfId="31696"/>
    <cellStyle name="Calculation 4 16 3" xfId="39577"/>
    <cellStyle name="Calculation 4 16 4" xfId="42847"/>
    <cellStyle name="Calculation 4 17" xfId="34614"/>
    <cellStyle name="Calculation 4 17 2" xfId="37289"/>
    <cellStyle name="Calculation 4 17 3" xfId="40102"/>
    <cellStyle name="Calculation 4 17 4" xfId="43338"/>
    <cellStyle name="Calculation 4 18" xfId="34705"/>
    <cellStyle name="Calculation 4 18 2" xfId="37924"/>
    <cellStyle name="Calculation 4 18 3" xfId="40193"/>
    <cellStyle name="Calculation 4 18 4" xfId="43420"/>
    <cellStyle name="Calculation 4 19" xfId="34786"/>
    <cellStyle name="Calculation 4 19 2" xfId="32504"/>
    <cellStyle name="Calculation 4 19 3" xfId="40274"/>
    <cellStyle name="Calculation 4 19 4" xfId="43496"/>
    <cellStyle name="Calculation 4 2" xfId="30534"/>
    <cellStyle name="Calculation 4 2 2" xfId="32882"/>
    <cellStyle name="Calculation 4 2 3" xfId="31118"/>
    <cellStyle name="Calculation 4 2 4" xfId="38306"/>
    <cellStyle name="Calculation 4 2 5" xfId="41735"/>
    <cellStyle name="Calculation 4 20" xfId="34517"/>
    <cellStyle name="Calculation 4 20 2" xfId="36981"/>
    <cellStyle name="Calculation 4 20 3" xfId="40006"/>
    <cellStyle name="Calculation 4 20 4" xfId="43252"/>
    <cellStyle name="Calculation 4 21" xfId="34880"/>
    <cellStyle name="Calculation 4 21 2" xfId="37527"/>
    <cellStyle name="Calculation 4 21 3" xfId="40366"/>
    <cellStyle name="Calculation 4 21 4" xfId="43584"/>
    <cellStyle name="Calculation 4 22" xfId="34965"/>
    <cellStyle name="Calculation 4 22 2" xfId="36893"/>
    <cellStyle name="Calculation 4 22 3" xfId="40451"/>
    <cellStyle name="Calculation 4 22 4" xfId="43665"/>
    <cellStyle name="Calculation 4 23" xfId="35051"/>
    <cellStyle name="Calculation 4 23 2" xfId="37078"/>
    <cellStyle name="Calculation 4 23 3" xfId="40537"/>
    <cellStyle name="Calculation 4 23 4" xfId="43747"/>
    <cellStyle name="Calculation 4 24" xfId="35172"/>
    <cellStyle name="Calculation 4 24 2" xfId="37317"/>
    <cellStyle name="Calculation 4 24 3" xfId="40657"/>
    <cellStyle name="Calculation 4 24 4" xfId="43859"/>
    <cellStyle name="Calculation 4 25" xfId="35286"/>
    <cellStyle name="Calculation 4 25 2" xfId="37390"/>
    <cellStyle name="Calculation 4 25 3" xfId="40771"/>
    <cellStyle name="Calculation 4 25 4" xfId="43966"/>
    <cellStyle name="Calculation 4 26" xfId="35366"/>
    <cellStyle name="Calculation 4 26 2" xfId="36917"/>
    <cellStyle name="Calculation 4 26 3" xfId="40851"/>
    <cellStyle name="Calculation 4 26 4" xfId="44041"/>
    <cellStyle name="Calculation 4 27" xfId="35532"/>
    <cellStyle name="Calculation 4 27 2" xfId="37403"/>
    <cellStyle name="Calculation 4 27 3" xfId="41017"/>
    <cellStyle name="Calculation 4 27 4" xfId="44196"/>
    <cellStyle name="Calculation 4 28" xfId="35622"/>
    <cellStyle name="Calculation 4 28 2" xfId="36835"/>
    <cellStyle name="Calculation 4 28 3" xfId="41107"/>
    <cellStyle name="Calculation 4 28 4" xfId="44278"/>
    <cellStyle name="Calculation 4 29" xfId="35702"/>
    <cellStyle name="Calculation 4 29 2" xfId="36749"/>
    <cellStyle name="Calculation 4 29 3" xfId="41187"/>
    <cellStyle name="Calculation 4 29 4" xfId="44353"/>
    <cellStyle name="Calculation 4 3" xfId="32963"/>
    <cellStyle name="Calculation 4 3 2" xfId="32161"/>
    <cellStyle name="Calculation 4 3 3" xfId="37355"/>
    <cellStyle name="Calculation 4 3 4" xfId="41810"/>
    <cellStyle name="Calculation 4 30" xfId="34173"/>
    <cellStyle name="Calculation 4 30 2" xfId="32060"/>
    <cellStyle name="Calculation 4 30 3" xfId="39678"/>
    <cellStyle name="Calculation 4 30 4" xfId="42942"/>
    <cellStyle name="Calculation 4 31" xfId="34410"/>
    <cellStyle name="Calculation 4 31 2" xfId="32317"/>
    <cellStyle name="Calculation 4 31 3" xfId="39904"/>
    <cellStyle name="Calculation 4 31 4" xfId="43155"/>
    <cellStyle name="Calculation 4 32" xfId="35859"/>
    <cellStyle name="Calculation 4 32 2" xfId="37057"/>
    <cellStyle name="Calculation 4 32 3" xfId="41343"/>
    <cellStyle name="Calculation 4 32 4" xfId="44501"/>
    <cellStyle name="Calculation 4 33" xfId="36063"/>
    <cellStyle name="Calculation 4 33 2" xfId="38298"/>
    <cellStyle name="Calculation 4 33 3" xfId="41528"/>
    <cellStyle name="Calculation 4 33 4" xfId="44683"/>
    <cellStyle name="Calculation 4 34" xfId="35931"/>
    <cellStyle name="Calculation 4 34 2" xfId="37946"/>
    <cellStyle name="Calculation 4 34 3" xfId="37561"/>
    <cellStyle name="Calculation 4 34 4" xfId="41413"/>
    <cellStyle name="Calculation 4 34 5" xfId="44568"/>
    <cellStyle name="Calculation 4 35" xfId="36244"/>
    <cellStyle name="Calculation 4 35 2" xfId="38221"/>
    <cellStyle name="Calculation 4 35 3" xfId="38432"/>
    <cellStyle name="Calculation 4 35 4" xfId="41662"/>
    <cellStyle name="Calculation 4 35 5" xfId="44807"/>
    <cellStyle name="Calculation 4 36" xfId="32802"/>
    <cellStyle name="Calculation 4 4" xfId="33052"/>
    <cellStyle name="Calculation 4 4 2" xfId="32091"/>
    <cellStyle name="Calculation 4 4 3" xfId="38562"/>
    <cellStyle name="Calculation 4 4 4" xfId="41894"/>
    <cellStyle name="Calculation 4 5" xfId="33128"/>
    <cellStyle name="Calculation 4 5 2" xfId="30687"/>
    <cellStyle name="Calculation 4 5 3" xfId="38638"/>
    <cellStyle name="Calculation 4 5 4" xfId="41966"/>
    <cellStyle name="Calculation 4 6" xfId="33203"/>
    <cellStyle name="Calculation 4 6 2" xfId="31968"/>
    <cellStyle name="Calculation 4 6 3" xfId="38713"/>
    <cellStyle name="Calculation 4 6 4" xfId="42035"/>
    <cellStyle name="Calculation 4 7" xfId="33279"/>
    <cellStyle name="Calculation 4 7 2" xfId="31010"/>
    <cellStyle name="Calculation 4 7 3" xfId="38789"/>
    <cellStyle name="Calculation 4 7 4" xfId="42106"/>
    <cellStyle name="Calculation 4 8" xfId="32607"/>
    <cellStyle name="Calculation 4 8 2" xfId="31898"/>
    <cellStyle name="Calculation 4 8 3" xfId="30743"/>
    <cellStyle name="Calculation 4 8 4" xfId="30737"/>
    <cellStyle name="Calculation 4 9" xfId="33460"/>
    <cellStyle name="Calculation 4 9 2" xfId="31477"/>
    <cellStyle name="Calculation 4 9 3" xfId="38970"/>
    <cellStyle name="Calculation 4 9 4" xfId="42276"/>
    <cellStyle name="Calculation 5" xfId="15448"/>
    <cellStyle name="Calculation 5 10" xfId="33534"/>
    <cellStyle name="Calculation 5 10 2" xfId="32004"/>
    <cellStyle name="Calculation 5 10 3" xfId="39044"/>
    <cellStyle name="Calculation 5 10 4" xfId="42346"/>
    <cellStyle name="Calculation 5 11" xfId="33616"/>
    <cellStyle name="Calculation 5 11 2" xfId="30685"/>
    <cellStyle name="Calculation 5 11 3" xfId="39126"/>
    <cellStyle name="Calculation 5 11 4" xfId="42421"/>
    <cellStyle name="Calculation 5 12" xfId="33695"/>
    <cellStyle name="Calculation 5 12 2" xfId="32094"/>
    <cellStyle name="Calculation 5 12 3" xfId="39205"/>
    <cellStyle name="Calculation 5 12 4" xfId="42494"/>
    <cellStyle name="Calculation 5 13" xfId="33764"/>
    <cellStyle name="Calculation 5 13 2" xfId="31188"/>
    <cellStyle name="Calculation 5 13 3" xfId="39273"/>
    <cellStyle name="Calculation 5 13 4" xfId="42558"/>
    <cellStyle name="Calculation 5 14" xfId="33857"/>
    <cellStyle name="Calculation 5 14 2" xfId="37055"/>
    <cellStyle name="Calculation 5 14 3" xfId="39366"/>
    <cellStyle name="Calculation 5 14 4" xfId="42647"/>
    <cellStyle name="Calculation 5 15" xfId="32760"/>
    <cellStyle name="Calculation 5 15 2" xfId="32120"/>
    <cellStyle name="Calculation 5 15 3" xfId="31986"/>
    <cellStyle name="Calculation 5 15 4" xfId="37444"/>
    <cellStyle name="Calculation 5 16" xfId="34058"/>
    <cellStyle name="Calculation 5 16 2" xfId="30840"/>
    <cellStyle name="Calculation 5 16 3" xfId="39567"/>
    <cellStyle name="Calculation 5 16 4" xfId="42837"/>
    <cellStyle name="Calculation 5 17" xfId="34602"/>
    <cellStyle name="Calculation 5 17 2" xfId="37782"/>
    <cellStyle name="Calculation 5 17 3" xfId="40090"/>
    <cellStyle name="Calculation 5 17 4" xfId="43327"/>
    <cellStyle name="Calculation 5 18" xfId="34693"/>
    <cellStyle name="Calculation 5 18 2" xfId="36894"/>
    <cellStyle name="Calculation 5 18 3" xfId="40181"/>
    <cellStyle name="Calculation 5 18 4" xfId="43409"/>
    <cellStyle name="Calculation 5 19" xfId="34775"/>
    <cellStyle name="Calculation 5 19 2" xfId="36766"/>
    <cellStyle name="Calculation 5 19 3" xfId="40263"/>
    <cellStyle name="Calculation 5 19 4" xfId="43485"/>
    <cellStyle name="Calculation 5 2" xfId="30522"/>
    <cellStyle name="Calculation 5 2 2" xfId="32872"/>
    <cellStyle name="Calculation 5 2 3" xfId="31005"/>
    <cellStyle name="Calculation 5 2 4" xfId="32145"/>
    <cellStyle name="Calculation 5 2 5" xfId="41725"/>
    <cellStyle name="Calculation 5 20" xfId="34339"/>
    <cellStyle name="Calculation 5 20 2" xfId="31262"/>
    <cellStyle name="Calculation 5 20 3" xfId="39836"/>
    <cellStyle name="Calculation 5 20 4" xfId="43091"/>
    <cellStyle name="Calculation 5 21" xfId="34868"/>
    <cellStyle name="Calculation 5 21 2" xfId="37113"/>
    <cellStyle name="Calculation 5 21 3" xfId="40354"/>
    <cellStyle name="Calculation 5 21 4" xfId="43572"/>
    <cellStyle name="Calculation 5 22" xfId="34954"/>
    <cellStyle name="Calculation 5 22 2" xfId="37518"/>
    <cellStyle name="Calculation 5 22 3" xfId="40440"/>
    <cellStyle name="Calculation 5 22 4" xfId="43654"/>
    <cellStyle name="Calculation 5 23" xfId="35040"/>
    <cellStyle name="Calculation 5 23 2" xfId="36578"/>
    <cellStyle name="Calculation 5 23 3" xfId="40526"/>
    <cellStyle name="Calculation 5 23 4" xfId="43736"/>
    <cellStyle name="Calculation 5 24" xfId="34577"/>
    <cellStyle name="Calculation 5 24 2" xfId="37124"/>
    <cellStyle name="Calculation 5 24 3" xfId="40065"/>
    <cellStyle name="Calculation 5 24 4" xfId="43306"/>
    <cellStyle name="Calculation 5 25" xfId="34530"/>
    <cellStyle name="Calculation 5 25 2" xfId="38043"/>
    <cellStyle name="Calculation 5 25 3" xfId="40018"/>
    <cellStyle name="Calculation 5 25 4" xfId="43264"/>
    <cellStyle name="Calculation 5 26" xfId="35356"/>
    <cellStyle name="Calculation 5 26 2" xfId="37500"/>
    <cellStyle name="Calculation 5 26 3" xfId="40841"/>
    <cellStyle name="Calculation 5 26 4" xfId="44031"/>
    <cellStyle name="Calculation 5 27" xfId="34489"/>
    <cellStyle name="Calculation 5 27 2" xfId="36753"/>
    <cellStyle name="Calculation 5 27 3" xfId="39979"/>
    <cellStyle name="Calculation 5 27 4" xfId="43226"/>
    <cellStyle name="Calculation 5 28" xfId="35610"/>
    <cellStyle name="Calculation 5 28 2" xfId="37446"/>
    <cellStyle name="Calculation 5 28 3" xfId="41095"/>
    <cellStyle name="Calculation 5 28 4" xfId="44267"/>
    <cellStyle name="Calculation 5 29" xfId="35692"/>
    <cellStyle name="Calculation 5 29 2" xfId="36479"/>
    <cellStyle name="Calculation 5 29 3" xfId="41177"/>
    <cellStyle name="Calculation 5 29 4" xfId="44343"/>
    <cellStyle name="Calculation 5 3" xfId="32951"/>
    <cellStyle name="Calculation 5 3 2" xfId="31212"/>
    <cellStyle name="Calculation 5 3 3" xfId="37330"/>
    <cellStyle name="Calculation 5 3 4" xfId="41799"/>
    <cellStyle name="Calculation 5 30" xfId="34272"/>
    <cellStyle name="Calculation 5 30 2" xfId="30717"/>
    <cellStyle name="Calculation 5 30 3" xfId="39774"/>
    <cellStyle name="Calculation 5 30 4" xfId="43033"/>
    <cellStyle name="Calculation 5 31" xfId="34176"/>
    <cellStyle name="Calculation 5 31 2" xfId="32068"/>
    <cellStyle name="Calculation 5 31 3" xfId="39681"/>
    <cellStyle name="Calculation 5 31 4" xfId="42945"/>
    <cellStyle name="Calculation 5 32" xfId="35848"/>
    <cellStyle name="Calculation 5 32 2" xfId="37166"/>
    <cellStyle name="Calculation 5 32 3" xfId="41332"/>
    <cellStyle name="Calculation 5 32 4" xfId="44490"/>
    <cellStyle name="Calculation 5 33" xfId="36052"/>
    <cellStyle name="Calculation 5 33 2" xfId="38287"/>
    <cellStyle name="Calculation 5 33 3" xfId="41517"/>
    <cellStyle name="Calculation 5 33 4" xfId="44672"/>
    <cellStyle name="Calculation 5 34" xfId="35925"/>
    <cellStyle name="Calculation 5 34 2" xfId="37940"/>
    <cellStyle name="Calculation 5 34 3" xfId="37706"/>
    <cellStyle name="Calculation 5 34 4" xfId="41407"/>
    <cellStyle name="Calculation 5 34 5" xfId="44562"/>
    <cellStyle name="Calculation 5 35" xfId="36246"/>
    <cellStyle name="Calculation 5 35 2" xfId="38223"/>
    <cellStyle name="Calculation 5 35 3" xfId="38434"/>
    <cellStyle name="Calculation 5 35 4" xfId="41664"/>
    <cellStyle name="Calculation 5 35 5" xfId="44809"/>
    <cellStyle name="Calculation 5 36" xfId="32790"/>
    <cellStyle name="Calculation 5 4" xfId="33041"/>
    <cellStyle name="Calculation 5 4 2" xfId="32164"/>
    <cellStyle name="Calculation 5 4 3" xfId="38551"/>
    <cellStyle name="Calculation 5 4 4" xfId="41883"/>
    <cellStyle name="Calculation 5 5" xfId="33118"/>
    <cellStyle name="Calculation 5 5 2" xfId="31131"/>
    <cellStyle name="Calculation 5 5 3" xfId="38628"/>
    <cellStyle name="Calculation 5 5 4" xfId="41956"/>
    <cellStyle name="Calculation 5 6" xfId="33191"/>
    <cellStyle name="Calculation 5 6 2" xfId="32357"/>
    <cellStyle name="Calculation 5 6 3" xfId="38701"/>
    <cellStyle name="Calculation 5 6 4" xfId="42024"/>
    <cellStyle name="Calculation 5 7" xfId="33269"/>
    <cellStyle name="Calculation 5 7 2" xfId="31847"/>
    <cellStyle name="Calculation 5 7 3" xfId="38779"/>
    <cellStyle name="Calculation 5 7 4" xfId="42096"/>
    <cellStyle name="Calculation 5 8" xfId="32592"/>
    <cellStyle name="Calculation 5 8 2" xfId="31362"/>
    <cellStyle name="Calculation 5 8 3" xfId="31842"/>
    <cellStyle name="Calculation 5 8 4" xfId="36685"/>
    <cellStyle name="Calculation 5 9" xfId="33449"/>
    <cellStyle name="Calculation 5 9 2" xfId="31978"/>
    <cellStyle name="Calculation 5 9 3" xfId="38959"/>
    <cellStyle name="Calculation 5 9 4" xfId="42265"/>
    <cellStyle name="Calculation 6" xfId="15458"/>
    <cellStyle name="Calculation 6 10" xfId="33543"/>
    <cellStyle name="Calculation 6 10 2" xfId="31738"/>
    <cellStyle name="Calculation 6 10 3" xfId="39053"/>
    <cellStyle name="Calculation 6 10 4" xfId="42355"/>
    <cellStyle name="Calculation 6 11" xfId="33625"/>
    <cellStyle name="Calculation 6 11 2" xfId="31502"/>
    <cellStyle name="Calculation 6 11 3" xfId="39135"/>
    <cellStyle name="Calculation 6 11 4" xfId="42429"/>
    <cellStyle name="Calculation 6 12" xfId="33703"/>
    <cellStyle name="Calculation 6 12 2" xfId="32531"/>
    <cellStyle name="Calculation 6 12 3" xfId="39213"/>
    <cellStyle name="Calculation 6 12 4" xfId="42502"/>
    <cellStyle name="Calculation 6 13" xfId="33773"/>
    <cellStyle name="Calculation 6 13 2" xfId="38137"/>
    <cellStyle name="Calculation 6 13 3" xfId="39282"/>
    <cellStyle name="Calculation 6 13 4" xfId="42567"/>
    <cellStyle name="Calculation 6 14" xfId="33866"/>
    <cellStyle name="Calculation 6 14 2" xfId="31559"/>
    <cellStyle name="Calculation 6 14 3" xfId="39375"/>
    <cellStyle name="Calculation 6 14 4" xfId="42656"/>
    <cellStyle name="Calculation 6 15" xfId="33988"/>
    <cellStyle name="Calculation 6 15 2" xfId="30807"/>
    <cellStyle name="Calculation 6 15 3" xfId="39497"/>
    <cellStyle name="Calculation 6 15 4" xfId="42771"/>
    <cellStyle name="Calculation 6 16" xfId="34066"/>
    <cellStyle name="Calculation 6 16 2" xfId="30846"/>
    <cellStyle name="Calculation 6 16 3" xfId="39575"/>
    <cellStyle name="Calculation 6 16 4" xfId="42845"/>
    <cellStyle name="Calculation 6 17" xfId="34612"/>
    <cellStyle name="Calculation 6 17 2" xfId="37377"/>
    <cellStyle name="Calculation 6 17 3" xfId="40100"/>
    <cellStyle name="Calculation 6 17 4" xfId="43336"/>
    <cellStyle name="Calculation 6 18" xfId="34703"/>
    <cellStyle name="Calculation 6 18 2" xfId="36610"/>
    <cellStyle name="Calculation 6 18 3" xfId="40191"/>
    <cellStyle name="Calculation 6 18 4" xfId="43418"/>
    <cellStyle name="Calculation 6 19" xfId="34784"/>
    <cellStyle name="Calculation 6 19 2" xfId="32442"/>
    <cellStyle name="Calculation 6 19 3" xfId="40272"/>
    <cellStyle name="Calculation 6 19 4" xfId="43494"/>
    <cellStyle name="Calculation 6 2" xfId="30532"/>
    <cellStyle name="Calculation 6 2 2" xfId="32880"/>
    <cellStyle name="Calculation 6 2 3" xfId="31206"/>
    <cellStyle name="Calculation 6 2 4" xfId="38308"/>
    <cellStyle name="Calculation 6 2 5" xfId="41733"/>
    <cellStyle name="Calculation 6 20" xfId="34539"/>
    <cellStyle name="Calculation 6 20 2" xfId="37255"/>
    <cellStyle name="Calculation 6 20 3" xfId="40027"/>
    <cellStyle name="Calculation 6 20 4" xfId="43273"/>
    <cellStyle name="Calculation 6 21" xfId="34878"/>
    <cellStyle name="Calculation 6 21 2" xfId="37584"/>
    <cellStyle name="Calculation 6 21 3" xfId="40364"/>
    <cellStyle name="Calculation 6 21 4" xfId="43582"/>
    <cellStyle name="Calculation 6 22" xfId="34963"/>
    <cellStyle name="Calculation 6 22 2" xfId="36988"/>
    <cellStyle name="Calculation 6 22 3" xfId="40449"/>
    <cellStyle name="Calculation 6 22 4" xfId="43663"/>
    <cellStyle name="Calculation 6 23" xfId="35049"/>
    <cellStyle name="Calculation 6 23 2" xfId="37103"/>
    <cellStyle name="Calculation 6 23 3" xfId="40535"/>
    <cellStyle name="Calculation 6 23 4" xfId="43745"/>
    <cellStyle name="Calculation 6 24" xfId="35170"/>
    <cellStyle name="Calculation 6 24 2" xfId="37360"/>
    <cellStyle name="Calculation 6 24 3" xfId="40655"/>
    <cellStyle name="Calculation 6 24 4" xfId="43857"/>
    <cellStyle name="Calculation 6 25" xfId="35284"/>
    <cellStyle name="Calculation 6 25 2" xfId="37434"/>
    <cellStyle name="Calculation 6 25 3" xfId="40769"/>
    <cellStyle name="Calculation 6 25 4" xfId="43964"/>
    <cellStyle name="Calculation 6 26" xfId="35364"/>
    <cellStyle name="Calculation 6 26 2" xfId="37013"/>
    <cellStyle name="Calculation 6 26 3" xfId="40849"/>
    <cellStyle name="Calculation 6 26 4" xfId="44039"/>
    <cellStyle name="Calculation 6 27" xfId="35530"/>
    <cellStyle name="Calculation 6 27 2" xfId="37448"/>
    <cellStyle name="Calculation 6 27 3" xfId="41015"/>
    <cellStyle name="Calculation 6 27 4" xfId="44194"/>
    <cellStyle name="Calculation 6 28" xfId="35620"/>
    <cellStyle name="Calculation 6 28 2" xfId="36905"/>
    <cellStyle name="Calculation 6 28 3" xfId="41105"/>
    <cellStyle name="Calculation 6 28 4" xfId="44276"/>
    <cellStyle name="Calculation 6 29" xfId="35700"/>
    <cellStyle name="Calculation 6 29 2" xfId="36825"/>
    <cellStyle name="Calculation 6 29 3" xfId="41185"/>
    <cellStyle name="Calculation 6 29 4" xfId="44351"/>
    <cellStyle name="Calculation 6 3" xfId="32961"/>
    <cellStyle name="Calculation 6 3 2" xfId="31614"/>
    <cellStyle name="Calculation 6 3 3" xfId="36452"/>
    <cellStyle name="Calculation 6 3 4" xfId="41808"/>
    <cellStyle name="Calculation 6 30" xfId="34556"/>
    <cellStyle name="Calculation 6 30 2" xfId="36415"/>
    <cellStyle name="Calculation 6 30 3" xfId="40044"/>
    <cellStyle name="Calculation 6 30 4" xfId="43287"/>
    <cellStyle name="Calculation 6 31" xfId="34486"/>
    <cellStyle name="Calculation 6 31 2" xfId="36866"/>
    <cellStyle name="Calculation 6 31 3" xfId="39976"/>
    <cellStyle name="Calculation 6 31 4" xfId="43223"/>
    <cellStyle name="Calculation 6 32" xfId="35857"/>
    <cellStyle name="Calculation 6 32 2" xfId="36303"/>
    <cellStyle name="Calculation 6 32 3" xfId="41341"/>
    <cellStyle name="Calculation 6 32 4" xfId="44499"/>
    <cellStyle name="Calculation 6 33" xfId="36061"/>
    <cellStyle name="Calculation 6 33 2" xfId="38296"/>
    <cellStyle name="Calculation 6 33 3" xfId="41526"/>
    <cellStyle name="Calculation 6 33 4" xfId="44681"/>
    <cellStyle name="Calculation 6 34" xfId="36008"/>
    <cellStyle name="Calculation 6 34 2" xfId="38023"/>
    <cellStyle name="Calculation 6 34 3" xfId="32008"/>
    <cellStyle name="Calculation 6 34 4" xfId="41473"/>
    <cellStyle name="Calculation 6 34 5" xfId="44628"/>
    <cellStyle name="Calculation 6 35" xfId="36250"/>
    <cellStyle name="Calculation 6 35 2" xfId="38227"/>
    <cellStyle name="Calculation 6 35 3" xfId="38438"/>
    <cellStyle name="Calculation 6 35 4" xfId="41668"/>
    <cellStyle name="Calculation 6 35 5" xfId="44813"/>
    <cellStyle name="Calculation 6 36" xfId="32800"/>
    <cellStyle name="Calculation 6 4" xfId="33050"/>
    <cellStyle name="Calculation 6 4 2" xfId="31820"/>
    <cellStyle name="Calculation 6 4 3" xfId="38560"/>
    <cellStyle name="Calculation 6 4 4" xfId="41892"/>
    <cellStyle name="Calculation 6 5" xfId="33126"/>
    <cellStyle name="Calculation 6 5 2" xfId="31226"/>
    <cellStyle name="Calculation 6 5 3" xfId="38636"/>
    <cellStyle name="Calculation 6 5 4" xfId="41964"/>
    <cellStyle name="Calculation 6 6" xfId="33201"/>
    <cellStyle name="Calculation 6 6 2" xfId="32327"/>
    <cellStyle name="Calculation 6 6 3" xfId="38711"/>
    <cellStyle name="Calculation 6 6 4" xfId="42033"/>
    <cellStyle name="Calculation 6 7" xfId="33277"/>
    <cellStyle name="Calculation 6 7 2" xfId="31408"/>
    <cellStyle name="Calculation 6 7 3" xfId="38787"/>
    <cellStyle name="Calculation 6 7 4" xfId="42104"/>
    <cellStyle name="Calculation 6 8" xfId="32697"/>
    <cellStyle name="Calculation 6 8 2" xfId="32246"/>
    <cellStyle name="Calculation 6 8 3" xfId="32101"/>
    <cellStyle name="Calculation 6 8 4" xfId="31329"/>
    <cellStyle name="Calculation 6 9" xfId="33458"/>
    <cellStyle name="Calculation 6 9 2" xfId="31475"/>
    <cellStyle name="Calculation 6 9 3" xfId="38968"/>
    <cellStyle name="Calculation 6 9 4" xfId="42274"/>
    <cellStyle name="Calculation 7" xfId="15472"/>
    <cellStyle name="Calculation 7 10" xfId="33471"/>
    <cellStyle name="Calculation 7 10 2" xfId="32378"/>
    <cellStyle name="Calculation 7 10 3" xfId="38981"/>
    <cellStyle name="Calculation 7 10 4" xfId="42287"/>
    <cellStyle name="Calculation 7 11" xfId="33556"/>
    <cellStyle name="Calculation 7 11 2" xfId="31265"/>
    <cellStyle name="Calculation 7 11 3" xfId="39066"/>
    <cellStyle name="Calculation 7 11 4" xfId="42368"/>
    <cellStyle name="Calculation 7 12" xfId="33638"/>
    <cellStyle name="Calculation 7 12 2" xfId="32447"/>
    <cellStyle name="Calculation 7 12 3" xfId="39148"/>
    <cellStyle name="Calculation 7 12 4" xfId="42441"/>
    <cellStyle name="Calculation 7 13" xfId="33715"/>
    <cellStyle name="Calculation 7 13 2" xfId="32460"/>
    <cellStyle name="Calculation 7 13 3" xfId="39225"/>
    <cellStyle name="Calculation 7 13 4" xfId="42514"/>
    <cellStyle name="Calculation 7 14" xfId="33785"/>
    <cellStyle name="Calculation 7 14 2" xfId="38127"/>
    <cellStyle name="Calculation 7 14 3" xfId="39294"/>
    <cellStyle name="Calculation 7 14 4" xfId="42579"/>
    <cellStyle name="Calculation 7 15" xfId="33879"/>
    <cellStyle name="Calculation 7 15 2" xfId="36456"/>
    <cellStyle name="Calculation 7 15 3" xfId="39388"/>
    <cellStyle name="Calculation 7 15 4" xfId="42669"/>
    <cellStyle name="Calculation 7 16" xfId="33941"/>
    <cellStyle name="Calculation 7 16 2" xfId="32297"/>
    <cellStyle name="Calculation 7 16 3" xfId="39450"/>
    <cellStyle name="Calculation 7 16 4" xfId="42727"/>
    <cellStyle name="Calculation 7 17" xfId="34001"/>
    <cellStyle name="Calculation 7 17 2" xfId="31195"/>
    <cellStyle name="Calculation 7 17 3" xfId="39510"/>
    <cellStyle name="Calculation 7 17 4" xfId="42784"/>
    <cellStyle name="Calculation 7 18" xfId="34078"/>
    <cellStyle name="Calculation 7 18 2" xfId="30756"/>
    <cellStyle name="Calculation 7 18 3" xfId="39587"/>
    <cellStyle name="Calculation 7 18 4" xfId="42857"/>
    <cellStyle name="Calculation 7 19" xfId="34626"/>
    <cellStyle name="Calculation 7 19 2" xfId="36367"/>
    <cellStyle name="Calculation 7 19 3" xfId="40114"/>
    <cellStyle name="Calculation 7 19 4" xfId="43349"/>
    <cellStyle name="Calculation 7 2" xfId="30546"/>
    <cellStyle name="Calculation 7 2 2" xfId="32892"/>
    <cellStyle name="Calculation 7 2 3" xfId="31942"/>
    <cellStyle name="Calculation 7 2 4" xfId="36810"/>
    <cellStyle name="Calculation 7 2 5" xfId="41745"/>
    <cellStyle name="Calculation 7 20" xfId="34717"/>
    <cellStyle name="Calculation 7 20 2" xfId="37619"/>
    <cellStyle name="Calculation 7 20 3" xfId="40205"/>
    <cellStyle name="Calculation 7 20 4" xfId="43431"/>
    <cellStyle name="Calculation 7 21" xfId="34796"/>
    <cellStyle name="Calculation 7 21 2" xfId="32392"/>
    <cellStyle name="Calculation 7 21 3" xfId="40284"/>
    <cellStyle name="Calculation 7 21 4" xfId="43506"/>
    <cellStyle name="Calculation 7 22" xfId="34160"/>
    <cellStyle name="Calculation 7 22 2" xfId="30876"/>
    <cellStyle name="Calculation 7 22 3" xfId="39666"/>
    <cellStyle name="Calculation 7 22 4" xfId="42930"/>
    <cellStyle name="Calculation 7 23" xfId="34891"/>
    <cellStyle name="Calculation 7 23 2" xfId="36943"/>
    <cellStyle name="Calculation 7 23 3" xfId="40377"/>
    <cellStyle name="Calculation 7 23 4" xfId="43595"/>
    <cellStyle name="Calculation 7 24" xfId="34976"/>
    <cellStyle name="Calculation 7 24 2" xfId="38047"/>
    <cellStyle name="Calculation 7 24 3" xfId="40462"/>
    <cellStyle name="Calculation 7 24 4" xfId="43676"/>
    <cellStyle name="Calculation 7 25" xfId="35062"/>
    <cellStyle name="Calculation 7 25 2" xfId="36373"/>
    <cellStyle name="Calculation 7 25 3" xfId="40548"/>
    <cellStyle name="Calculation 7 25 4" xfId="43758"/>
    <cellStyle name="Calculation 7 26" xfId="35127"/>
    <cellStyle name="Calculation 7 26 2" xfId="37477"/>
    <cellStyle name="Calculation 7 26 3" xfId="40612"/>
    <cellStyle name="Calculation 7 26 4" xfId="43817"/>
    <cellStyle name="Calculation 7 27" xfId="35182"/>
    <cellStyle name="Calculation 7 27 2" xfId="36447"/>
    <cellStyle name="Calculation 7 27 3" xfId="40667"/>
    <cellStyle name="Calculation 7 27 4" xfId="43869"/>
    <cellStyle name="Calculation 7 28" xfId="35241"/>
    <cellStyle name="Calculation 7 28 2" xfId="37578"/>
    <cellStyle name="Calculation 7 28 3" xfId="40726"/>
    <cellStyle name="Calculation 7 28 4" xfId="43924"/>
    <cellStyle name="Calculation 7 29" xfId="35298"/>
    <cellStyle name="Calculation 7 29 2" xfId="36746"/>
    <cellStyle name="Calculation 7 29 3" xfId="40783"/>
    <cellStyle name="Calculation 7 29 4" xfId="43977"/>
    <cellStyle name="Calculation 7 3" xfId="32975"/>
    <cellStyle name="Calculation 7 3 2" xfId="31651"/>
    <cellStyle name="Calculation 7 3 3" xfId="38485"/>
    <cellStyle name="Calculation 7 3 4" xfId="41821"/>
    <cellStyle name="Calculation 7 30" xfId="35376"/>
    <cellStyle name="Calculation 7 30 2" xfId="36580"/>
    <cellStyle name="Calculation 7 30 3" xfId="40861"/>
    <cellStyle name="Calculation 7 30 4" xfId="44051"/>
    <cellStyle name="Calculation 7 31" xfId="35435"/>
    <cellStyle name="Calculation 7 31 2" xfId="36818"/>
    <cellStyle name="Calculation 7 31 3" xfId="40920"/>
    <cellStyle name="Calculation 7 31 4" xfId="44105"/>
    <cellStyle name="Calculation 7 32" xfId="35487"/>
    <cellStyle name="Calculation 7 32 2" xfId="37545"/>
    <cellStyle name="Calculation 7 32 3" xfId="40972"/>
    <cellStyle name="Calculation 7 32 4" xfId="44154"/>
    <cellStyle name="Calculation 7 33" xfId="35543"/>
    <cellStyle name="Calculation 7 33 2" xfId="36799"/>
    <cellStyle name="Calculation 7 33 3" xfId="41028"/>
    <cellStyle name="Calculation 7 33 4" xfId="44207"/>
    <cellStyle name="Calculation 7 34" xfId="35634"/>
    <cellStyle name="Calculation 7 34 2" xfId="37881"/>
    <cellStyle name="Calculation 7 34 3" xfId="41119"/>
    <cellStyle name="Calculation 7 34 4" xfId="44289"/>
    <cellStyle name="Calculation 7 35" xfId="35712"/>
    <cellStyle name="Calculation 7 35 2" xfId="37232"/>
    <cellStyle name="Calculation 7 35 3" xfId="41197"/>
    <cellStyle name="Calculation 7 35 4" xfId="44363"/>
    <cellStyle name="Calculation 7 36" xfId="34194"/>
    <cellStyle name="Calculation 7 36 2" xfId="31712"/>
    <cellStyle name="Calculation 7 36 3" xfId="39699"/>
    <cellStyle name="Calculation 7 36 4" xfId="42961"/>
    <cellStyle name="Calculation 7 37" xfId="35778"/>
    <cellStyle name="Calculation 7 37 2" xfId="37196"/>
    <cellStyle name="Calculation 7 37 3" xfId="41262"/>
    <cellStyle name="Calculation 7 37 4" xfId="44424"/>
    <cellStyle name="Calculation 7 38" xfId="34142"/>
    <cellStyle name="Calculation 7 38 2" xfId="31893"/>
    <cellStyle name="Calculation 7 38 3" xfId="39648"/>
    <cellStyle name="Calculation 7 38 4" xfId="42914"/>
    <cellStyle name="Calculation 7 39" xfId="35870"/>
    <cellStyle name="Calculation 7 39 2" xfId="38068"/>
    <cellStyle name="Calculation 7 39 3" xfId="41354"/>
    <cellStyle name="Calculation 7 39 4" xfId="44512"/>
    <cellStyle name="Calculation 7 4" xfId="33063"/>
    <cellStyle name="Calculation 7 4 2" xfId="32237"/>
    <cellStyle name="Calculation 7 4 3" xfId="38573"/>
    <cellStyle name="Calculation 7 4 4" xfId="41905"/>
    <cellStyle name="Calculation 7 40" xfId="36013"/>
    <cellStyle name="Calculation 7 40 2" xfId="38028"/>
    <cellStyle name="Calculation 7 40 3" xfId="32418"/>
    <cellStyle name="Calculation 7 40 4" xfId="41478"/>
    <cellStyle name="Calculation 7 40 5" xfId="44633"/>
    <cellStyle name="Calculation 7 41" xfId="36207"/>
    <cellStyle name="Calculation 7 41 2" xfId="38184"/>
    <cellStyle name="Calculation 7 41 3" xfId="38395"/>
    <cellStyle name="Calculation 7 41 4" xfId="41625"/>
    <cellStyle name="Calculation 7 41 5" xfId="44770"/>
    <cellStyle name="Calculation 7 42" xfId="32814"/>
    <cellStyle name="Calculation 7 5" xfId="33138"/>
    <cellStyle name="Calculation 7 5 2" xfId="32168"/>
    <cellStyle name="Calculation 7 5 3" xfId="38648"/>
    <cellStyle name="Calculation 7 5 4" xfId="41976"/>
    <cellStyle name="Calculation 7 6" xfId="33215"/>
    <cellStyle name="Calculation 7 6 2" xfId="31818"/>
    <cellStyle name="Calculation 7 6 3" xfId="38725"/>
    <cellStyle name="Calculation 7 6 4" xfId="42046"/>
    <cellStyle name="Calculation 7 7" xfId="33289"/>
    <cellStyle name="Calculation 7 7 2" xfId="31403"/>
    <cellStyle name="Calculation 7 7 3" xfId="38799"/>
    <cellStyle name="Calculation 7 7 4" xfId="42116"/>
    <cellStyle name="Calculation 7 8" xfId="33338"/>
    <cellStyle name="Calculation 7 8 2" xfId="32312"/>
    <cellStyle name="Calculation 7 8 3" xfId="38848"/>
    <cellStyle name="Calculation 7 8 4" xfId="42161"/>
    <cellStyle name="Calculation 7 9" xfId="33385"/>
    <cellStyle name="Calculation 7 9 2" xfId="31240"/>
    <cellStyle name="Calculation 7 9 3" xfId="38895"/>
    <cellStyle name="Calculation 7 9 4" xfId="42205"/>
    <cellStyle name="Calculation 8" xfId="15508"/>
    <cellStyle name="Calculation 8 10" xfId="33507"/>
    <cellStyle name="Calculation 8 10 2" xfId="31293"/>
    <cellStyle name="Calculation 8 10 3" xfId="39017"/>
    <cellStyle name="Calculation 8 10 4" xfId="42321"/>
    <cellStyle name="Calculation 8 11" xfId="33592"/>
    <cellStyle name="Calculation 8 11 2" xfId="32444"/>
    <cellStyle name="Calculation 8 11 3" xfId="39102"/>
    <cellStyle name="Calculation 8 11 4" xfId="42402"/>
    <cellStyle name="Calculation 8 12" xfId="33674"/>
    <cellStyle name="Calculation 8 12 2" xfId="31832"/>
    <cellStyle name="Calculation 8 12 3" xfId="39184"/>
    <cellStyle name="Calculation 8 12 4" xfId="42475"/>
    <cellStyle name="Calculation 8 13" xfId="33751"/>
    <cellStyle name="Calculation 8 13 2" xfId="31924"/>
    <cellStyle name="Calculation 8 13 3" xfId="39261"/>
    <cellStyle name="Calculation 8 13 4" xfId="42548"/>
    <cellStyle name="Calculation 8 14" xfId="33821"/>
    <cellStyle name="Calculation 8 14 2" xfId="31318"/>
    <cellStyle name="Calculation 8 14 3" xfId="39330"/>
    <cellStyle name="Calculation 8 14 4" xfId="42613"/>
    <cellStyle name="Calculation 8 15" xfId="33915"/>
    <cellStyle name="Calculation 8 15 2" xfId="30789"/>
    <cellStyle name="Calculation 8 15 3" xfId="39424"/>
    <cellStyle name="Calculation 8 15 4" xfId="42703"/>
    <cellStyle name="Calculation 8 16" xfId="33977"/>
    <cellStyle name="Calculation 8 16 2" xfId="30825"/>
    <cellStyle name="Calculation 8 16 3" xfId="39486"/>
    <cellStyle name="Calculation 8 16 4" xfId="42761"/>
    <cellStyle name="Calculation 8 17" xfId="34037"/>
    <cellStyle name="Calculation 8 17 2" xfId="32482"/>
    <cellStyle name="Calculation 8 17 3" xfId="39546"/>
    <cellStyle name="Calculation 8 17 4" xfId="42818"/>
    <cellStyle name="Calculation 8 18" xfId="34114"/>
    <cellStyle name="Calculation 8 18 2" xfId="31199"/>
    <cellStyle name="Calculation 8 18 3" xfId="39623"/>
    <cellStyle name="Calculation 8 18 4" xfId="42891"/>
    <cellStyle name="Calculation 8 19" xfId="34662"/>
    <cellStyle name="Calculation 8 19 2" xfId="36665"/>
    <cellStyle name="Calculation 8 19 3" xfId="40150"/>
    <cellStyle name="Calculation 8 19 4" xfId="43383"/>
    <cellStyle name="Calculation 8 2" xfId="30582"/>
    <cellStyle name="Calculation 8 2 2" xfId="32928"/>
    <cellStyle name="Calculation 8 2 3" xfId="32362"/>
    <cellStyle name="Calculation 8 2 4" xfId="37688"/>
    <cellStyle name="Calculation 8 2 5" xfId="41779"/>
    <cellStyle name="Calculation 8 20" xfId="34753"/>
    <cellStyle name="Calculation 8 20 2" xfId="37689"/>
    <cellStyle name="Calculation 8 20 3" xfId="40241"/>
    <cellStyle name="Calculation 8 20 4" xfId="43465"/>
    <cellStyle name="Calculation 8 21" xfId="34832"/>
    <cellStyle name="Calculation 8 21 2" xfId="37760"/>
    <cellStyle name="Calculation 8 21 3" xfId="40320"/>
    <cellStyle name="Calculation 8 21 4" xfId="43540"/>
    <cellStyle name="Calculation 8 22" xfId="34377"/>
    <cellStyle name="Calculation 8 22 2" xfId="30733"/>
    <cellStyle name="Calculation 8 22 3" xfId="39873"/>
    <cellStyle name="Calculation 8 22 4" xfId="43127"/>
    <cellStyle name="Calculation 8 23" xfId="34927"/>
    <cellStyle name="Calculation 8 23 2" xfId="37037"/>
    <cellStyle name="Calculation 8 23 3" xfId="40413"/>
    <cellStyle name="Calculation 8 23 4" xfId="43629"/>
    <cellStyle name="Calculation 8 24" xfId="35012"/>
    <cellStyle name="Calculation 8 24 2" xfId="37857"/>
    <cellStyle name="Calculation 8 24 3" xfId="40498"/>
    <cellStyle name="Calculation 8 24 4" xfId="43710"/>
    <cellStyle name="Calculation 8 25" xfId="35098"/>
    <cellStyle name="Calculation 8 25 2" xfId="36337"/>
    <cellStyle name="Calculation 8 25 3" xfId="40584"/>
    <cellStyle name="Calculation 8 25 4" xfId="43792"/>
    <cellStyle name="Calculation 8 26" xfId="35163"/>
    <cellStyle name="Calculation 8 26 2" xfId="37590"/>
    <cellStyle name="Calculation 8 26 3" xfId="40648"/>
    <cellStyle name="Calculation 8 26 4" xfId="43851"/>
    <cellStyle name="Calculation 8 27" xfId="35218"/>
    <cellStyle name="Calculation 8 27 2" xfId="32397"/>
    <cellStyle name="Calculation 8 27 3" xfId="40703"/>
    <cellStyle name="Calculation 8 27 4" xfId="43903"/>
    <cellStyle name="Calculation 8 28" xfId="35277"/>
    <cellStyle name="Calculation 8 28 2" xfId="36514"/>
    <cellStyle name="Calculation 8 28 3" xfId="40762"/>
    <cellStyle name="Calculation 8 28 4" xfId="43958"/>
    <cellStyle name="Calculation 8 29" xfId="35334"/>
    <cellStyle name="Calculation 8 29 2" xfId="36864"/>
    <cellStyle name="Calculation 8 29 3" xfId="40819"/>
    <cellStyle name="Calculation 8 29 4" xfId="44011"/>
    <cellStyle name="Calculation 8 3" xfId="33011"/>
    <cellStyle name="Calculation 8 3 2" xfId="30739"/>
    <cellStyle name="Calculation 8 3 3" xfId="38521"/>
    <cellStyle name="Calculation 8 3 4" xfId="41855"/>
    <cellStyle name="Calculation 8 30" xfId="35412"/>
    <cellStyle name="Calculation 8 30 2" xfId="37900"/>
    <cellStyle name="Calculation 8 30 3" xfId="40897"/>
    <cellStyle name="Calculation 8 30 4" xfId="44085"/>
    <cellStyle name="Calculation 8 31" xfId="35471"/>
    <cellStyle name="Calculation 8 31 2" xfId="36361"/>
    <cellStyle name="Calculation 8 31 3" xfId="40956"/>
    <cellStyle name="Calculation 8 31 4" xfId="44139"/>
    <cellStyle name="Calculation 8 32" xfId="35523"/>
    <cellStyle name="Calculation 8 32 2" xfId="36527"/>
    <cellStyle name="Calculation 8 32 3" xfId="41008"/>
    <cellStyle name="Calculation 8 32 4" xfId="44188"/>
    <cellStyle name="Calculation 8 33" xfId="35579"/>
    <cellStyle name="Calculation 8 33 2" xfId="36908"/>
    <cellStyle name="Calculation 8 33 3" xfId="41064"/>
    <cellStyle name="Calculation 8 33 4" xfId="44241"/>
    <cellStyle name="Calculation 8 34" xfId="35670"/>
    <cellStyle name="Calculation 8 34 2" xfId="36555"/>
    <cellStyle name="Calculation 8 34 3" xfId="41155"/>
    <cellStyle name="Calculation 8 34 4" xfId="44323"/>
    <cellStyle name="Calculation 8 35" xfId="35748"/>
    <cellStyle name="Calculation 8 35 2" xfId="37824"/>
    <cellStyle name="Calculation 8 35 3" xfId="41233"/>
    <cellStyle name="Calculation 8 35 4" xfId="44397"/>
    <cellStyle name="Calculation 8 36" xfId="34497"/>
    <cellStyle name="Calculation 8 36 2" xfId="38054"/>
    <cellStyle name="Calculation 8 36 3" xfId="39986"/>
    <cellStyle name="Calculation 8 36 4" xfId="43233"/>
    <cellStyle name="Calculation 8 37" xfId="35814"/>
    <cellStyle name="Calculation 8 37 2" xfId="37832"/>
    <cellStyle name="Calculation 8 37 3" xfId="41298"/>
    <cellStyle name="Calculation 8 37 4" xfId="44458"/>
    <cellStyle name="Calculation 8 38" xfId="34433"/>
    <cellStyle name="Calculation 8 38 2" xfId="37554"/>
    <cellStyle name="Calculation 8 38 3" xfId="39926"/>
    <cellStyle name="Calculation 8 38 4" xfId="43176"/>
    <cellStyle name="Calculation 8 39" xfId="35906"/>
    <cellStyle name="Calculation 8 39 2" xfId="36872"/>
    <cellStyle name="Calculation 8 39 3" xfId="41390"/>
    <cellStyle name="Calculation 8 39 4" xfId="44546"/>
    <cellStyle name="Calculation 8 4" xfId="33099"/>
    <cellStyle name="Calculation 8 4 2" xfId="31060"/>
    <cellStyle name="Calculation 8 4 3" xfId="38609"/>
    <cellStyle name="Calculation 8 4 4" xfId="41939"/>
    <cellStyle name="Calculation 8 40" xfId="35995"/>
    <cellStyle name="Calculation 8 40 2" xfId="38010"/>
    <cellStyle name="Calculation 8 40 3" xfId="31873"/>
    <cellStyle name="Calculation 8 40 4" xfId="41460"/>
    <cellStyle name="Calculation 8 40 5" xfId="44615"/>
    <cellStyle name="Calculation 8 41" xfId="36195"/>
    <cellStyle name="Calculation 8 41 2" xfId="38172"/>
    <cellStyle name="Calculation 8 41 3" xfId="38383"/>
    <cellStyle name="Calculation 8 41 4" xfId="41613"/>
    <cellStyle name="Calculation 8 41 5" xfId="44758"/>
    <cellStyle name="Calculation 8 42" xfId="32850"/>
    <cellStyle name="Calculation 8 5" xfId="33174"/>
    <cellStyle name="Calculation 8 5 2" xfId="30732"/>
    <cellStyle name="Calculation 8 5 3" xfId="38684"/>
    <cellStyle name="Calculation 8 5 4" xfId="42010"/>
    <cellStyle name="Calculation 8 6" xfId="33251"/>
    <cellStyle name="Calculation 8 6 2" xfId="31974"/>
    <cellStyle name="Calculation 8 6 3" xfId="38761"/>
    <cellStyle name="Calculation 8 6 4" xfId="42080"/>
    <cellStyle name="Calculation 8 7" xfId="33325"/>
    <cellStyle name="Calculation 8 7 2" xfId="31429"/>
    <cellStyle name="Calculation 8 7 3" xfId="38835"/>
    <cellStyle name="Calculation 8 7 4" xfId="42150"/>
    <cellStyle name="Calculation 8 8" xfId="33374"/>
    <cellStyle name="Calculation 8 8 2" xfId="31435"/>
    <cellStyle name="Calculation 8 8 3" xfId="38884"/>
    <cellStyle name="Calculation 8 8 4" xfId="42195"/>
    <cellStyle name="Calculation 8 9" xfId="33421"/>
    <cellStyle name="Calculation 8 9 2" xfId="31453"/>
    <cellStyle name="Calculation 8 9 3" xfId="38931"/>
    <cellStyle name="Calculation 8 9 4" xfId="42239"/>
    <cellStyle name="Calculation 9" xfId="15498"/>
    <cellStyle name="Calculation 9 10" xfId="33497"/>
    <cellStyle name="Calculation 9 10 2" xfId="31493"/>
    <cellStyle name="Calculation 9 10 3" xfId="39007"/>
    <cellStyle name="Calculation 9 10 4" xfId="42311"/>
    <cellStyle name="Calculation 9 11" xfId="33582"/>
    <cellStyle name="Calculation 9 11 2" xfId="32496"/>
    <cellStyle name="Calculation 9 11 3" xfId="39092"/>
    <cellStyle name="Calculation 9 11 4" xfId="42392"/>
    <cellStyle name="Calculation 9 12" xfId="33664"/>
    <cellStyle name="Calculation 9 12 2" xfId="30874"/>
    <cellStyle name="Calculation 9 12 3" xfId="39174"/>
    <cellStyle name="Calculation 9 12 4" xfId="42465"/>
    <cellStyle name="Calculation 9 13" xfId="33741"/>
    <cellStyle name="Calculation 9 13 2" xfId="32293"/>
    <cellStyle name="Calculation 9 13 3" xfId="39251"/>
    <cellStyle name="Calculation 9 13 4" xfId="42538"/>
    <cellStyle name="Calculation 9 14" xfId="33811"/>
    <cellStyle name="Calculation 9 14 2" xfId="31742"/>
    <cellStyle name="Calculation 9 14 3" xfId="39320"/>
    <cellStyle name="Calculation 9 14 4" xfId="42603"/>
    <cellStyle name="Calculation 9 15" xfId="33905"/>
    <cellStyle name="Calculation 9 15 2" xfId="31192"/>
    <cellStyle name="Calculation 9 15 3" xfId="39414"/>
    <cellStyle name="Calculation 9 15 4" xfId="42693"/>
    <cellStyle name="Calculation 9 16" xfId="33967"/>
    <cellStyle name="Calculation 9 16 2" xfId="30763"/>
    <cellStyle name="Calculation 9 16 3" xfId="39476"/>
    <cellStyle name="Calculation 9 16 4" xfId="42751"/>
    <cellStyle name="Calculation 9 17" xfId="34027"/>
    <cellStyle name="Calculation 9 17 2" xfId="31691"/>
    <cellStyle name="Calculation 9 17 3" xfId="39536"/>
    <cellStyle name="Calculation 9 17 4" xfId="42808"/>
    <cellStyle name="Calculation 9 18" xfId="34104"/>
    <cellStyle name="Calculation 9 18 2" xfId="30849"/>
    <cellStyle name="Calculation 9 18 3" xfId="39613"/>
    <cellStyle name="Calculation 9 18 4" xfId="42881"/>
    <cellStyle name="Calculation 9 19" xfId="34652"/>
    <cellStyle name="Calculation 9 19 2" xfId="36304"/>
    <cellStyle name="Calculation 9 19 3" xfId="40140"/>
    <cellStyle name="Calculation 9 19 4" xfId="43373"/>
    <cellStyle name="Calculation 9 2" xfId="30572"/>
    <cellStyle name="Calculation 9 2 2" xfId="32918"/>
    <cellStyle name="Calculation 9 2 3" xfId="31945"/>
    <cellStyle name="Calculation 9 2 4" xfId="36978"/>
    <cellStyle name="Calculation 9 2 5" xfId="41769"/>
    <cellStyle name="Calculation 9 20" xfId="34743"/>
    <cellStyle name="Calculation 9 20 2" xfId="36573"/>
    <cellStyle name="Calculation 9 20 3" xfId="40231"/>
    <cellStyle name="Calculation 9 20 4" xfId="43455"/>
    <cellStyle name="Calculation 9 21" xfId="34822"/>
    <cellStyle name="Calculation 9 21 2" xfId="36677"/>
    <cellStyle name="Calculation 9 21 3" xfId="40310"/>
    <cellStyle name="Calculation 9 21 4" xfId="43530"/>
    <cellStyle name="Calculation 9 22" xfId="34495"/>
    <cellStyle name="Calculation 9 22 2" xfId="36584"/>
    <cellStyle name="Calculation 9 22 3" xfId="39984"/>
    <cellStyle name="Calculation 9 22 4" xfId="43231"/>
    <cellStyle name="Calculation 9 23" xfId="34917"/>
    <cellStyle name="Calculation 9 23 2" xfId="37582"/>
    <cellStyle name="Calculation 9 23 3" xfId="40403"/>
    <cellStyle name="Calculation 9 23 4" xfId="43619"/>
    <cellStyle name="Calculation 9 24" xfId="35002"/>
    <cellStyle name="Calculation 9 24 2" xfId="36419"/>
    <cellStyle name="Calculation 9 24 3" xfId="40488"/>
    <cellStyle name="Calculation 9 24 4" xfId="43700"/>
    <cellStyle name="Calculation 9 25" xfId="35088"/>
    <cellStyle name="Calculation 9 25 2" xfId="37266"/>
    <cellStyle name="Calculation 9 25 3" xfId="40574"/>
    <cellStyle name="Calculation 9 25 4" xfId="43782"/>
    <cellStyle name="Calculation 9 26" xfId="35153"/>
    <cellStyle name="Calculation 9 26 2" xfId="37054"/>
    <cellStyle name="Calculation 9 26 3" xfId="40638"/>
    <cellStyle name="Calculation 9 26 4" xfId="43841"/>
    <cellStyle name="Calculation 9 27" xfId="35208"/>
    <cellStyle name="Calculation 9 27 2" xfId="32503"/>
    <cellStyle name="Calculation 9 27 3" xfId="40693"/>
    <cellStyle name="Calculation 9 27 4" xfId="43893"/>
    <cellStyle name="Calculation 9 28" xfId="35267"/>
    <cellStyle name="Calculation 9 28 2" xfId="37906"/>
    <cellStyle name="Calculation 9 28 3" xfId="40752"/>
    <cellStyle name="Calculation 9 28 4" xfId="43948"/>
    <cellStyle name="Calculation 9 29" xfId="35324"/>
    <cellStyle name="Calculation 9 29 2" xfId="37186"/>
    <cellStyle name="Calculation 9 29 3" xfId="40809"/>
    <cellStyle name="Calculation 9 29 4" xfId="44001"/>
    <cellStyle name="Calculation 9 3" xfId="33001"/>
    <cellStyle name="Calculation 9 3 2" xfId="31662"/>
    <cellStyle name="Calculation 9 3 3" xfId="38511"/>
    <cellStyle name="Calculation 9 3 4" xfId="41845"/>
    <cellStyle name="Calculation 9 30" xfId="35402"/>
    <cellStyle name="Calculation 9 30 2" xfId="36811"/>
    <cellStyle name="Calculation 9 30 3" xfId="40887"/>
    <cellStyle name="Calculation 9 30 4" xfId="44075"/>
    <cellStyle name="Calculation 9 31" xfId="35461"/>
    <cellStyle name="Calculation 9 31 2" xfId="37336"/>
    <cellStyle name="Calculation 9 31 3" xfId="40946"/>
    <cellStyle name="Calculation 9 31 4" xfId="44129"/>
    <cellStyle name="Calculation 9 32" xfId="35513"/>
    <cellStyle name="Calculation 9 32 2" xfId="37922"/>
    <cellStyle name="Calculation 9 32 3" xfId="40998"/>
    <cellStyle name="Calculation 9 32 4" xfId="44178"/>
    <cellStyle name="Calculation 9 33" xfId="35569"/>
    <cellStyle name="Calculation 9 33 2" xfId="37449"/>
    <cellStyle name="Calculation 9 33 3" xfId="41054"/>
    <cellStyle name="Calculation 9 33 4" xfId="44231"/>
    <cellStyle name="Calculation 9 34" xfId="35660"/>
    <cellStyle name="Calculation 9 34 2" xfId="36878"/>
    <cellStyle name="Calculation 9 34 3" xfId="41145"/>
    <cellStyle name="Calculation 9 34 4" xfId="44313"/>
    <cellStyle name="Calculation 9 35" xfId="35738"/>
    <cellStyle name="Calculation 9 35 2" xfId="36317"/>
    <cellStyle name="Calculation 9 35 3" xfId="41223"/>
    <cellStyle name="Calculation 9 35 4" xfId="44387"/>
    <cellStyle name="Calculation 9 36" xfId="34553"/>
    <cellStyle name="Calculation 9 36 2" xfId="36843"/>
    <cellStyle name="Calculation 9 36 3" xfId="40041"/>
    <cellStyle name="Calculation 9 36 4" xfId="43284"/>
    <cellStyle name="Calculation 9 37" xfId="35804"/>
    <cellStyle name="Calculation 9 37 2" xfId="36376"/>
    <cellStyle name="Calculation 9 37 3" xfId="41288"/>
    <cellStyle name="Calculation 9 37 4" xfId="44448"/>
    <cellStyle name="Calculation 9 38" xfId="34400"/>
    <cellStyle name="Calculation 9 38 2" xfId="30705"/>
    <cellStyle name="Calculation 9 38 3" xfId="39895"/>
    <cellStyle name="Calculation 9 38 4" xfId="43147"/>
    <cellStyle name="Calculation 9 39" xfId="35896"/>
    <cellStyle name="Calculation 9 39 2" xfId="37110"/>
    <cellStyle name="Calculation 9 39 3" xfId="41380"/>
    <cellStyle name="Calculation 9 39 4" xfId="44536"/>
    <cellStyle name="Calculation 9 4" xfId="33089"/>
    <cellStyle name="Calculation 9 4 2" xfId="32235"/>
    <cellStyle name="Calculation 9 4 3" xfId="38599"/>
    <cellStyle name="Calculation 9 4 4" xfId="41929"/>
    <cellStyle name="Calculation 9 40" xfId="36011"/>
    <cellStyle name="Calculation 9 40 2" xfId="38026"/>
    <cellStyle name="Calculation 9 40 3" xfId="32403"/>
    <cellStyle name="Calculation 9 40 4" xfId="41476"/>
    <cellStyle name="Calculation 9 40 5" xfId="44631"/>
    <cellStyle name="Calculation 9 41" xfId="36180"/>
    <cellStyle name="Calculation 9 41 2" xfId="38157"/>
    <cellStyle name="Calculation 9 41 3" xfId="38368"/>
    <cellStyle name="Calculation 9 41 4" xfId="41598"/>
    <cellStyle name="Calculation 9 41 5" xfId="44743"/>
    <cellStyle name="Calculation 9 42" xfId="32840"/>
    <cellStyle name="Calculation 9 5" xfId="33164"/>
    <cellStyle name="Calculation 9 5 2" xfId="31751"/>
    <cellStyle name="Calculation 9 5 3" xfId="38674"/>
    <cellStyle name="Calculation 9 5 4" xfId="42000"/>
    <cellStyle name="Calculation 9 6" xfId="33241"/>
    <cellStyle name="Calculation 9 6 2" xfId="32350"/>
    <cellStyle name="Calculation 9 6 3" xfId="38751"/>
    <cellStyle name="Calculation 9 6 4" xfId="42070"/>
    <cellStyle name="Calculation 9 7" xfId="33315"/>
    <cellStyle name="Calculation 9 7 2" xfId="32046"/>
    <cellStyle name="Calculation 9 7 3" xfId="38825"/>
    <cellStyle name="Calculation 9 7 4" xfId="42140"/>
    <cellStyle name="Calculation 9 8" xfId="33364"/>
    <cellStyle name="Calculation 9 8 2" xfId="32257"/>
    <cellStyle name="Calculation 9 8 3" xfId="38874"/>
    <cellStyle name="Calculation 9 8 4" xfId="42185"/>
    <cellStyle name="Calculation 9 9" xfId="33411"/>
    <cellStyle name="Calculation 9 9 2" xfId="31784"/>
    <cellStyle name="Calculation 9 9 3" xfId="38921"/>
    <cellStyle name="Calculation 9 9 4" xfId="42229"/>
    <cellStyle name="Cálculo" xfId="84" builtinId="22" customBuiltin="1"/>
    <cellStyle name="Cálculo 2" xfId="85"/>
    <cellStyle name="Cálculo 2 10" xfId="15501"/>
    <cellStyle name="Cálculo 2 10 10" xfId="33500"/>
    <cellStyle name="Cálculo 2 10 10 2" xfId="31828"/>
    <cellStyle name="Cálculo 2 10 10 3" xfId="39010"/>
    <cellStyle name="Cálculo 2 10 10 4" xfId="42314"/>
    <cellStyle name="Cálculo 2 10 11" xfId="33585"/>
    <cellStyle name="Cálculo 2 10 11 2" xfId="32425"/>
    <cellStyle name="Cálculo 2 10 11 3" xfId="39095"/>
    <cellStyle name="Cálculo 2 10 11 4" xfId="42395"/>
    <cellStyle name="Cálculo 2 10 12" xfId="33667"/>
    <cellStyle name="Cálculo 2 10 12 2" xfId="30962"/>
    <cellStyle name="Cálculo 2 10 12 3" xfId="39177"/>
    <cellStyle name="Cálculo 2 10 12 4" xfId="42468"/>
    <cellStyle name="Cálculo 2 10 13" xfId="33744"/>
    <cellStyle name="Cálculo 2 10 13 2" xfId="30969"/>
    <cellStyle name="Cálculo 2 10 13 3" xfId="39254"/>
    <cellStyle name="Cálculo 2 10 13 4" xfId="42541"/>
    <cellStyle name="Cálculo 2 10 14" xfId="33814"/>
    <cellStyle name="Cálculo 2 10 14 2" xfId="31664"/>
    <cellStyle name="Cálculo 2 10 14 3" xfId="39323"/>
    <cellStyle name="Cálculo 2 10 14 4" xfId="42606"/>
    <cellStyle name="Cálculo 2 10 15" xfId="33908"/>
    <cellStyle name="Cálculo 2 10 15 2" xfId="30791"/>
    <cellStyle name="Cálculo 2 10 15 3" xfId="39417"/>
    <cellStyle name="Cálculo 2 10 15 4" xfId="42696"/>
    <cellStyle name="Cálculo 2 10 16" xfId="33970"/>
    <cellStyle name="Cálculo 2 10 16 2" xfId="36410"/>
    <cellStyle name="Cálculo 2 10 16 3" xfId="39479"/>
    <cellStyle name="Cálculo 2 10 16 4" xfId="42754"/>
    <cellStyle name="Cálculo 2 10 17" xfId="34030"/>
    <cellStyle name="Cálculo 2 10 17 2" xfId="32055"/>
    <cellStyle name="Cálculo 2 10 17 3" xfId="39539"/>
    <cellStyle name="Cálculo 2 10 17 4" xfId="42811"/>
    <cellStyle name="Cálculo 2 10 18" xfId="34107"/>
    <cellStyle name="Cálculo 2 10 18 2" xfId="30852"/>
    <cellStyle name="Cálculo 2 10 18 3" xfId="39616"/>
    <cellStyle name="Cálculo 2 10 18 4" xfId="42884"/>
    <cellStyle name="Cálculo 2 10 19" xfId="34655"/>
    <cellStyle name="Cálculo 2 10 19 2" xfId="36292"/>
    <cellStyle name="Cálculo 2 10 19 3" xfId="40143"/>
    <cellStyle name="Cálculo 2 10 19 4" xfId="43376"/>
    <cellStyle name="Cálculo 2 10 2" xfId="30575"/>
    <cellStyle name="Cálculo 2 10 2 2" xfId="32921"/>
    <cellStyle name="Cálculo 2 10 2 3" xfId="31014"/>
    <cellStyle name="Cálculo 2 10 2 4" xfId="37268"/>
    <cellStyle name="Cálculo 2 10 2 5" xfId="41772"/>
    <cellStyle name="Cálculo 2 10 20" xfId="34746"/>
    <cellStyle name="Cálculo 2 10 20 2" xfId="37884"/>
    <cellStyle name="Cálculo 2 10 20 3" xfId="40234"/>
    <cellStyle name="Cálculo 2 10 20 4" xfId="43458"/>
    <cellStyle name="Cálculo 2 10 21" xfId="34825"/>
    <cellStyle name="Cálculo 2 10 21 2" xfId="36563"/>
    <cellStyle name="Cálculo 2 10 21 3" xfId="40313"/>
    <cellStyle name="Cálculo 2 10 21 4" xfId="43533"/>
    <cellStyle name="Cálculo 2 10 22" xfId="34346"/>
    <cellStyle name="Cálculo 2 10 22 2" xfId="32214"/>
    <cellStyle name="Cálculo 2 10 22 3" xfId="39842"/>
    <cellStyle name="Cálculo 2 10 22 4" xfId="43096"/>
    <cellStyle name="Cálculo 2 10 23" xfId="34920"/>
    <cellStyle name="Cálculo 2 10 23 2" xfId="37481"/>
    <cellStyle name="Cálculo 2 10 23 3" xfId="40406"/>
    <cellStyle name="Cálculo 2 10 23 4" xfId="43622"/>
    <cellStyle name="Cálculo 2 10 24" xfId="35005"/>
    <cellStyle name="Cálculo 2 10 24 2" xfId="36649"/>
    <cellStyle name="Cálculo 2 10 24 3" xfId="40491"/>
    <cellStyle name="Cálculo 2 10 24 4" xfId="43703"/>
    <cellStyle name="Cálculo 2 10 25" xfId="35091"/>
    <cellStyle name="Cálculo 2 10 25 2" xfId="37252"/>
    <cellStyle name="Cálculo 2 10 25 3" xfId="40577"/>
    <cellStyle name="Cálculo 2 10 25 4" xfId="43785"/>
    <cellStyle name="Cálculo 2 10 26" xfId="35156"/>
    <cellStyle name="Cálculo 2 10 26 2" xfId="37765"/>
    <cellStyle name="Cálculo 2 10 26 3" xfId="40641"/>
    <cellStyle name="Cálculo 2 10 26 4" xfId="43844"/>
    <cellStyle name="Cálculo 2 10 27" xfId="35211"/>
    <cellStyle name="Cálculo 2 10 27 2" xfId="31121"/>
    <cellStyle name="Cálculo 2 10 27 3" xfId="40696"/>
    <cellStyle name="Cálculo 2 10 27 4" xfId="43896"/>
    <cellStyle name="Cálculo 2 10 28" xfId="35270"/>
    <cellStyle name="Cálculo 2 10 28 2" xfId="37157"/>
    <cellStyle name="Cálculo 2 10 28 3" xfId="40755"/>
    <cellStyle name="Cálculo 2 10 28 4" xfId="43951"/>
    <cellStyle name="Cálculo 2 10 29" xfId="35327"/>
    <cellStyle name="Cálculo 2 10 29 2" xfId="36480"/>
    <cellStyle name="Cálculo 2 10 29 3" xfId="40812"/>
    <cellStyle name="Cálculo 2 10 29 4" xfId="44004"/>
    <cellStyle name="Cálculo 2 10 3" xfId="33004"/>
    <cellStyle name="Cálculo 2 10 3 2" xfId="31729"/>
    <cellStyle name="Cálculo 2 10 3 3" xfId="38514"/>
    <cellStyle name="Cálculo 2 10 3 4" xfId="41848"/>
    <cellStyle name="Cálculo 2 10 30" xfId="35405"/>
    <cellStyle name="Cálculo 2 10 30 2" xfId="36742"/>
    <cellStyle name="Cálculo 2 10 30 3" xfId="40890"/>
    <cellStyle name="Cálculo 2 10 30 4" xfId="44078"/>
    <cellStyle name="Cálculo 2 10 31" xfId="35464"/>
    <cellStyle name="Cálculo 2 10 31 2" xfId="36980"/>
    <cellStyle name="Cálculo 2 10 31 3" xfId="40949"/>
    <cellStyle name="Cálculo 2 10 31 4" xfId="44132"/>
    <cellStyle name="Cálculo 2 10 32" xfId="35516"/>
    <cellStyle name="Cálculo 2 10 32 2" xfId="37148"/>
    <cellStyle name="Cálculo 2 10 32 3" xfId="41001"/>
    <cellStyle name="Cálculo 2 10 32 4" xfId="44181"/>
    <cellStyle name="Cálculo 2 10 33" xfId="35572"/>
    <cellStyle name="Cálculo 2 10 33 2" xfId="37362"/>
    <cellStyle name="Cálculo 2 10 33 3" xfId="41057"/>
    <cellStyle name="Cálculo 2 10 33 4" xfId="44234"/>
    <cellStyle name="Cálculo 2 10 34" xfId="35663"/>
    <cellStyle name="Cálculo 2 10 34 2" xfId="36764"/>
    <cellStyle name="Cálculo 2 10 34 3" xfId="41148"/>
    <cellStyle name="Cálculo 2 10 34 4" xfId="44316"/>
    <cellStyle name="Cálculo 2 10 35" xfId="35741"/>
    <cellStyle name="Cálculo 2 10 35 2" xfId="36582"/>
    <cellStyle name="Cálculo 2 10 35 3" xfId="41226"/>
    <cellStyle name="Cálculo 2 10 35 4" xfId="44390"/>
    <cellStyle name="Cálculo 2 10 36" xfId="34574"/>
    <cellStyle name="Cálculo 2 10 36 2" xfId="37512"/>
    <cellStyle name="Cálculo 2 10 36 3" xfId="40062"/>
    <cellStyle name="Cálculo 2 10 36 4" xfId="43303"/>
    <cellStyle name="Cálculo 2 10 37" xfId="35807"/>
    <cellStyle name="Cálculo 2 10 37 2" xfId="36589"/>
    <cellStyle name="Cálculo 2 10 37 3" xfId="41291"/>
    <cellStyle name="Cálculo 2 10 37 4" xfId="44451"/>
    <cellStyle name="Cálculo 2 10 38" xfId="34147"/>
    <cellStyle name="Cálculo 2 10 38 2" xfId="31708"/>
    <cellStyle name="Cálculo 2 10 38 3" xfId="39653"/>
    <cellStyle name="Cálculo 2 10 38 4" xfId="42918"/>
    <cellStyle name="Cálculo 2 10 39" xfId="35899"/>
    <cellStyle name="Cálculo 2 10 39 2" xfId="36488"/>
    <cellStyle name="Cálculo 2 10 39 3" xfId="41383"/>
    <cellStyle name="Cálculo 2 10 39 4" xfId="44539"/>
    <cellStyle name="Cálculo 2 10 4" xfId="33092"/>
    <cellStyle name="Cálculo 2 10 4 2" xfId="31139"/>
    <cellStyle name="Cálculo 2 10 4 3" xfId="38602"/>
    <cellStyle name="Cálculo 2 10 4 4" xfId="41932"/>
    <cellStyle name="Cálculo 2 10 40" xfId="35963"/>
    <cellStyle name="Cálculo 2 10 40 2" xfId="37978"/>
    <cellStyle name="Cálculo 2 10 40 3" xfId="31314"/>
    <cellStyle name="Cálculo 2 10 40 4" xfId="41435"/>
    <cellStyle name="Cálculo 2 10 40 5" xfId="44590"/>
    <cellStyle name="Cálculo 2 10 41" xfId="36181"/>
    <cellStyle name="Cálculo 2 10 41 2" xfId="38158"/>
    <cellStyle name="Cálculo 2 10 41 3" xfId="38369"/>
    <cellStyle name="Cálculo 2 10 41 4" xfId="41599"/>
    <cellStyle name="Cálculo 2 10 41 5" xfId="44744"/>
    <cellStyle name="Cálculo 2 10 42" xfId="32843"/>
    <cellStyle name="Cálculo 2 10 5" xfId="33167"/>
    <cellStyle name="Cálculo 2 10 5 2" xfId="31862"/>
    <cellStyle name="Cálculo 2 10 5 3" xfId="38677"/>
    <cellStyle name="Cálculo 2 10 5 4" xfId="42003"/>
    <cellStyle name="Cálculo 2 10 6" xfId="33244"/>
    <cellStyle name="Cálculo 2 10 6 2" xfId="32353"/>
    <cellStyle name="Cálculo 2 10 6 3" xfId="38754"/>
    <cellStyle name="Cálculo 2 10 6 4" xfId="42073"/>
    <cellStyle name="Cálculo 2 10 7" xfId="33318"/>
    <cellStyle name="Cálculo 2 10 7 2" xfId="31805"/>
    <cellStyle name="Cálculo 2 10 7 3" xfId="38828"/>
    <cellStyle name="Cálculo 2 10 7 4" xfId="42143"/>
    <cellStyle name="Cálculo 2 10 8" xfId="33367"/>
    <cellStyle name="Cálculo 2 10 8 2" xfId="32259"/>
    <cellStyle name="Cálculo 2 10 8 3" xfId="38877"/>
    <cellStyle name="Cálculo 2 10 8 4" xfId="42188"/>
    <cellStyle name="Cálculo 2 10 9" xfId="33414"/>
    <cellStyle name="Cálculo 2 10 9 2" xfId="30954"/>
    <cellStyle name="Cálculo 2 10 9 3" xfId="38924"/>
    <cellStyle name="Cálculo 2 10 9 4" xfId="42232"/>
    <cellStyle name="Cálculo 2 11" xfId="15500"/>
    <cellStyle name="Cálculo 2 11 10" xfId="33499"/>
    <cellStyle name="Cálculo 2 11 10 2" xfId="32267"/>
    <cellStyle name="Cálculo 2 11 10 3" xfId="39009"/>
    <cellStyle name="Cálculo 2 11 10 4" xfId="42313"/>
    <cellStyle name="Cálculo 2 11 11" xfId="33584"/>
    <cellStyle name="Cálculo 2 11 11 2" xfId="32422"/>
    <cellStyle name="Cálculo 2 11 11 3" xfId="39094"/>
    <cellStyle name="Cálculo 2 11 11 4" xfId="42394"/>
    <cellStyle name="Cálculo 2 11 12" xfId="33666"/>
    <cellStyle name="Cálculo 2 11 12 2" xfId="32228"/>
    <cellStyle name="Cálculo 2 11 12 3" xfId="39176"/>
    <cellStyle name="Cálculo 2 11 12 4" xfId="42467"/>
    <cellStyle name="Cálculo 2 11 13" xfId="33743"/>
    <cellStyle name="Cálculo 2 11 13 2" xfId="30727"/>
    <cellStyle name="Cálculo 2 11 13 3" xfId="39253"/>
    <cellStyle name="Cálculo 2 11 13 4" xfId="42540"/>
    <cellStyle name="Cálculo 2 11 14" xfId="33813"/>
    <cellStyle name="Cálculo 2 11 14 2" xfId="31116"/>
    <cellStyle name="Cálculo 2 11 14 3" xfId="39322"/>
    <cellStyle name="Cálculo 2 11 14 4" xfId="42605"/>
    <cellStyle name="Cálculo 2 11 15" xfId="33907"/>
    <cellStyle name="Cálculo 2 11 15 2" xfId="31191"/>
    <cellStyle name="Cálculo 2 11 15 3" xfId="39416"/>
    <cellStyle name="Cálculo 2 11 15 4" xfId="42695"/>
    <cellStyle name="Cálculo 2 11 16" xfId="33969"/>
    <cellStyle name="Cálculo 2 11 16 2" xfId="31561"/>
    <cellStyle name="Cálculo 2 11 16 3" xfId="39478"/>
    <cellStyle name="Cálculo 2 11 16 4" xfId="42753"/>
    <cellStyle name="Cálculo 2 11 17" xfId="34029"/>
    <cellStyle name="Cálculo 2 11 17 2" xfId="31692"/>
    <cellStyle name="Cálculo 2 11 17 3" xfId="39538"/>
    <cellStyle name="Cálculo 2 11 17 4" xfId="42810"/>
    <cellStyle name="Cálculo 2 11 18" xfId="34106"/>
    <cellStyle name="Cálculo 2 11 18 2" xfId="31198"/>
    <cellStyle name="Cálculo 2 11 18 3" xfId="39615"/>
    <cellStyle name="Cálculo 2 11 18 4" xfId="42883"/>
    <cellStyle name="Cálculo 2 11 19" xfId="34654"/>
    <cellStyle name="Cálculo 2 11 19 2" xfId="36331"/>
    <cellStyle name="Cálculo 2 11 19 3" xfId="40142"/>
    <cellStyle name="Cálculo 2 11 19 4" xfId="43375"/>
    <cellStyle name="Cálculo 2 11 2" xfId="30574"/>
    <cellStyle name="Cálculo 2 11 2 2" xfId="32920"/>
    <cellStyle name="Cálculo 2 11 2 3" xfId="31900"/>
    <cellStyle name="Cálculo 2 11 2 4" xfId="38069"/>
    <cellStyle name="Cálculo 2 11 2 5" xfId="41771"/>
    <cellStyle name="Cálculo 2 11 20" xfId="34745"/>
    <cellStyle name="Cálculo 2 11 20 2" xfId="37204"/>
    <cellStyle name="Cálculo 2 11 20 3" xfId="40233"/>
    <cellStyle name="Cálculo 2 11 20 4" xfId="43457"/>
    <cellStyle name="Cálculo 2 11 21" xfId="34824"/>
    <cellStyle name="Cálculo 2 11 21 2" xfId="36603"/>
    <cellStyle name="Cálculo 2 11 21 3" xfId="40312"/>
    <cellStyle name="Cálculo 2 11 21 4" xfId="43532"/>
    <cellStyle name="Cálculo 2 11 22" xfId="34271"/>
    <cellStyle name="Cálculo 2 11 22 2" xfId="31094"/>
    <cellStyle name="Cálculo 2 11 22 3" xfId="39773"/>
    <cellStyle name="Cálculo 2 11 22 4" xfId="43032"/>
    <cellStyle name="Cálculo 2 11 23" xfId="34919"/>
    <cellStyle name="Cálculo 2 11 23 2" xfId="37525"/>
    <cellStyle name="Cálculo 2 11 23 3" xfId="40405"/>
    <cellStyle name="Cálculo 2 11 23 4" xfId="43621"/>
    <cellStyle name="Cálculo 2 11 24" xfId="35004"/>
    <cellStyle name="Cálculo 2 11 24 2" xfId="36352"/>
    <cellStyle name="Cálculo 2 11 24 3" xfId="40490"/>
    <cellStyle name="Cálculo 2 11 24 4" xfId="43702"/>
    <cellStyle name="Cálculo 2 11 25" xfId="35090"/>
    <cellStyle name="Cálculo 2 11 25 2" xfId="36302"/>
    <cellStyle name="Cálculo 2 11 25 3" xfId="40576"/>
    <cellStyle name="Cálculo 2 11 25 4" xfId="43784"/>
    <cellStyle name="Cálculo 2 11 26" xfId="35155"/>
    <cellStyle name="Cálculo 2 11 26 2" xfId="37809"/>
    <cellStyle name="Cálculo 2 11 26 3" xfId="40640"/>
    <cellStyle name="Cálculo 2 11 26 4" xfId="43843"/>
    <cellStyle name="Cálculo 2 11 27" xfId="35210"/>
    <cellStyle name="Cálculo 2 11 27 2" xfId="31260"/>
    <cellStyle name="Cálculo 2 11 27 3" xfId="40695"/>
    <cellStyle name="Cálculo 2 11 27 4" xfId="43895"/>
    <cellStyle name="Cálculo 2 11 28" xfId="35269"/>
    <cellStyle name="Cálculo 2 11 28 2" xfId="37863"/>
    <cellStyle name="Cálculo 2 11 28 3" xfId="40754"/>
    <cellStyle name="Cálculo 2 11 28 4" xfId="43950"/>
    <cellStyle name="Cálculo 2 11 29" xfId="35326"/>
    <cellStyle name="Cálculo 2 11 29 2" xfId="37350"/>
    <cellStyle name="Cálculo 2 11 29 3" xfId="40811"/>
    <cellStyle name="Cálculo 2 11 29 4" xfId="44003"/>
    <cellStyle name="Cálculo 2 11 3" xfId="33003"/>
    <cellStyle name="Cálculo 2 11 3 2" xfId="31730"/>
    <cellStyle name="Cálculo 2 11 3 3" xfId="38513"/>
    <cellStyle name="Cálculo 2 11 3 4" xfId="41847"/>
    <cellStyle name="Cálculo 2 11 30" xfId="35404"/>
    <cellStyle name="Cálculo 2 11 30 2" xfId="36421"/>
    <cellStyle name="Cálculo 2 11 30 3" xfId="40889"/>
    <cellStyle name="Cálculo 2 11 30 4" xfId="44077"/>
    <cellStyle name="Cálculo 2 11 31" xfId="35463"/>
    <cellStyle name="Cálculo 2 11 31 2" xfId="37023"/>
    <cellStyle name="Cálculo 2 11 31 3" xfId="40948"/>
    <cellStyle name="Cálculo 2 11 31 4" xfId="44131"/>
    <cellStyle name="Cálculo 2 11 32" xfId="35515"/>
    <cellStyle name="Cálculo 2 11 32 2" xfId="37878"/>
    <cellStyle name="Cálculo 2 11 32 3" xfId="41000"/>
    <cellStyle name="Cálculo 2 11 32 4" xfId="44180"/>
    <cellStyle name="Cálculo 2 11 33" xfId="35571"/>
    <cellStyle name="Cálculo 2 11 33 2" xfId="37404"/>
    <cellStyle name="Cálculo 2 11 33 3" xfId="41056"/>
    <cellStyle name="Cálculo 2 11 33 4" xfId="44233"/>
    <cellStyle name="Cálculo 2 11 34" xfId="35662"/>
    <cellStyle name="Cálculo 2 11 34 2" xfId="36802"/>
    <cellStyle name="Cálculo 2 11 34 3" xfId="41147"/>
    <cellStyle name="Cálculo 2 11 34 4" xfId="44315"/>
    <cellStyle name="Cálculo 2 11 35" xfId="35740"/>
    <cellStyle name="Cálculo 2 11 35 2" xfId="36616"/>
    <cellStyle name="Cálculo 2 11 35 3" xfId="41225"/>
    <cellStyle name="Cálculo 2 11 35 4" xfId="44389"/>
    <cellStyle name="Cálculo 2 11 36" xfId="34304"/>
    <cellStyle name="Cálculo 2 11 36 2" xfId="32232"/>
    <cellStyle name="Cálculo 2 11 36 3" xfId="39805"/>
    <cellStyle name="Cálculo 2 11 36 4" xfId="43062"/>
    <cellStyle name="Cálculo 2 11 37" xfId="35806"/>
    <cellStyle name="Cálculo 2 11 37 2" xfId="36623"/>
    <cellStyle name="Cálculo 2 11 37 3" xfId="41290"/>
    <cellStyle name="Cálculo 2 11 37 4" xfId="44450"/>
    <cellStyle name="Cálculo 2 11 38" xfId="34458"/>
    <cellStyle name="Cálculo 2 11 38 2" xfId="37913"/>
    <cellStyle name="Cálculo 2 11 38 3" xfId="39949"/>
    <cellStyle name="Cálculo 2 11 38 4" xfId="43197"/>
    <cellStyle name="Cálculo 2 11 39" xfId="35898"/>
    <cellStyle name="Cálculo 2 11 39 2" xfId="37358"/>
    <cellStyle name="Cálculo 2 11 39 3" xfId="41382"/>
    <cellStyle name="Cálculo 2 11 39 4" xfId="44538"/>
    <cellStyle name="Cálculo 2 11 4" xfId="33091"/>
    <cellStyle name="Cálculo 2 11 4 2" xfId="31780"/>
    <cellStyle name="Cálculo 2 11 4 3" xfId="38601"/>
    <cellStyle name="Cálculo 2 11 4 4" xfId="41931"/>
    <cellStyle name="Cálculo 2 11 40" xfId="35981"/>
    <cellStyle name="Cálculo 2 11 40 2" xfId="37996"/>
    <cellStyle name="Cálculo 2 11 40 3" xfId="31518"/>
    <cellStyle name="Cálculo 2 11 40 4" xfId="41449"/>
    <cellStyle name="Cálculo 2 11 40 5" xfId="44604"/>
    <cellStyle name="Cálculo 2 11 41" xfId="36176"/>
    <cellStyle name="Cálculo 2 11 41 2" xfId="38153"/>
    <cellStyle name="Cálculo 2 11 41 3" xfId="38364"/>
    <cellStyle name="Cálculo 2 11 41 4" xfId="41594"/>
    <cellStyle name="Cálculo 2 11 41 5" xfId="44739"/>
    <cellStyle name="Cálculo 2 11 42" xfId="32842"/>
    <cellStyle name="Cálculo 2 11 5" xfId="33166"/>
    <cellStyle name="Cálculo 2 11 5 2" xfId="31967"/>
    <cellStyle name="Cálculo 2 11 5 3" xfId="38676"/>
    <cellStyle name="Cálculo 2 11 5 4" xfId="42002"/>
    <cellStyle name="Cálculo 2 11 6" xfId="33243"/>
    <cellStyle name="Cálculo 2 11 6 2" xfId="32352"/>
    <cellStyle name="Cálculo 2 11 6 3" xfId="38753"/>
    <cellStyle name="Cálculo 2 11 6 4" xfId="42072"/>
    <cellStyle name="Cálculo 2 11 7" xfId="33317"/>
    <cellStyle name="Cálculo 2 11 7 2" xfId="31239"/>
    <cellStyle name="Cálculo 2 11 7 3" xfId="38827"/>
    <cellStyle name="Cálculo 2 11 7 4" xfId="42142"/>
    <cellStyle name="Cálculo 2 11 8" xfId="33366"/>
    <cellStyle name="Cálculo 2 11 8 2" xfId="31287"/>
    <cellStyle name="Cálculo 2 11 8 3" xfId="38876"/>
    <cellStyle name="Cálculo 2 11 8 4" xfId="42187"/>
    <cellStyle name="Cálculo 2 11 9" xfId="33413"/>
    <cellStyle name="Cálculo 2 11 9 2" xfId="31291"/>
    <cellStyle name="Cálculo 2 11 9 3" xfId="38923"/>
    <cellStyle name="Cálculo 2 11 9 4" xfId="42231"/>
    <cellStyle name="Cálculo 2 12" xfId="15523"/>
    <cellStyle name="Cálculo 2 12 2" xfId="30593"/>
    <cellStyle name="Cálculo 2 12 2 2" xfId="36114"/>
    <cellStyle name="Cálculo 2 12 2 3" xfId="38092"/>
    <cellStyle name="Cálculo 2 12 2 4" xfId="38328"/>
    <cellStyle name="Cálculo 2 12 2 5" xfId="41558"/>
    <cellStyle name="Cálculo 2 12 2 6" xfId="44703"/>
    <cellStyle name="Cálculo 2 12 3" xfId="36205"/>
    <cellStyle name="Cálculo 2 12 3 2" xfId="38182"/>
    <cellStyle name="Cálculo 2 12 3 3" xfId="38393"/>
    <cellStyle name="Cálculo 2 12 3 4" xfId="41623"/>
    <cellStyle name="Cálculo 2 12 3 5" xfId="44768"/>
    <cellStyle name="Cálculo 2 12 4" xfId="36075"/>
    <cellStyle name="Cálculo 2 13" xfId="15530"/>
    <cellStyle name="Cálculo 2 13 2" xfId="30598"/>
    <cellStyle name="Cálculo 2 13 2 2" xfId="36121"/>
    <cellStyle name="Cálculo 2 13 2 3" xfId="38099"/>
    <cellStyle name="Cálculo 2 13 2 4" xfId="38335"/>
    <cellStyle name="Cálculo 2 13 2 5" xfId="41565"/>
    <cellStyle name="Cálculo 2 13 2 6" xfId="44710"/>
    <cellStyle name="Cálculo 2 13 3" xfId="36238"/>
    <cellStyle name="Cálculo 2 13 3 2" xfId="38215"/>
    <cellStyle name="Cálculo 2 13 3 3" xfId="38426"/>
    <cellStyle name="Cálculo 2 13 3 4" xfId="41656"/>
    <cellStyle name="Cálculo 2 13 3 5" xfId="44801"/>
    <cellStyle name="Cálculo 2 13 4" xfId="36082"/>
    <cellStyle name="Cálculo 2 14" xfId="15538"/>
    <cellStyle name="Cálculo 2 14 2" xfId="36129"/>
    <cellStyle name="Cálculo 2 14 2 2" xfId="38107"/>
    <cellStyle name="Cálculo 2 14 2 3" xfId="38343"/>
    <cellStyle name="Cálculo 2 14 2 4" xfId="41573"/>
    <cellStyle name="Cálculo 2 14 2 5" xfId="44718"/>
    <cellStyle name="Cálculo 2 14 3" xfId="36283"/>
    <cellStyle name="Cálculo 2 14 3 2" xfId="38260"/>
    <cellStyle name="Cálculo 2 14 3 3" xfId="38470"/>
    <cellStyle name="Cálculo 2 14 3 4" xfId="41700"/>
    <cellStyle name="Cálculo 2 14 3 5" xfId="44845"/>
    <cellStyle name="Cálculo 2 14 4" xfId="36090"/>
    <cellStyle name="Cálculo 2 15" xfId="30645"/>
    <cellStyle name="Cálculo 2 15 2" xfId="36233"/>
    <cellStyle name="Cálculo 2 15 3" xfId="38210"/>
    <cellStyle name="Cálculo 2 15 4" xfId="38421"/>
    <cellStyle name="Cálculo 2 15 5" xfId="41651"/>
    <cellStyle name="Cálculo 2 15 6" xfId="44796"/>
    <cellStyle name="Cálculo 2 16" xfId="30628"/>
    <cellStyle name="Cálculo 2 17" xfId="30630"/>
    <cellStyle name="Cálculo 2 18" xfId="30614"/>
    <cellStyle name="Cálculo 2 19" xfId="30638"/>
    <cellStyle name="Cálculo 2 2" xfId="15364"/>
    <cellStyle name="Cálculo 2 2 10" xfId="32624"/>
    <cellStyle name="Cálculo 2 2 10 2" xfId="31627"/>
    <cellStyle name="Cálculo 2 2 10 3" xfId="37243"/>
    <cellStyle name="Cálculo 2 2 10 4" xfId="36896"/>
    <cellStyle name="Cálculo 2 2 11" xfId="32676"/>
    <cellStyle name="Cálculo 2 2 11 2" xfId="31596"/>
    <cellStyle name="Cálculo 2 2 11 3" xfId="31337"/>
    <cellStyle name="Cálculo 2 2 11 4" xfId="37747"/>
    <cellStyle name="Cálculo 2 2 12" xfId="32557"/>
    <cellStyle name="Cálculo 2 2 12 2" xfId="32241"/>
    <cellStyle name="Cálculo 2 2 12 3" xfId="37329"/>
    <cellStyle name="Cálculo 2 2 12 4" xfId="31938"/>
    <cellStyle name="Cálculo 2 2 13" xfId="32639"/>
    <cellStyle name="Cálculo 2 2 13 2" xfId="30899"/>
    <cellStyle name="Cálculo 2 2 13 3" xfId="37357"/>
    <cellStyle name="Cálculo 2 2 13 4" xfId="32538"/>
    <cellStyle name="Cálculo 2 2 14" xfId="33835"/>
    <cellStyle name="Cálculo 2 2 14 2" xfId="37859"/>
    <cellStyle name="Cálculo 2 2 14 3" xfId="39344"/>
    <cellStyle name="Cálculo 2 2 14 4" xfId="42626"/>
    <cellStyle name="Cálculo 2 2 15" xfId="32717"/>
    <cellStyle name="Cálculo 2 2 15 2" xfId="32310"/>
    <cellStyle name="Cálculo 2 2 15 3" xfId="37143"/>
    <cellStyle name="Cálculo 2 2 15 4" xfId="37030"/>
    <cellStyle name="Cálculo 2 2 16" xfId="32654"/>
    <cellStyle name="Cálculo 2 2 16 2" xfId="32015"/>
    <cellStyle name="Cálculo 2 2 16 3" xfId="31025"/>
    <cellStyle name="Cálculo 2 2 16 4" xfId="36884"/>
    <cellStyle name="Cálculo 2 2 17" xfId="34571"/>
    <cellStyle name="Cálculo 2 2 17 2" xfId="37662"/>
    <cellStyle name="Cálculo 2 2 17 3" xfId="40059"/>
    <cellStyle name="Cálculo 2 2 17 4" xfId="43301"/>
    <cellStyle name="Cálculo 2 2 18" xfId="34152"/>
    <cellStyle name="Cálculo 2 2 18 2" xfId="31854"/>
    <cellStyle name="Cálculo 2 2 18 3" xfId="39658"/>
    <cellStyle name="Cálculo 2 2 18 4" xfId="42923"/>
    <cellStyle name="Cálculo 2 2 19" xfId="34265"/>
    <cellStyle name="Cálculo 2 2 19 2" xfId="31610"/>
    <cellStyle name="Cálculo 2 2 19 3" xfId="39767"/>
    <cellStyle name="Cálculo 2 2 19 4" xfId="43026"/>
    <cellStyle name="Cálculo 2 2 2" xfId="30496"/>
    <cellStyle name="Cálculo 2 2 2 2" xfId="32569"/>
    <cellStyle name="Cálculo 2 2 2 3" xfId="30888"/>
    <cellStyle name="Cálculo 2 2 2 4" xfId="32150"/>
    <cellStyle name="Cálculo 2 2 2 5" xfId="32338"/>
    <cellStyle name="Cálculo 2 2 20" xfId="34843"/>
    <cellStyle name="Cálculo 2 2 20 2" xfId="37442"/>
    <cellStyle name="Cálculo 2 2 20 3" xfId="40331"/>
    <cellStyle name="Cálculo 2 2 20 4" xfId="43550"/>
    <cellStyle name="Cálculo 2 2 21" xfId="34519"/>
    <cellStyle name="Cálculo 2 2 21 2" xfId="36887"/>
    <cellStyle name="Cálculo 2 2 21 3" xfId="40007"/>
    <cellStyle name="Cálculo 2 2 21 4" xfId="43253"/>
    <cellStyle name="Cálculo 2 2 22" xfId="34310"/>
    <cellStyle name="Cálculo 2 2 22 2" xfId="32233"/>
    <cellStyle name="Cálculo 2 2 22 3" xfId="39811"/>
    <cellStyle name="Cálculo 2 2 22 4" xfId="43068"/>
    <cellStyle name="Cálculo 2 2 23" xfId="34501"/>
    <cellStyle name="Cálculo 2 2 23 2" xfId="36506"/>
    <cellStyle name="Cálculo 2 2 23 3" xfId="39990"/>
    <cellStyle name="Cálculo 2 2 23 4" xfId="43236"/>
    <cellStyle name="Cálculo 2 2 24" xfId="35117"/>
    <cellStyle name="Cálculo 2 2 24 2" xfId="37751"/>
    <cellStyle name="Cálculo 2 2 24 3" xfId="40602"/>
    <cellStyle name="Cálculo 2 2 24 4" xfId="43807"/>
    <cellStyle name="Cálculo 2 2 25" xfId="35233"/>
    <cellStyle name="Cálculo 2 2 25 2" xfId="37796"/>
    <cellStyle name="Cálculo 2 2 25 3" xfId="40718"/>
    <cellStyle name="Cálculo 2 2 25 4" xfId="43916"/>
    <cellStyle name="Cálculo 2 2 26" xfId="34557"/>
    <cellStyle name="Cálculo 2 2 26 2" xfId="36740"/>
    <cellStyle name="Cálculo 2 2 26 3" xfId="40045"/>
    <cellStyle name="Cálculo 2 2 26 4" xfId="43288"/>
    <cellStyle name="Cálculo 2 2 27" xfId="35478"/>
    <cellStyle name="Cálculo 2 2 27 2" xfId="37415"/>
    <cellStyle name="Cálculo 2 2 27 3" xfId="40963"/>
    <cellStyle name="Cálculo 2 2 27 4" xfId="44145"/>
    <cellStyle name="Cálculo 2 2 28" xfId="34247"/>
    <cellStyle name="Cálculo 2 2 28 2" xfId="32097"/>
    <cellStyle name="Cálculo 2 2 28 3" xfId="39750"/>
    <cellStyle name="Cálculo 2 2 28 4" xfId="43011"/>
    <cellStyle name="Cálculo 2 2 29" xfId="34238"/>
    <cellStyle name="Cálculo 2 2 29 2" xfId="31762"/>
    <cellStyle name="Cálculo 2 2 29 3" xfId="39741"/>
    <cellStyle name="Cálculo 2 2 29 4" xfId="43002"/>
    <cellStyle name="Cálculo 2 2 3" xfId="32585"/>
    <cellStyle name="Cálculo 2 2 3 2" xfId="30894"/>
    <cellStyle name="Cálculo 2 2 3 3" xfId="36324"/>
    <cellStyle name="Cálculo 2 2 3 4" xfId="36637"/>
    <cellStyle name="Cálculo 2 2 30" xfId="35759"/>
    <cellStyle name="Cálculo 2 2 30 2" xfId="37378"/>
    <cellStyle name="Cálculo 2 2 30 3" xfId="41244"/>
    <cellStyle name="Cálculo 2 2 30 4" xfId="44407"/>
    <cellStyle name="Cálculo 2 2 31" xfId="35824"/>
    <cellStyle name="Cálculo 2 2 31 2" xfId="36472"/>
    <cellStyle name="Cálculo 2 2 31 3" xfId="41308"/>
    <cellStyle name="Cálculo 2 2 31 4" xfId="44467"/>
    <cellStyle name="Cálculo 2 2 32" xfId="34848"/>
    <cellStyle name="Cálculo 2 2 32 2" xfId="37311"/>
    <cellStyle name="Cálculo 2 2 32 3" xfId="40335"/>
    <cellStyle name="Cálculo 2 2 32 4" xfId="43554"/>
    <cellStyle name="Cálculo 2 2 33" xfId="36031"/>
    <cellStyle name="Cálculo 2 2 33 2" xfId="32319"/>
    <cellStyle name="Cálculo 2 2 33 3" xfId="41496"/>
    <cellStyle name="Cálculo 2 2 33 4" xfId="44651"/>
    <cellStyle name="Cálculo 2 2 34" xfId="35946"/>
    <cellStyle name="Cálculo 2 2 34 2" xfId="37961"/>
    <cellStyle name="Cálculo 2 2 34 3" xfId="36833"/>
    <cellStyle name="Cálculo 2 2 34 4" xfId="41423"/>
    <cellStyle name="Cálculo 2 2 34 5" xfId="44578"/>
    <cellStyle name="Cálculo 2 2 35" xfId="36252"/>
    <cellStyle name="Cálculo 2 2 35 2" xfId="38229"/>
    <cellStyle name="Cálculo 2 2 35 3" xfId="38440"/>
    <cellStyle name="Cálculo 2 2 35 4" xfId="41670"/>
    <cellStyle name="Cálculo 2 2 35 5" xfId="44815"/>
    <cellStyle name="Cálculo 2 2 36" xfId="32548"/>
    <cellStyle name="Cálculo 2 2 4" xfId="32670"/>
    <cellStyle name="Cálculo 2 2 4 2" xfId="31374"/>
    <cellStyle name="Cálculo 2 2 4 3" xfId="31677"/>
    <cellStyle name="Cálculo 2 2 4 4" xfId="32034"/>
    <cellStyle name="Cálculo 2 2 5" xfId="32575"/>
    <cellStyle name="Cálculo 2 2 5 2" xfId="32106"/>
    <cellStyle name="Cálculo 2 2 5 3" xfId="37903"/>
    <cellStyle name="Cálculo 2 2 5 4" xfId="37053"/>
    <cellStyle name="Cálculo 2 2 6" xfId="32582"/>
    <cellStyle name="Cálculo 2 2 6 2" xfId="31571"/>
    <cellStyle name="Cálculo 2 2 6 3" xfId="37094"/>
    <cellStyle name="Cálculo 2 2 6 4" xfId="32381"/>
    <cellStyle name="Cálculo 2 2 7" xfId="32723"/>
    <cellStyle name="Cálculo 2 2 7 2" xfId="31861"/>
    <cellStyle name="Cálculo 2 2 7 3" xfId="37548"/>
    <cellStyle name="Cálculo 2 2 7 4" xfId="37622"/>
    <cellStyle name="Cálculo 2 2 8" xfId="32644"/>
    <cellStyle name="Cálculo 2 2 8 2" xfId="31593"/>
    <cellStyle name="Cálculo 2 2 8 3" xfId="37400"/>
    <cellStyle name="Cálculo 2 2 8 4" xfId="37728"/>
    <cellStyle name="Cálculo 2 2 9" xfId="32671"/>
    <cellStyle name="Cálculo 2 2 9 2" xfId="31721"/>
    <cellStyle name="Cálculo 2 2 9 3" xfId="37773"/>
    <cellStyle name="Cálculo 2 2 9 4" xfId="36390"/>
    <cellStyle name="Cálculo 2 20" xfId="44865"/>
    <cellStyle name="Cálculo 2 21" xfId="44877"/>
    <cellStyle name="Cálculo 2 22" xfId="44882"/>
    <cellStyle name="Cálculo 2 3" xfId="15454"/>
    <cellStyle name="Cálculo 2 3 10" xfId="33539"/>
    <cellStyle name="Cálculo 2 3 10 2" xfId="31297"/>
    <cellStyle name="Cálculo 2 3 10 3" xfId="39049"/>
    <cellStyle name="Cálculo 2 3 10 4" xfId="42351"/>
    <cellStyle name="Cálculo 2 3 11" xfId="33621"/>
    <cellStyle name="Cálculo 2 3 11 2" xfId="32384"/>
    <cellStyle name="Cálculo 2 3 11 3" xfId="39131"/>
    <cellStyle name="Cálculo 2 3 11 4" xfId="42425"/>
    <cellStyle name="Cálculo 2 3 12" xfId="33699"/>
    <cellStyle name="Cálculo 2 3 12 2" xfId="30994"/>
    <cellStyle name="Cálculo 2 3 12 3" xfId="39209"/>
    <cellStyle name="Cálculo 2 3 12 4" xfId="42498"/>
    <cellStyle name="Cálculo 2 3 13" xfId="33769"/>
    <cellStyle name="Cálculo 2 3 13 2" xfId="38141"/>
    <cellStyle name="Cálculo 2 3 13 3" xfId="39278"/>
    <cellStyle name="Cálculo 2 3 13 4" xfId="42563"/>
    <cellStyle name="Cálculo 2 3 14" xfId="33862"/>
    <cellStyle name="Cálculo 2 3 14 2" xfId="36319"/>
    <cellStyle name="Cálculo 2 3 14 3" xfId="39371"/>
    <cellStyle name="Cálculo 2 3 14 4" xfId="42652"/>
    <cellStyle name="Cálculo 2 3 15" xfId="33984"/>
    <cellStyle name="Cálculo 2 3 15 2" xfId="30832"/>
    <cellStyle name="Cálculo 2 3 15 3" xfId="39493"/>
    <cellStyle name="Cálculo 2 3 15 4" xfId="42767"/>
    <cellStyle name="Cálculo 2 3 16" xfId="34062"/>
    <cellStyle name="Cálculo 2 3 16 2" xfId="30848"/>
    <cellStyle name="Cálculo 2 3 16 3" xfId="39571"/>
    <cellStyle name="Cálculo 2 3 16 4" xfId="42841"/>
    <cellStyle name="Cálculo 2 3 17" xfId="34608"/>
    <cellStyle name="Cálculo 2 3 17 2" xfId="37463"/>
    <cellStyle name="Cálculo 2 3 17 3" xfId="40096"/>
    <cellStyle name="Cálculo 2 3 17 4" xfId="43332"/>
    <cellStyle name="Cálculo 2 3 18" xfId="34699"/>
    <cellStyle name="Cálculo 2 3 18 2" xfId="36727"/>
    <cellStyle name="Cálculo 2 3 18 3" xfId="40187"/>
    <cellStyle name="Cálculo 2 3 18 4" xfId="43414"/>
    <cellStyle name="Cálculo 2 3 19" xfId="34780"/>
    <cellStyle name="Cálculo 2 3 19 2" xfId="32491"/>
    <cellStyle name="Cálculo 2 3 19 3" xfId="40268"/>
    <cellStyle name="Cálculo 2 3 19 4" xfId="43490"/>
    <cellStyle name="Cálculo 2 3 2" xfId="30528"/>
    <cellStyle name="Cálculo 2 3 2 2" xfId="32876"/>
    <cellStyle name="Cálculo 2 3 2 3" xfId="30998"/>
    <cellStyle name="Cálculo 2 3 2 4" xfId="30914"/>
    <cellStyle name="Cálculo 2 3 2 5" xfId="41729"/>
    <cellStyle name="Cálculo 2 3 20" xfId="34515"/>
    <cellStyle name="Cálculo 2 3 20 2" xfId="37292"/>
    <cellStyle name="Cálculo 2 3 20 3" xfId="40004"/>
    <cellStyle name="Cálculo 2 3 20 4" xfId="43250"/>
    <cellStyle name="Cálculo 2 3 21" xfId="34874"/>
    <cellStyle name="Cálculo 2 3 21 2" xfId="37677"/>
    <cellStyle name="Cálculo 2 3 21 3" xfId="40360"/>
    <cellStyle name="Cálculo 2 3 21 4" xfId="43578"/>
    <cellStyle name="Cálculo 2 3 22" xfId="34959"/>
    <cellStyle name="Cálculo 2 3 22 2" xfId="37388"/>
    <cellStyle name="Cálculo 2 3 22 3" xfId="40445"/>
    <cellStyle name="Cálculo 2 3 22 4" xfId="43659"/>
    <cellStyle name="Cálculo 2 3 23" xfId="35045"/>
    <cellStyle name="Cálculo 2 3 23 2" xfId="37108"/>
    <cellStyle name="Cálculo 2 3 23 3" xfId="40531"/>
    <cellStyle name="Cálculo 2 3 23 4" xfId="43741"/>
    <cellStyle name="Cálculo 2 3 24" xfId="34465"/>
    <cellStyle name="Cálculo 2 3 24 2" xfId="37726"/>
    <cellStyle name="Cálculo 2 3 24 3" xfId="39955"/>
    <cellStyle name="Cálculo 2 3 24 4" xfId="43203"/>
    <cellStyle name="Cálculo 2 3 25" xfId="34324"/>
    <cellStyle name="Cálculo 2 3 25 2" xfId="32234"/>
    <cellStyle name="Cálculo 2 3 25 3" xfId="39823"/>
    <cellStyle name="Cálculo 2 3 25 4" xfId="43080"/>
    <cellStyle name="Cálculo 2 3 26" xfId="35360"/>
    <cellStyle name="Cálculo 2 3 26 2" xfId="36458"/>
    <cellStyle name="Cálculo 2 3 26 3" xfId="40845"/>
    <cellStyle name="Cálculo 2 3 26 4" xfId="44035"/>
    <cellStyle name="Cálculo 2 3 27" xfId="34504"/>
    <cellStyle name="Cálculo 2 3 27 2" xfId="37159"/>
    <cellStyle name="Cálculo 2 3 27 3" xfId="39993"/>
    <cellStyle name="Cálculo 2 3 27 4" xfId="43239"/>
    <cellStyle name="Cálculo 2 3 28" xfId="35616"/>
    <cellStyle name="Cálculo 2 3 28 2" xfId="37044"/>
    <cellStyle name="Cálculo 2 3 28 3" xfId="41101"/>
    <cellStyle name="Cálculo 2 3 28 4" xfId="44272"/>
    <cellStyle name="Cálculo 2 3 29" xfId="35696"/>
    <cellStyle name="Cálculo 2 3 29 2" xfId="36964"/>
    <cellStyle name="Cálculo 2 3 29 3" xfId="41181"/>
    <cellStyle name="Cálculo 2 3 29 4" xfId="44347"/>
    <cellStyle name="Cálculo 2 3 3" xfId="32957"/>
    <cellStyle name="Cálculo 2 3 3 2" xfId="31214"/>
    <cellStyle name="Cálculo 2 3 3 3" xfId="36531"/>
    <cellStyle name="Cálculo 2 3 3 4" xfId="41804"/>
    <cellStyle name="Cálculo 2 3 30" xfId="34474"/>
    <cellStyle name="Cálculo 2 3 30 2" xfId="37482"/>
    <cellStyle name="Cálculo 2 3 30 3" xfId="39964"/>
    <cellStyle name="Cálculo 2 3 30 4" xfId="43212"/>
    <cellStyle name="Cálculo 2 3 31" xfId="34513"/>
    <cellStyle name="Cálculo 2 3 31 2" xfId="37382"/>
    <cellStyle name="Cálculo 2 3 31 3" xfId="40002"/>
    <cellStyle name="Cálculo 2 3 31 4" xfId="43248"/>
    <cellStyle name="Cálculo 2 3 32" xfId="35853"/>
    <cellStyle name="Cálculo 2 3 32 2" xfId="37223"/>
    <cellStyle name="Cálculo 2 3 32 3" xfId="41337"/>
    <cellStyle name="Cálculo 2 3 32 4" xfId="44495"/>
    <cellStyle name="Cálculo 2 3 33" xfId="36057"/>
    <cellStyle name="Cálculo 2 3 33 2" xfId="38292"/>
    <cellStyle name="Cálculo 2 3 33 3" xfId="41522"/>
    <cellStyle name="Cálculo 2 3 33 4" xfId="44677"/>
    <cellStyle name="Cálculo 2 3 34" xfId="36015"/>
    <cellStyle name="Cálculo 2 3 34 2" xfId="38030"/>
    <cellStyle name="Cálculo 2 3 34 3" xfId="32410"/>
    <cellStyle name="Cálculo 2 3 34 4" xfId="41480"/>
    <cellStyle name="Cálculo 2 3 34 5" xfId="44635"/>
    <cellStyle name="Cálculo 2 3 35" xfId="36216"/>
    <cellStyle name="Cálculo 2 3 35 2" xfId="38193"/>
    <cellStyle name="Cálculo 2 3 35 3" xfId="38404"/>
    <cellStyle name="Cálculo 2 3 35 4" xfId="41634"/>
    <cellStyle name="Cálculo 2 3 35 5" xfId="44779"/>
    <cellStyle name="Cálculo 2 3 36" xfId="32796"/>
    <cellStyle name="Cálculo 2 3 4" xfId="33046"/>
    <cellStyle name="Cálculo 2 3 4 2" xfId="32524"/>
    <cellStyle name="Cálculo 2 3 4 3" xfId="38556"/>
    <cellStyle name="Cálculo 2 3 4 4" xfId="41888"/>
    <cellStyle name="Cálculo 2 3 5" xfId="33122"/>
    <cellStyle name="Cálculo 2 3 5 2" xfId="31355"/>
    <cellStyle name="Cálculo 2 3 5 3" xfId="38632"/>
    <cellStyle name="Cálculo 2 3 5 4" xfId="41960"/>
    <cellStyle name="Cálculo 2 3 6" xfId="33197"/>
    <cellStyle name="Cálculo 2 3 6 2" xfId="31589"/>
    <cellStyle name="Cálculo 2 3 6 3" xfId="38707"/>
    <cellStyle name="Cálculo 2 3 6 4" xfId="42029"/>
    <cellStyle name="Cálculo 2 3 7" xfId="33273"/>
    <cellStyle name="Cálculo 2 3 7 2" xfId="30750"/>
    <cellStyle name="Cálculo 2 3 7 3" xfId="38783"/>
    <cellStyle name="Cálculo 2 3 7 4" xfId="42100"/>
    <cellStyle name="Cálculo 2 3 8" xfId="32742"/>
    <cellStyle name="Cálculo 2 3 8 2" xfId="31865"/>
    <cellStyle name="Cálculo 2 3 8 3" xfId="36544"/>
    <cellStyle name="Cálculo 2 3 8 4" xfId="31377"/>
    <cellStyle name="Cálculo 2 3 9" xfId="33454"/>
    <cellStyle name="Cálculo 2 3 9 2" xfId="31470"/>
    <cellStyle name="Cálculo 2 3 9 3" xfId="38964"/>
    <cellStyle name="Cálculo 2 3 9 4" xfId="42270"/>
    <cellStyle name="Cálculo 2 4" xfId="15459"/>
    <cellStyle name="Cálculo 2 4 10" xfId="33544"/>
    <cellStyle name="Cálculo 2 4 10 2" xfId="31071"/>
    <cellStyle name="Cálculo 2 4 10 3" xfId="39054"/>
    <cellStyle name="Cálculo 2 4 10 4" xfId="42356"/>
    <cellStyle name="Cálculo 2 4 11" xfId="33626"/>
    <cellStyle name="Cálculo 2 4 11 2" xfId="32501"/>
    <cellStyle name="Cálculo 2 4 11 3" xfId="39136"/>
    <cellStyle name="Cálculo 2 4 11 4" xfId="42430"/>
    <cellStyle name="Cálculo 2 4 12" xfId="33704"/>
    <cellStyle name="Cálculo 2 4 12 2" xfId="31994"/>
    <cellStyle name="Cálculo 2 4 12 3" xfId="39214"/>
    <cellStyle name="Cálculo 2 4 12 4" xfId="42503"/>
    <cellStyle name="Cálculo 2 4 13" xfId="33774"/>
    <cellStyle name="Cálculo 2 4 13 2" xfId="38131"/>
    <cellStyle name="Cálculo 2 4 13 3" xfId="39283"/>
    <cellStyle name="Cálculo 2 4 13 4" xfId="42568"/>
    <cellStyle name="Cálculo 2 4 14" xfId="33867"/>
    <cellStyle name="Cálculo 2 4 14 2" xfId="36326"/>
    <cellStyle name="Cálculo 2 4 14 3" xfId="39376"/>
    <cellStyle name="Cálculo 2 4 14 4" xfId="42657"/>
    <cellStyle name="Cálculo 2 4 15" xfId="33989"/>
    <cellStyle name="Cálculo 2 4 15 2" xfId="30773"/>
    <cellStyle name="Cálculo 2 4 15 3" xfId="39498"/>
    <cellStyle name="Cálculo 2 4 15 4" xfId="42772"/>
    <cellStyle name="Cálculo 2 4 16" xfId="34067"/>
    <cellStyle name="Cálculo 2 4 16 2" xfId="30714"/>
    <cellStyle name="Cálculo 2 4 16 3" xfId="39576"/>
    <cellStyle name="Cálculo 2 4 16 4" xfId="42846"/>
    <cellStyle name="Cálculo 2 4 17" xfId="34613"/>
    <cellStyle name="Cálculo 2 4 17 2" xfId="37332"/>
    <cellStyle name="Cálculo 2 4 17 3" xfId="40101"/>
    <cellStyle name="Cálculo 2 4 17 4" xfId="43337"/>
    <cellStyle name="Cálculo 2 4 18" xfId="34704"/>
    <cellStyle name="Cálculo 2 4 18 2" xfId="36569"/>
    <cellStyle name="Cálculo 2 4 18 3" xfId="40192"/>
    <cellStyle name="Cálculo 2 4 18 4" xfId="43419"/>
    <cellStyle name="Cálculo 2 4 19" xfId="34785"/>
    <cellStyle name="Cálculo 2 4 19 2" xfId="31312"/>
    <cellStyle name="Cálculo 2 4 19 3" xfId="40273"/>
    <cellStyle name="Cálculo 2 4 19 4" xfId="43495"/>
    <cellStyle name="Cálculo 2 4 2" xfId="30533"/>
    <cellStyle name="Cálculo 2 4 2 2" xfId="32881"/>
    <cellStyle name="Cálculo 2 4 2 3" xfId="32156"/>
    <cellStyle name="Cálculo 2 4 2 4" xfId="38309"/>
    <cellStyle name="Cálculo 2 4 2 5" xfId="41734"/>
    <cellStyle name="Cálculo 2 4 20" xfId="34505"/>
    <cellStyle name="Cálculo 2 4 20 2" xfId="37661"/>
    <cellStyle name="Cálculo 2 4 20 3" xfId="39994"/>
    <cellStyle name="Cálculo 2 4 20 4" xfId="43240"/>
    <cellStyle name="Cálculo 2 4 21" xfId="34879"/>
    <cellStyle name="Cálculo 2 4 21 2" xfId="37558"/>
    <cellStyle name="Cálculo 2 4 21 3" xfId="40365"/>
    <cellStyle name="Cálculo 2 4 21 4" xfId="43583"/>
    <cellStyle name="Cálculo 2 4 22" xfId="34964"/>
    <cellStyle name="Cálculo 2 4 22 2" xfId="36933"/>
    <cellStyle name="Cálculo 2 4 22 3" xfId="40450"/>
    <cellStyle name="Cálculo 2 4 22 4" xfId="43664"/>
    <cellStyle name="Cálculo 2 4 23" xfId="35050"/>
    <cellStyle name="Cálculo 2 4 23 2" xfId="37653"/>
    <cellStyle name="Cálculo 2 4 23 3" xfId="40536"/>
    <cellStyle name="Cálculo 2 4 23 4" xfId="43746"/>
    <cellStyle name="Cálculo 2 4 24" xfId="35171"/>
    <cellStyle name="Cálculo 2 4 24 2" xfId="36490"/>
    <cellStyle name="Cálculo 2 4 24 3" xfId="40656"/>
    <cellStyle name="Cálculo 2 4 24 4" xfId="43858"/>
    <cellStyle name="Cálculo 2 4 25" xfId="35285"/>
    <cellStyle name="Cálculo 2 4 25 2" xfId="37066"/>
    <cellStyle name="Cálculo 2 4 25 3" xfId="40770"/>
    <cellStyle name="Cálculo 2 4 25 4" xfId="43965"/>
    <cellStyle name="Cálculo 2 4 26" xfId="35365"/>
    <cellStyle name="Cálculo 2 4 26 2" xfId="36340"/>
    <cellStyle name="Cálculo 2 4 26 3" xfId="40850"/>
    <cellStyle name="Cálculo 2 4 26 4" xfId="44040"/>
    <cellStyle name="Cálculo 2 4 27" xfId="35531"/>
    <cellStyle name="Cálculo 2 4 27 2" xfId="37133"/>
    <cellStyle name="Cálculo 2 4 27 3" xfId="41016"/>
    <cellStyle name="Cálculo 2 4 27 4" xfId="44195"/>
    <cellStyle name="Cálculo 2 4 28" xfId="35621"/>
    <cellStyle name="Cálculo 2 4 28 2" xfId="36873"/>
    <cellStyle name="Cálculo 2 4 28 3" xfId="41106"/>
    <cellStyle name="Cálculo 2 4 28 4" xfId="44277"/>
    <cellStyle name="Cálculo 2 4 29" xfId="35701"/>
    <cellStyle name="Cálculo 2 4 29 2" xfId="36787"/>
    <cellStyle name="Cálculo 2 4 29 3" xfId="41186"/>
    <cellStyle name="Cálculo 2 4 29 4" xfId="44352"/>
    <cellStyle name="Cálculo 2 4 3" xfId="32962"/>
    <cellStyle name="Cálculo 2 4 3 2" xfId="31649"/>
    <cellStyle name="Cálculo 2 4 3 3" xfId="36485"/>
    <cellStyle name="Cálculo 2 4 3 4" xfId="41809"/>
    <cellStyle name="Cálculo 2 4 30" xfId="34502"/>
    <cellStyle name="Cálculo 2 4 30 2" xfId="37827"/>
    <cellStyle name="Cálculo 2 4 30 3" xfId="39991"/>
    <cellStyle name="Cálculo 2 4 30 4" xfId="43237"/>
    <cellStyle name="Cálculo 2 4 31" xfId="34291"/>
    <cellStyle name="Cálculo 2 4 31 2" xfId="31981"/>
    <cellStyle name="Cálculo 2 4 31 3" xfId="39793"/>
    <cellStyle name="Cálculo 2 4 31 4" xfId="43050"/>
    <cellStyle name="Cálculo 2 4 32" xfId="35858"/>
    <cellStyle name="Cálculo 2 4 32 2" xfId="37254"/>
    <cellStyle name="Cálculo 2 4 32 3" xfId="41342"/>
    <cellStyle name="Cálculo 2 4 32 4" xfId="44500"/>
    <cellStyle name="Cálculo 2 4 33" xfId="36062"/>
    <cellStyle name="Cálculo 2 4 33 2" xfId="38297"/>
    <cellStyle name="Cálculo 2 4 33 3" xfId="41527"/>
    <cellStyle name="Cálculo 2 4 33 4" xfId="44682"/>
    <cellStyle name="Cálculo 2 4 34" xfId="35923"/>
    <cellStyle name="Cálculo 2 4 34 2" xfId="37938"/>
    <cellStyle name="Cálculo 2 4 34 3" xfId="37762"/>
    <cellStyle name="Cálculo 2 4 34 4" xfId="41406"/>
    <cellStyle name="Cálculo 2 4 34 5" xfId="44561"/>
    <cellStyle name="Cálculo 2 4 35" xfId="36183"/>
    <cellStyle name="Cálculo 2 4 35 2" xfId="38160"/>
    <cellStyle name="Cálculo 2 4 35 3" xfId="38371"/>
    <cellStyle name="Cálculo 2 4 35 4" xfId="41601"/>
    <cellStyle name="Cálculo 2 4 35 5" xfId="44746"/>
    <cellStyle name="Cálculo 2 4 36" xfId="32801"/>
    <cellStyle name="Cálculo 2 4 4" xfId="33051"/>
    <cellStyle name="Cálculo 2 4 4 2" xfId="32358"/>
    <cellStyle name="Cálculo 2 4 4 3" xfId="38561"/>
    <cellStyle name="Cálculo 2 4 4 4" xfId="41893"/>
    <cellStyle name="Cálculo 2 4 5" xfId="33127"/>
    <cellStyle name="Cálculo 2 4 5 2" xfId="30783"/>
    <cellStyle name="Cálculo 2 4 5 3" xfId="38637"/>
    <cellStyle name="Cálculo 2 4 5 4" xfId="41965"/>
    <cellStyle name="Cálculo 2 4 6" xfId="33202"/>
    <cellStyle name="Cálculo 2 4 6 2" xfId="31903"/>
    <cellStyle name="Cálculo 2 4 6 3" xfId="38712"/>
    <cellStyle name="Cálculo 2 4 6 4" xfId="42034"/>
    <cellStyle name="Cálculo 2 4 7" xfId="33278"/>
    <cellStyle name="Cálculo 2 4 7 2" xfId="31407"/>
    <cellStyle name="Cálculo 2 4 7 3" xfId="38788"/>
    <cellStyle name="Cálculo 2 4 7 4" xfId="42105"/>
    <cellStyle name="Cálculo 2 4 8" xfId="32729"/>
    <cellStyle name="Cálculo 2 4 8 2" xfId="31575"/>
    <cellStyle name="Cálculo 2 4 8 3" xfId="37290"/>
    <cellStyle name="Cálculo 2 4 8 4" xfId="31715"/>
    <cellStyle name="Cálculo 2 4 9" xfId="33459"/>
    <cellStyle name="Cálculo 2 4 9 2" xfId="31476"/>
    <cellStyle name="Cálculo 2 4 9 3" xfId="38969"/>
    <cellStyle name="Cálculo 2 4 9 4" xfId="42275"/>
    <cellStyle name="Cálculo 2 5" xfId="15445"/>
    <cellStyle name="Cálculo 2 5 10" xfId="33531"/>
    <cellStyle name="Cálculo 2 5 10 2" xfId="31871"/>
    <cellStyle name="Cálculo 2 5 10 3" xfId="39041"/>
    <cellStyle name="Cálculo 2 5 10 4" xfId="42343"/>
    <cellStyle name="Cálculo 2 5 11" xfId="33613"/>
    <cellStyle name="Cálculo 2 5 11 2" xfId="32365"/>
    <cellStyle name="Cálculo 2 5 11 3" xfId="39123"/>
    <cellStyle name="Cálculo 2 5 11 4" xfId="42418"/>
    <cellStyle name="Cálculo 2 5 12" xfId="33692"/>
    <cellStyle name="Cálculo 2 5 12 2" xfId="30980"/>
    <cellStyle name="Cálculo 2 5 12 3" xfId="39202"/>
    <cellStyle name="Cálculo 2 5 12 4" xfId="42491"/>
    <cellStyle name="Cálculo 2 5 13" xfId="33762"/>
    <cellStyle name="Cálculo 2 5 13 2" xfId="32473"/>
    <cellStyle name="Cálculo 2 5 13 3" xfId="39271"/>
    <cellStyle name="Cálculo 2 5 13 4" xfId="42556"/>
    <cellStyle name="Cálculo 2 5 14" xfId="33854"/>
    <cellStyle name="Cálculo 2 5 14 2" xfId="37162"/>
    <cellStyle name="Cálculo 2 5 14 3" xfId="39363"/>
    <cellStyle name="Cálculo 2 5 14 4" xfId="42644"/>
    <cellStyle name="Cálculo 2 5 15" xfId="32622"/>
    <cellStyle name="Cálculo 2 5 15 2" xfId="31353"/>
    <cellStyle name="Cálculo 2 5 15 3" xfId="36756"/>
    <cellStyle name="Cálculo 2 5 15 4" xfId="36387"/>
    <cellStyle name="Cálculo 2 5 16" xfId="34055"/>
    <cellStyle name="Cálculo 2 5 16 2" xfId="31694"/>
    <cellStyle name="Cálculo 2 5 16 3" xfId="39564"/>
    <cellStyle name="Cálculo 2 5 16 4" xfId="42834"/>
    <cellStyle name="Cálculo 2 5 17" xfId="34599"/>
    <cellStyle name="Cálculo 2 5 17 2" xfId="37224"/>
    <cellStyle name="Cálculo 2 5 17 3" xfId="40087"/>
    <cellStyle name="Cálculo 2 5 17 4" xfId="43324"/>
    <cellStyle name="Cálculo 2 5 18" xfId="34690"/>
    <cellStyle name="Cálculo 2 5 18 2" xfId="36989"/>
    <cellStyle name="Cálculo 2 5 18 3" xfId="40178"/>
    <cellStyle name="Cálculo 2 5 18 4" xfId="43406"/>
    <cellStyle name="Cálculo 2 5 19" xfId="34773"/>
    <cellStyle name="Cálculo 2 5 19 2" xfId="36842"/>
    <cellStyle name="Cálculo 2 5 19 3" xfId="40261"/>
    <cellStyle name="Cálculo 2 5 19 4" xfId="43483"/>
    <cellStyle name="Cálculo 2 5 2" xfId="30519"/>
    <cellStyle name="Cálculo 2 5 2 2" xfId="32869"/>
    <cellStyle name="Cálculo 2 5 2 3" xfId="30922"/>
    <cellStyle name="Cálculo 2 5 2 4" xfId="31055"/>
    <cellStyle name="Cálculo 2 5 2 5" xfId="41722"/>
    <cellStyle name="Cálculo 2 5 20" xfId="34297"/>
    <cellStyle name="Cálculo 2 5 20 2" xfId="30735"/>
    <cellStyle name="Cálculo 2 5 20 3" xfId="39799"/>
    <cellStyle name="Cálculo 2 5 20 4" xfId="43056"/>
    <cellStyle name="Cálculo 2 5 21" xfId="34865"/>
    <cellStyle name="Cálculo 2 5 21 2" xfId="37914"/>
    <cellStyle name="Cálculo 2 5 21 3" xfId="40351"/>
    <cellStyle name="Cálculo 2 5 21 4" xfId="43569"/>
    <cellStyle name="Cálculo 2 5 22" xfId="34951"/>
    <cellStyle name="Cálculo 2 5 22 2" xfId="37667"/>
    <cellStyle name="Cálculo 2 5 22 3" xfId="40437"/>
    <cellStyle name="Cálculo 2 5 22 4" xfId="43651"/>
    <cellStyle name="Cálculo 2 5 23" xfId="35037"/>
    <cellStyle name="Cálculo 2 5 23 2" xfId="36364"/>
    <cellStyle name="Cálculo 2 5 23 3" xfId="40523"/>
    <cellStyle name="Cálculo 2 5 23 4" xfId="43733"/>
    <cellStyle name="Cálculo 2 5 24" xfId="34481"/>
    <cellStyle name="Cálculo 2 5 24 2" xfId="37038"/>
    <cellStyle name="Cálculo 2 5 24 3" xfId="39971"/>
    <cellStyle name="Cálculo 2 5 24 4" xfId="43219"/>
    <cellStyle name="Cálculo 2 5 25" xfId="34534"/>
    <cellStyle name="Cálculo 2 5 25 2" xfId="36347"/>
    <cellStyle name="Cálculo 2 5 25 3" xfId="40022"/>
    <cellStyle name="Cálculo 2 5 25 4" xfId="43268"/>
    <cellStyle name="Cálculo 2 5 26" xfId="35353"/>
    <cellStyle name="Cálculo 2 5 26 2" xfId="37651"/>
    <cellStyle name="Cálculo 2 5 26 3" xfId="40838"/>
    <cellStyle name="Cálculo 2 5 26 4" xfId="44028"/>
    <cellStyle name="Cálculo 2 5 27" xfId="34138"/>
    <cellStyle name="Cálculo 2 5 27 2" xfId="30877"/>
    <cellStyle name="Cálculo 2 5 27 3" xfId="39644"/>
    <cellStyle name="Cálculo 2 5 27 4" xfId="42910"/>
    <cellStyle name="Cálculo 2 5 28" xfId="35607"/>
    <cellStyle name="Cálculo 2 5 28 2" xfId="37563"/>
    <cellStyle name="Cálculo 2 5 28 3" xfId="41092"/>
    <cellStyle name="Cálculo 2 5 28 4" xfId="44264"/>
    <cellStyle name="Cálculo 2 5 29" xfId="35689"/>
    <cellStyle name="Cálculo 2 5 29 2" xfId="37075"/>
    <cellStyle name="Cálculo 2 5 29 3" xfId="41174"/>
    <cellStyle name="Cálculo 2 5 29 4" xfId="44340"/>
    <cellStyle name="Cálculo 2 5 3" xfId="32948"/>
    <cellStyle name="Cálculo 2 5 3 2" xfId="32090"/>
    <cellStyle name="Cálculo 2 5 3 3" xfId="31154"/>
    <cellStyle name="Cálculo 2 5 3 4" xfId="41796"/>
    <cellStyle name="Cálculo 2 5 30" xfId="34127"/>
    <cellStyle name="Cálculo 2 5 30 2" xfId="32486"/>
    <cellStyle name="Cálculo 2 5 30 3" xfId="39634"/>
    <cellStyle name="Cálculo 2 5 30 4" xfId="42901"/>
    <cellStyle name="Cálculo 2 5 31" xfId="34332"/>
    <cellStyle name="Cálculo 2 5 31 2" xfId="31110"/>
    <cellStyle name="Cálculo 2 5 31 3" xfId="39830"/>
    <cellStyle name="Cálculo 2 5 31 4" xfId="43085"/>
    <cellStyle name="Cálculo 2 5 32" xfId="35845"/>
    <cellStyle name="Cálculo 2 5 32 2" xfId="37152"/>
    <cellStyle name="Cálculo 2 5 32 3" xfId="41329"/>
    <cellStyle name="Cálculo 2 5 32 4" xfId="44487"/>
    <cellStyle name="Cálculo 2 5 33" xfId="36049"/>
    <cellStyle name="Cálculo 2 5 33 2" xfId="38284"/>
    <cellStyle name="Cálculo 2 5 33 3" xfId="41514"/>
    <cellStyle name="Cálculo 2 5 33 4" xfId="44669"/>
    <cellStyle name="Cálculo 2 5 34" xfId="35935"/>
    <cellStyle name="Cálculo 2 5 34 2" xfId="37950"/>
    <cellStyle name="Cálculo 2 5 34 3" xfId="37107"/>
    <cellStyle name="Cálculo 2 5 34 4" xfId="41417"/>
    <cellStyle name="Cálculo 2 5 34 5" xfId="44572"/>
    <cellStyle name="Cálculo 2 5 35" xfId="36268"/>
    <cellStyle name="Cálculo 2 5 35 2" xfId="38245"/>
    <cellStyle name="Cálculo 2 5 35 3" xfId="38455"/>
    <cellStyle name="Cálculo 2 5 35 4" xfId="41685"/>
    <cellStyle name="Cálculo 2 5 35 5" xfId="44830"/>
    <cellStyle name="Cálculo 2 5 36" xfId="32787"/>
    <cellStyle name="Cálculo 2 5 4" xfId="33038"/>
    <cellStyle name="Cálculo 2 5 4 2" xfId="32349"/>
    <cellStyle name="Cálculo 2 5 4 3" xfId="38548"/>
    <cellStyle name="Cálculo 2 5 4 4" xfId="41880"/>
    <cellStyle name="Cálculo 2 5 5" xfId="33116"/>
    <cellStyle name="Cálculo 2 5 5 2" xfId="31225"/>
    <cellStyle name="Cálculo 2 5 5 3" xfId="38626"/>
    <cellStyle name="Cálculo 2 5 5 4" xfId="41954"/>
    <cellStyle name="Cálculo 2 5 6" xfId="33188"/>
    <cellStyle name="Cálculo 2 5 6 2" xfId="32081"/>
    <cellStyle name="Cálculo 2 5 6 3" xfId="38698"/>
    <cellStyle name="Cálculo 2 5 6 4" xfId="42021"/>
    <cellStyle name="Cálculo 2 5 7" xfId="33267"/>
    <cellStyle name="Cálculo 2 5 7 2" xfId="31977"/>
    <cellStyle name="Cálculo 2 5 7 3" xfId="38777"/>
    <cellStyle name="Cálculo 2 5 7 4" xfId="42094"/>
    <cellStyle name="Cálculo 2 5 8" xfId="32744"/>
    <cellStyle name="Cálculo 2 5 8 2" xfId="31315"/>
    <cellStyle name="Cálculo 2 5 8 3" xfId="31033"/>
    <cellStyle name="Cálculo 2 5 8 4" xfId="32196"/>
    <cellStyle name="Cálculo 2 5 9" xfId="33446"/>
    <cellStyle name="Cálculo 2 5 9 2" xfId="31468"/>
    <cellStyle name="Cálculo 2 5 9 3" xfId="38956"/>
    <cellStyle name="Cálculo 2 5 9 4" xfId="42262"/>
    <cellStyle name="Cálculo 2 6" xfId="15427"/>
    <cellStyle name="Cálculo 2 6 10" xfId="33515"/>
    <cellStyle name="Cálculo 2 6 10 2" xfId="31233"/>
    <cellStyle name="Cálculo 2 6 10 3" xfId="39025"/>
    <cellStyle name="Cálculo 2 6 10 4" xfId="42328"/>
    <cellStyle name="Cálculo 2 6 11" xfId="33601"/>
    <cellStyle name="Cálculo 2 6 11 2" xfId="31300"/>
    <cellStyle name="Cálculo 2 6 11 3" xfId="39111"/>
    <cellStyle name="Cálculo 2 6 11 4" xfId="42409"/>
    <cellStyle name="Cálculo 2 6 12" xfId="33682"/>
    <cellStyle name="Cálculo 2 6 12 2" xfId="32461"/>
    <cellStyle name="Cálculo 2 6 12 3" xfId="39192"/>
    <cellStyle name="Cálculo 2 6 12 4" xfId="42482"/>
    <cellStyle name="Cálculo 2 6 13" xfId="32757"/>
    <cellStyle name="Cálculo 2 6 13 2" xfId="31283"/>
    <cellStyle name="Cálculo 2 6 13 3" xfId="31723"/>
    <cellStyle name="Cálculo 2 6 13 4" xfId="37866"/>
    <cellStyle name="Cálculo 2 6 14" xfId="33838"/>
    <cellStyle name="Cálculo 2 6 14 2" xfId="37147"/>
    <cellStyle name="Cálculo 2 6 14 3" xfId="39347"/>
    <cellStyle name="Cálculo 2 6 14 4" xfId="42629"/>
    <cellStyle name="Cálculo 2 6 15" xfId="32631"/>
    <cellStyle name="Cálculo 2 6 15 2" xfId="30897"/>
    <cellStyle name="Cálculo 2 6 15 3" xfId="36946"/>
    <cellStyle name="Cálculo 2 6 15 4" xfId="32325"/>
    <cellStyle name="Cálculo 2 6 16" xfId="34045"/>
    <cellStyle name="Cálculo 2 6 16 2" xfId="30847"/>
    <cellStyle name="Cálculo 2 6 16 3" xfId="39554"/>
    <cellStyle name="Cálculo 2 6 16 4" xfId="42825"/>
    <cellStyle name="Cálculo 2 6 17" xfId="34581"/>
    <cellStyle name="Cálculo 2 6 17 2" xfId="37293"/>
    <cellStyle name="Cálculo 2 6 17 3" xfId="40069"/>
    <cellStyle name="Cálculo 2 6 17 4" xfId="43309"/>
    <cellStyle name="Cálculo 2 6 18" xfId="34672"/>
    <cellStyle name="Cálculo 2 6 18 2" xfId="37749"/>
    <cellStyle name="Cálculo 2 6 18 3" xfId="40160"/>
    <cellStyle name="Cálculo 2 6 18 4" xfId="43391"/>
    <cellStyle name="Cálculo 2 6 19" xfId="34763"/>
    <cellStyle name="Cálculo 2 6 19 2" xfId="37408"/>
    <cellStyle name="Cálculo 2 6 19 3" xfId="40251"/>
    <cellStyle name="Cálculo 2 6 19 4" xfId="43474"/>
    <cellStyle name="Cálculo 2 6 2" xfId="30501"/>
    <cellStyle name="Cálculo 2 6 2 2" xfId="32858"/>
    <cellStyle name="Cálculo 2 6 2 3" xfId="31590"/>
    <cellStyle name="Cálculo 2 6 2 4" xfId="30919"/>
    <cellStyle name="Cálculo 2 6 2 5" xfId="41712"/>
    <cellStyle name="Cálculo 2 6 20" xfId="34840"/>
    <cellStyle name="Cálculo 2 6 20 2" xfId="37559"/>
    <cellStyle name="Cálculo 2 6 20 3" xfId="40328"/>
    <cellStyle name="Cálculo 2 6 20 4" xfId="43547"/>
    <cellStyle name="Cálculo 2 6 21" xfId="34153"/>
    <cellStyle name="Cálculo 2 6 21 2" xfId="31895"/>
    <cellStyle name="Cálculo 2 6 21 3" xfId="39659"/>
    <cellStyle name="Cálculo 2 6 21 4" xfId="42924"/>
    <cellStyle name="Cálculo 2 6 22" xfId="34935"/>
    <cellStyle name="Cálculo 2 6 22 2" xfId="36752"/>
    <cellStyle name="Cálculo 2 6 22 3" xfId="40421"/>
    <cellStyle name="Cálculo 2 6 22 4" xfId="43636"/>
    <cellStyle name="Cálculo 2 6 23" xfId="35021"/>
    <cellStyle name="Cálculo 2 6 23 2" xfId="37456"/>
    <cellStyle name="Cálculo 2 6 23 3" xfId="40507"/>
    <cellStyle name="Cálculo 2 6 23 4" xfId="43718"/>
    <cellStyle name="Cálculo 2 6 24" xfId="34274"/>
    <cellStyle name="Cálculo 2 6 24 2" xfId="31090"/>
    <cellStyle name="Cálculo 2 6 24 3" xfId="39776"/>
    <cellStyle name="Cálculo 2 6 24 4" xfId="43035"/>
    <cellStyle name="Cálculo 2 6 25" xfId="34214"/>
    <cellStyle name="Cálculo 2 6 25 2" xfId="30744"/>
    <cellStyle name="Cálculo 2 6 25 3" xfId="39719"/>
    <cellStyle name="Cálculo 2 6 25 4" xfId="42980"/>
    <cellStyle name="Cálculo 2 6 26" xfId="35342"/>
    <cellStyle name="Cálculo 2 6 26 2" xfId="36316"/>
    <cellStyle name="Cálculo 2 6 26 3" xfId="40827"/>
    <cellStyle name="Cálculo 2 6 26 4" xfId="44018"/>
    <cellStyle name="Cálculo 2 6 27" xfId="34299"/>
    <cellStyle name="Cálculo 2 6 27 2" xfId="31268"/>
    <cellStyle name="Cálculo 2 6 27 3" xfId="39801"/>
    <cellStyle name="Cálculo 2 6 27 4" xfId="43058"/>
    <cellStyle name="Cálculo 2 6 28" xfId="35589"/>
    <cellStyle name="Cálculo 2 6 28 2" xfId="36679"/>
    <cellStyle name="Cálculo 2 6 28 3" xfId="41074"/>
    <cellStyle name="Cálculo 2 6 28 4" xfId="44249"/>
    <cellStyle name="Cálculo 2 6 29" xfId="35678"/>
    <cellStyle name="Cálculo 2 6 29 2" xfId="37722"/>
    <cellStyle name="Cálculo 2 6 29 3" xfId="41163"/>
    <cellStyle name="Cálculo 2 6 29 4" xfId="44330"/>
    <cellStyle name="Cálculo 2 6 3" xfId="32647"/>
    <cellStyle name="Cálculo 2 6 3 2" xfId="30901"/>
    <cellStyle name="Cálculo 2 6 3 3" xfId="37761"/>
    <cellStyle name="Cálculo 2 6 3 4" xfId="37335"/>
    <cellStyle name="Cálculo 2 6 30" xfId="35755"/>
    <cellStyle name="Cálculo 2 6 30 2" xfId="37464"/>
    <cellStyle name="Cálculo 2 6 30 3" xfId="41240"/>
    <cellStyle name="Cálculo 2 6 30 4" xfId="44403"/>
    <cellStyle name="Cálculo 2 6 31" xfId="34267"/>
    <cellStyle name="Cálculo 2 6 31 2" xfId="31630"/>
    <cellStyle name="Cálculo 2 6 31 3" xfId="39769"/>
    <cellStyle name="Cálculo 2 6 31 4" xfId="43028"/>
    <cellStyle name="Cálculo 2 6 32" xfId="35829"/>
    <cellStyle name="Cálculo 2 6 32 2" xfId="36986"/>
    <cellStyle name="Cálculo 2 6 32 3" xfId="41313"/>
    <cellStyle name="Cálculo 2 6 32 4" xfId="44472"/>
    <cellStyle name="Cálculo 2 6 33" xfId="36034"/>
    <cellStyle name="Cálculo 2 6 33 2" xfId="38269"/>
    <cellStyle name="Cálculo 2 6 33 3" xfId="41499"/>
    <cellStyle name="Cálculo 2 6 33 4" xfId="44654"/>
    <cellStyle name="Cálculo 2 6 34" xfId="35954"/>
    <cellStyle name="Cálculo 2 6 34 2" xfId="37969"/>
    <cellStyle name="Cálculo 2 6 34 3" xfId="32307"/>
    <cellStyle name="Cálculo 2 6 34 4" xfId="41429"/>
    <cellStyle name="Cálculo 2 6 34 5" xfId="44584"/>
    <cellStyle name="Cálculo 2 6 35" xfId="36276"/>
    <cellStyle name="Cálculo 2 6 35 2" xfId="38253"/>
    <cellStyle name="Cálculo 2 6 35 3" xfId="38463"/>
    <cellStyle name="Cálculo 2 6 35 4" xfId="41693"/>
    <cellStyle name="Cálculo 2 6 35 5" xfId="44838"/>
    <cellStyle name="Cálculo 2 6 36" xfId="32769"/>
    <cellStyle name="Cálculo 2 6 4" xfId="33022"/>
    <cellStyle name="Cálculo 2 6 4 2" xfId="30935"/>
    <cellStyle name="Cálculo 2 6 4 3" xfId="38532"/>
    <cellStyle name="Cálculo 2 6 4 4" xfId="41865"/>
    <cellStyle name="Cálculo 2 6 5" xfId="33108"/>
    <cellStyle name="Cálculo 2 6 5 2" xfId="31984"/>
    <cellStyle name="Cálculo 2 6 5 3" xfId="38618"/>
    <cellStyle name="Cálculo 2 6 5 4" xfId="41947"/>
    <cellStyle name="Cálculo 2 6 6" xfId="32590"/>
    <cellStyle name="Cálculo 2 6 6 2" xfId="31915"/>
    <cellStyle name="Cálculo 2 6 6 3" xfId="36540"/>
    <cellStyle name="Cálculo 2 6 6 4" xfId="32534"/>
    <cellStyle name="Cálculo 2 6 7" xfId="33259"/>
    <cellStyle name="Cálculo 2 6 7 2" xfId="32359"/>
    <cellStyle name="Cálculo 2 6 7 3" xfId="38769"/>
    <cellStyle name="Cálculo 2 6 7 4" xfId="42087"/>
    <cellStyle name="Cálculo 2 6 8" xfId="32761"/>
    <cellStyle name="Cálculo 2 6 8 2" xfId="31774"/>
    <cellStyle name="Cálculo 2 6 8 3" xfId="36500"/>
    <cellStyle name="Cálculo 2 6 8 4" xfId="37213"/>
    <cellStyle name="Cálculo 2 6 9" xfId="33430"/>
    <cellStyle name="Cálculo 2 6 9 2" xfId="31460"/>
    <cellStyle name="Cálculo 2 6 9 3" xfId="38940"/>
    <cellStyle name="Cálculo 2 6 9 4" xfId="42247"/>
    <cellStyle name="Cálculo 2 7" xfId="15474"/>
    <cellStyle name="Cálculo 2 7 10" xfId="33473"/>
    <cellStyle name="Cálculo 2 7 10 2" xfId="31479"/>
    <cellStyle name="Cálculo 2 7 10 3" xfId="38983"/>
    <cellStyle name="Cálculo 2 7 10 4" xfId="42289"/>
    <cellStyle name="Cálculo 2 7 11" xfId="33558"/>
    <cellStyle name="Cálculo 2 7 11 2" xfId="32281"/>
    <cellStyle name="Cálculo 2 7 11 3" xfId="39068"/>
    <cellStyle name="Cálculo 2 7 11 4" xfId="42370"/>
    <cellStyle name="Cálculo 2 7 12" xfId="33640"/>
    <cellStyle name="Cálculo 2 7 12 2" xfId="31536"/>
    <cellStyle name="Cálculo 2 7 12 3" xfId="39150"/>
    <cellStyle name="Cálculo 2 7 12 4" xfId="42443"/>
    <cellStyle name="Cálculo 2 7 13" xfId="33717"/>
    <cellStyle name="Cálculo 2 7 13 2" xfId="31550"/>
    <cellStyle name="Cálculo 2 7 13 3" xfId="39227"/>
    <cellStyle name="Cálculo 2 7 13 4" xfId="42516"/>
    <cellStyle name="Cálculo 2 7 14" xfId="33787"/>
    <cellStyle name="Cálculo 2 7 14 2" xfId="38126"/>
    <cellStyle name="Cálculo 2 7 14 3" xfId="39296"/>
    <cellStyle name="Cálculo 2 7 14 4" xfId="42581"/>
    <cellStyle name="Cálculo 2 7 15" xfId="33881"/>
    <cellStyle name="Cálculo 2 7 15 2" xfId="36454"/>
    <cellStyle name="Cálculo 2 7 15 3" xfId="39390"/>
    <cellStyle name="Cálculo 2 7 15 4" xfId="42671"/>
    <cellStyle name="Cálculo 2 7 16" xfId="33943"/>
    <cellStyle name="Cálculo 2 7 16 2" xfId="31654"/>
    <cellStyle name="Cálculo 2 7 16 3" xfId="39452"/>
    <cellStyle name="Cálculo 2 7 16 4" xfId="42729"/>
    <cellStyle name="Cálculo 2 7 17" xfId="34003"/>
    <cellStyle name="Cálculo 2 7 17 2" xfId="30757"/>
    <cellStyle name="Cálculo 2 7 17 3" xfId="39512"/>
    <cellStyle name="Cálculo 2 7 17 4" xfId="42786"/>
    <cellStyle name="Cálculo 2 7 18" xfId="34080"/>
    <cellStyle name="Cálculo 2 7 18 2" xfId="31670"/>
    <cellStyle name="Cálculo 2 7 18 3" xfId="39589"/>
    <cellStyle name="Cálculo 2 7 18 4" xfId="42859"/>
    <cellStyle name="Cálculo 2 7 19" xfId="34628"/>
    <cellStyle name="Cálculo 2 7 19 2" xfId="36312"/>
    <cellStyle name="Cálculo 2 7 19 3" xfId="40116"/>
    <cellStyle name="Cálculo 2 7 19 4" xfId="43351"/>
    <cellStyle name="Cálculo 2 7 2" xfId="30548"/>
    <cellStyle name="Cálculo 2 7 2 2" xfId="32894"/>
    <cellStyle name="Cálculo 2 7 2 3" xfId="31376"/>
    <cellStyle name="Cálculo 2 7 2 4" xfId="37117"/>
    <cellStyle name="Cálculo 2 7 2 5" xfId="41747"/>
    <cellStyle name="Cálculo 2 7 20" xfId="34719"/>
    <cellStyle name="Cálculo 2 7 20 2" xfId="37567"/>
    <cellStyle name="Cálculo 2 7 20 3" xfId="40207"/>
    <cellStyle name="Cálculo 2 7 20 4" xfId="43433"/>
    <cellStyle name="Cálculo 2 7 21" xfId="34798"/>
    <cellStyle name="Cálculo 2 7 21 2" xfId="32218"/>
    <cellStyle name="Cálculo 2 7 21 3" xfId="40286"/>
    <cellStyle name="Cálculo 2 7 21 4" xfId="43508"/>
    <cellStyle name="Cálculo 2 7 22" xfId="34382"/>
    <cellStyle name="Cálculo 2 7 22 2" xfId="31746"/>
    <cellStyle name="Cálculo 2 7 22 3" xfId="39878"/>
    <cellStyle name="Cálculo 2 7 22 4" xfId="43131"/>
    <cellStyle name="Cálculo 2 7 23" xfId="34893"/>
    <cellStyle name="Cálculo 2 7 23 2" xfId="36867"/>
    <cellStyle name="Cálculo 2 7 23 3" xfId="40379"/>
    <cellStyle name="Cálculo 2 7 23 4" xfId="43597"/>
    <cellStyle name="Cálculo 2 7 24" xfId="34978"/>
    <cellStyle name="Cálculo 2 7 24 2" xfId="37160"/>
    <cellStyle name="Cálculo 2 7 24 3" xfId="40464"/>
    <cellStyle name="Cálculo 2 7 24 4" xfId="43678"/>
    <cellStyle name="Cálculo 2 7 25" xfId="35064"/>
    <cellStyle name="Cálculo 2 7 25 2" xfId="36353"/>
    <cellStyle name="Cálculo 2 7 25 3" xfId="40550"/>
    <cellStyle name="Cálculo 2 7 25 4" xfId="43760"/>
    <cellStyle name="Cálculo 2 7 26" xfId="35129"/>
    <cellStyle name="Cálculo 2 7 26 2" xfId="37216"/>
    <cellStyle name="Cálculo 2 7 26 3" xfId="40614"/>
    <cellStyle name="Cálculo 2 7 26 4" xfId="43819"/>
    <cellStyle name="Cálculo 2 7 27" xfId="35184"/>
    <cellStyle name="Cálculo 2 7 27 2" xfId="32440"/>
    <cellStyle name="Cálculo 2 7 27 3" xfId="40669"/>
    <cellStyle name="Cálculo 2 7 27 4" xfId="43871"/>
    <cellStyle name="Cálculo 2 7 28" xfId="35243"/>
    <cellStyle name="Cálculo 2 7 28 2" xfId="37522"/>
    <cellStyle name="Cálculo 2 7 28 3" xfId="40728"/>
    <cellStyle name="Cálculo 2 7 28 4" xfId="43926"/>
    <cellStyle name="Cálculo 2 7 29" xfId="35300"/>
    <cellStyle name="Cálculo 2 7 29 2" xfId="36714"/>
    <cellStyle name="Cálculo 2 7 29 3" xfId="40785"/>
    <cellStyle name="Cálculo 2 7 29 4" xfId="43979"/>
    <cellStyle name="Cálculo 2 7 3" xfId="32977"/>
    <cellStyle name="Cálculo 2 7 3 2" xfId="30924"/>
    <cellStyle name="Cálculo 2 7 3 3" xfId="38487"/>
    <cellStyle name="Cálculo 2 7 3 4" xfId="41823"/>
    <cellStyle name="Cálculo 2 7 30" xfId="35378"/>
    <cellStyle name="Cálculo 2 7 30 2" xfId="38049"/>
    <cellStyle name="Cálculo 2 7 30 3" xfId="40863"/>
    <cellStyle name="Cálculo 2 7 30 4" xfId="44053"/>
    <cellStyle name="Cálculo 2 7 31" xfId="35437"/>
    <cellStyle name="Cálculo 2 7 31 2" xfId="36428"/>
    <cellStyle name="Cálculo 2 7 31 3" xfId="40922"/>
    <cellStyle name="Cálculo 2 7 31 4" xfId="44107"/>
    <cellStyle name="Cálculo 2 7 32" xfId="35489"/>
    <cellStyle name="Cálculo 2 7 32 2" xfId="37150"/>
    <cellStyle name="Cálculo 2 7 32 3" xfId="40974"/>
    <cellStyle name="Cálculo 2 7 32 4" xfId="44156"/>
    <cellStyle name="Cálculo 2 7 33" xfId="35545"/>
    <cellStyle name="Cálculo 2 7 33 2" xfId="36448"/>
    <cellStyle name="Cálculo 2 7 33 3" xfId="41030"/>
    <cellStyle name="Cálculo 2 7 33 4" xfId="44209"/>
    <cellStyle name="Cálculo 2 7 34" xfId="35636"/>
    <cellStyle name="Cálculo 2 7 34 2" xfId="37852"/>
    <cellStyle name="Cálculo 2 7 34 3" xfId="41121"/>
    <cellStyle name="Cálculo 2 7 34 4" xfId="44291"/>
    <cellStyle name="Cálculo 2 7 35" xfId="35714"/>
    <cellStyle name="Cálculo 2 7 35 2" xfId="36508"/>
    <cellStyle name="Cálculo 2 7 35 3" xfId="41199"/>
    <cellStyle name="Cálculo 2 7 35 4" xfId="44365"/>
    <cellStyle name="Cálculo 2 7 36" xfId="34420"/>
    <cellStyle name="Cálculo 2 7 36 2" xfId="37093"/>
    <cellStyle name="Cálculo 2 7 36 3" xfId="39914"/>
    <cellStyle name="Cálculo 2 7 36 4" xfId="43165"/>
    <cellStyle name="Cálculo 2 7 37" xfId="35780"/>
    <cellStyle name="Cálculo 2 7 37 2" xfId="36509"/>
    <cellStyle name="Cálculo 2 7 37 3" xfId="41264"/>
    <cellStyle name="Cálculo 2 7 37 4" xfId="44426"/>
    <cellStyle name="Cálculo 2 7 38" xfId="34559"/>
    <cellStyle name="Cálculo 2 7 38 2" xfId="36659"/>
    <cellStyle name="Cálculo 2 7 38 3" xfId="40047"/>
    <cellStyle name="Cálculo 2 7 38 4" xfId="43290"/>
    <cellStyle name="Cálculo 2 7 39" xfId="35872"/>
    <cellStyle name="Cálculo 2 7 39 2" xfId="36723"/>
    <cellStyle name="Cálculo 2 7 39 3" xfId="41356"/>
    <cellStyle name="Cálculo 2 7 39 4" xfId="44514"/>
    <cellStyle name="Cálculo 2 7 4" xfId="33065"/>
    <cellStyle name="Cálculo 2 7 4 2" xfId="31220"/>
    <cellStyle name="Cálculo 2 7 4 3" xfId="38575"/>
    <cellStyle name="Cálculo 2 7 4 4" xfId="41907"/>
    <cellStyle name="Cálculo 2 7 40" xfId="35920"/>
    <cellStyle name="Cálculo 2 7 40 2" xfId="37935"/>
    <cellStyle name="Cálculo 2 7 40 3" xfId="37064"/>
    <cellStyle name="Cálculo 2 7 40 4" xfId="41403"/>
    <cellStyle name="Cálculo 2 7 40 5" xfId="44558"/>
    <cellStyle name="Cálculo 2 7 41" xfId="36192"/>
    <cellStyle name="Cálculo 2 7 41 2" xfId="38169"/>
    <cellStyle name="Cálculo 2 7 41 3" xfId="38380"/>
    <cellStyle name="Cálculo 2 7 41 4" xfId="41610"/>
    <cellStyle name="Cálculo 2 7 41 5" xfId="44755"/>
    <cellStyle name="Cálculo 2 7 42" xfId="32816"/>
    <cellStyle name="Cálculo 2 7 5" xfId="33140"/>
    <cellStyle name="Cálculo 2 7 5 2" xfId="31228"/>
    <cellStyle name="Cálculo 2 7 5 3" xfId="38650"/>
    <cellStyle name="Cálculo 2 7 5 4" xfId="41978"/>
    <cellStyle name="Cálculo 2 7 6" xfId="33217"/>
    <cellStyle name="Cálculo 2 7 6 2" xfId="32134"/>
    <cellStyle name="Cálculo 2 7 6 3" xfId="38727"/>
    <cellStyle name="Cálculo 2 7 6 4" xfId="42048"/>
    <cellStyle name="Cálculo 2 7 7" xfId="33291"/>
    <cellStyle name="Cálculo 2 7 7 2" xfId="31396"/>
    <cellStyle name="Cálculo 2 7 7 3" xfId="38801"/>
    <cellStyle name="Cálculo 2 7 7 4" xfId="42118"/>
    <cellStyle name="Cálculo 2 7 8" xfId="33340"/>
    <cellStyle name="Cálculo 2 7 8 2" xfId="32251"/>
    <cellStyle name="Cálculo 2 7 8 3" xfId="38850"/>
    <cellStyle name="Cálculo 2 7 8 4" xfId="42163"/>
    <cellStyle name="Cálculo 2 7 9" xfId="33387"/>
    <cellStyle name="Cálculo 2 7 9 2" xfId="32178"/>
    <cellStyle name="Cálculo 2 7 9 3" xfId="38897"/>
    <cellStyle name="Cálculo 2 7 9 4" xfId="42207"/>
    <cellStyle name="Cálculo 2 8" xfId="15468"/>
    <cellStyle name="Cálculo 2 8 10" xfId="33467"/>
    <cellStyle name="Cálculo 2 8 10 2" xfId="31064"/>
    <cellStyle name="Cálculo 2 8 10 3" xfId="38977"/>
    <cellStyle name="Cálculo 2 8 10 4" xfId="42283"/>
    <cellStyle name="Cálculo 2 8 11" xfId="33552"/>
    <cellStyle name="Cálculo 2 8 11 2" xfId="32279"/>
    <cellStyle name="Cálculo 2 8 11 3" xfId="39062"/>
    <cellStyle name="Cálculo 2 8 11 4" xfId="42364"/>
    <cellStyle name="Cálculo 2 8 12" xfId="33634"/>
    <cellStyle name="Cálculo 2 8 12 2" xfId="32286"/>
    <cellStyle name="Cálculo 2 8 12 3" xfId="39144"/>
    <cellStyle name="Cálculo 2 8 12 4" xfId="42437"/>
    <cellStyle name="Cálculo 2 8 13" xfId="33711"/>
    <cellStyle name="Cálculo 2 8 13 2" xfId="31548"/>
    <cellStyle name="Cálculo 2 8 13 3" xfId="39221"/>
    <cellStyle name="Cálculo 2 8 13 4" xfId="42510"/>
    <cellStyle name="Cálculo 2 8 14" xfId="33781"/>
    <cellStyle name="Cálculo 2 8 14 2" xfId="38135"/>
    <cellStyle name="Cálculo 2 8 14 3" xfId="39290"/>
    <cellStyle name="Cálculo 2 8 14 4" xfId="42575"/>
    <cellStyle name="Cálculo 2 8 15" xfId="33875"/>
    <cellStyle name="Cálculo 2 8 15 2" xfId="36305"/>
    <cellStyle name="Cálculo 2 8 15 3" xfId="39384"/>
    <cellStyle name="Cálculo 2 8 15 4" xfId="42665"/>
    <cellStyle name="Cálculo 2 8 16" xfId="33937"/>
    <cellStyle name="Cálculo 2 8 16 2" xfId="32296"/>
    <cellStyle name="Cálculo 2 8 16 3" xfId="39446"/>
    <cellStyle name="Cálculo 2 8 16 4" xfId="42723"/>
    <cellStyle name="Cálculo 2 8 17" xfId="33997"/>
    <cellStyle name="Cálculo 2 8 17 2" xfId="30822"/>
    <cellStyle name="Cálculo 2 8 17 3" xfId="39506"/>
    <cellStyle name="Cálculo 2 8 17 4" xfId="42780"/>
    <cellStyle name="Cálculo 2 8 18" xfId="34074"/>
    <cellStyle name="Cálculo 2 8 18 2" xfId="31835"/>
    <cellStyle name="Cálculo 2 8 18 3" xfId="39583"/>
    <cellStyle name="Cálculo 2 8 18 4" xfId="42853"/>
    <cellStyle name="Cálculo 2 8 19" xfId="34622"/>
    <cellStyle name="Cálculo 2 8 19 2" xfId="36422"/>
    <cellStyle name="Cálculo 2 8 19 3" xfId="40110"/>
    <cellStyle name="Cálculo 2 8 19 4" xfId="43345"/>
    <cellStyle name="Cálculo 2 8 2" xfId="30542"/>
    <cellStyle name="Cálculo 2 8 2 2" xfId="32888"/>
    <cellStyle name="Cálculo 2 8 2 3" xfId="31208"/>
    <cellStyle name="Cálculo 2 8 2 4" xfId="36999"/>
    <cellStyle name="Cálculo 2 8 2 5" xfId="41741"/>
    <cellStyle name="Cálculo 2 8 20" xfId="34713"/>
    <cellStyle name="Cálculo 2 8 20 2" xfId="37712"/>
    <cellStyle name="Cálculo 2 8 20 3" xfId="40201"/>
    <cellStyle name="Cálculo 2 8 20 4" xfId="43427"/>
    <cellStyle name="Cálculo 2 8 21" xfId="34792"/>
    <cellStyle name="Cálculo 2 8 21 2" xfId="31506"/>
    <cellStyle name="Cálculo 2 8 21 3" xfId="40280"/>
    <cellStyle name="Cálculo 2 8 21 4" xfId="43502"/>
    <cellStyle name="Cálculo 2 8 22" xfId="34144"/>
    <cellStyle name="Cálculo 2 8 22 2" xfId="32061"/>
    <cellStyle name="Cálculo 2 8 22 3" xfId="39650"/>
    <cellStyle name="Cálculo 2 8 22 4" xfId="42915"/>
    <cellStyle name="Cálculo 2 8 23" xfId="34887"/>
    <cellStyle name="Cálculo 2 8 23 2" xfId="37309"/>
    <cellStyle name="Cálculo 2 8 23 3" xfId="40373"/>
    <cellStyle name="Cálculo 2 8 23 4" xfId="43591"/>
    <cellStyle name="Cálculo 2 8 24" xfId="34972"/>
    <cellStyle name="Cálculo 2 8 24 2" xfId="36652"/>
    <cellStyle name="Cálculo 2 8 24 3" xfId="40458"/>
    <cellStyle name="Cálculo 2 8 24 4" xfId="43672"/>
    <cellStyle name="Cálculo 2 8 25" xfId="35058"/>
    <cellStyle name="Cálculo 2 8 25 2" xfId="37371"/>
    <cellStyle name="Cálculo 2 8 25 3" xfId="40544"/>
    <cellStyle name="Cálculo 2 8 25 4" xfId="43754"/>
    <cellStyle name="Cálculo 2 8 26" xfId="35123"/>
    <cellStyle name="Cálculo 2 8 26 2" xfId="37604"/>
    <cellStyle name="Cálculo 2 8 26 3" xfId="40608"/>
    <cellStyle name="Cálculo 2 8 26 4" xfId="43813"/>
    <cellStyle name="Cálculo 2 8 27" xfId="35178"/>
    <cellStyle name="Cálculo 2 8 27 2" xfId="36874"/>
    <cellStyle name="Cálculo 2 8 27 3" xfId="40663"/>
    <cellStyle name="Cálculo 2 8 27 4" xfId="43865"/>
    <cellStyle name="Cálculo 2 8 28" xfId="35237"/>
    <cellStyle name="Cálculo 2 8 28 2" xfId="37671"/>
    <cellStyle name="Cálculo 2 8 28 3" xfId="40722"/>
    <cellStyle name="Cálculo 2 8 28 4" xfId="43920"/>
    <cellStyle name="Cálculo 2 8 29" xfId="35294"/>
    <cellStyle name="Cálculo 2 8 29 2" xfId="36895"/>
    <cellStyle name="Cálculo 2 8 29 3" xfId="40779"/>
    <cellStyle name="Cálculo 2 8 29 4" xfId="43973"/>
    <cellStyle name="Cálculo 2 8 3" xfId="32971"/>
    <cellStyle name="Cálculo 2 8 3 2" xfId="31949"/>
    <cellStyle name="Cálculo 2 8 3 3" xfId="38481"/>
    <cellStyle name="Cálculo 2 8 3 4" xfId="41817"/>
    <cellStyle name="Cálculo 2 8 30" xfId="35372"/>
    <cellStyle name="Cálculo 2 8 30 2" xfId="36737"/>
    <cellStyle name="Cálculo 2 8 30 3" xfId="40857"/>
    <cellStyle name="Cálculo 2 8 30 4" xfId="44047"/>
    <cellStyle name="Cálculo 2 8 31" xfId="35431"/>
    <cellStyle name="Cálculo 2 8 31 2" xfId="36984"/>
    <cellStyle name="Cálculo 2 8 31 3" xfId="40916"/>
    <cellStyle name="Cálculo 2 8 31 4" xfId="44101"/>
    <cellStyle name="Cálculo 2 8 32" xfId="35483"/>
    <cellStyle name="Cálculo 2 8 32 2" xfId="37122"/>
    <cellStyle name="Cálculo 2 8 32 3" xfId="40968"/>
    <cellStyle name="Cálculo 2 8 32 4" xfId="44150"/>
    <cellStyle name="Cálculo 2 8 33" xfId="35539"/>
    <cellStyle name="Cálculo 2 8 33 2" xfId="36951"/>
    <cellStyle name="Cálculo 2 8 33 3" xfId="41024"/>
    <cellStyle name="Cálculo 2 8 33 4" xfId="44203"/>
    <cellStyle name="Cálculo 2 8 34" xfId="35630"/>
    <cellStyle name="Cálculo 2 8 34 2" xfId="36611"/>
    <cellStyle name="Cálculo 2 8 34 3" xfId="41115"/>
    <cellStyle name="Cálculo 2 8 34 4" xfId="44285"/>
    <cellStyle name="Cálculo 2 8 35" xfId="35708"/>
    <cellStyle name="Cálculo 2 8 35 2" xfId="36586"/>
    <cellStyle name="Cálculo 2 8 35 3" xfId="41193"/>
    <cellStyle name="Cálculo 2 8 35 4" xfId="44359"/>
    <cellStyle name="Cálculo 2 8 36" xfId="34322"/>
    <cellStyle name="Cálculo 2 8 36 2" xfId="31016"/>
    <cellStyle name="Cálculo 2 8 36 3" xfId="39821"/>
    <cellStyle name="Cálculo 2 8 36 4" xfId="43078"/>
    <cellStyle name="Cálculo 2 8 37" xfId="35774"/>
    <cellStyle name="Cálculo 2 8 37 2" xfId="36588"/>
    <cellStyle name="Cálculo 2 8 37 3" xfId="41258"/>
    <cellStyle name="Cálculo 2 8 37 4" xfId="44420"/>
    <cellStyle name="Cálculo 2 8 38" xfId="34397"/>
    <cellStyle name="Cálculo 2 8 38 2" xfId="32144"/>
    <cellStyle name="Cálculo 2 8 38 3" xfId="39892"/>
    <cellStyle name="Cálculo 2 8 38 4" xfId="43144"/>
    <cellStyle name="Cálculo 2 8 39" xfId="35866"/>
    <cellStyle name="Cálculo 2 8 39 2" xfId="36330"/>
    <cellStyle name="Cálculo 2 8 39 3" xfId="41350"/>
    <cellStyle name="Cálculo 2 8 39 4" xfId="44508"/>
    <cellStyle name="Cálculo 2 8 4" xfId="33059"/>
    <cellStyle name="Cálculo 2 8 4 2" xfId="32045"/>
    <cellStyle name="Cálculo 2 8 4 3" xfId="38569"/>
    <cellStyle name="Cálculo 2 8 4 4" xfId="41901"/>
    <cellStyle name="Cálculo 2 8 40" xfId="36023"/>
    <cellStyle name="Cálculo 2 8 40 2" xfId="38038"/>
    <cellStyle name="Cálculo 2 8 40 3" xfId="31838"/>
    <cellStyle name="Cálculo 2 8 40 4" xfId="41488"/>
    <cellStyle name="Cálculo 2 8 40 5" xfId="44643"/>
    <cellStyle name="Cálculo 2 8 41" xfId="36242"/>
    <cellStyle name="Cálculo 2 8 41 2" xfId="38219"/>
    <cellStyle name="Cálculo 2 8 41 3" xfId="38430"/>
    <cellStyle name="Cálculo 2 8 41 4" xfId="41660"/>
    <cellStyle name="Cálculo 2 8 41 5" xfId="44805"/>
    <cellStyle name="Cálculo 2 8 42" xfId="32810"/>
    <cellStyle name="Cálculo 2 8 5" xfId="33134"/>
    <cellStyle name="Cálculo 2 8 5 2" xfId="31327"/>
    <cellStyle name="Cálculo 2 8 5 3" xfId="38644"/>
    <cellStyle name="Cálculo 2 8 5 4" xfId="41972"/>
    <cellStyle name="Cálculo 2 8 6" xfId="33211"/>
    <cellStyle name="Cálculo 2 8 6 2" xfId="30785"/>
    <cellStyle name="Cálculo 2 8 6 3" xfId="38721"/>
    <cellStyle name="Cálculo 2 8 6 4" xfId="42042"/>
    <cellStyle name="Cálculo 2 8 7" xfId="33285"/>
    <cellStyle name="Cálculo 2 8 7 2" xfId="32489"/>
    <cellStyle name="Cálculo 2 8 7 3" xfId="38795"/>
    <cellStyle name="Cálculo 2 8 7 4" xfId="42112"/>
    <cellStyle name="Cálculo 2 8 8" xfId="33334"/>
    <cellStyle name="Cálculo 2 8 8 2" xfId="31737"/>
    <cellStyle name="Cálculo 2 8 8 3" xfId="38844"/>
    <cellStyle name="Cálculo 2 8 8 4" xfId="42157"/>
    <cellStyle name="Cálculo 2 8 9" xfId="33381"/>
    <cellStyle name="Cálculo 2 8 9 2" xfId="31442"/>
    <cellStyle name="Cálculo 2 8 9 3" xfId="38891"/>
    <cellStyle name="Cálculo 2 8 9 4" xfId="42201"/>
    <cellStyle name="Cálculo 2 9" xfId="15470"/>
    <cellStyle name="Cálculo 2 9 10" xfId="33469"/>
    <cellStyle name="Cálculo 2 9 10 2" xfId="32182"/>
    <cellStyle name="Cálculo 2 9 10 3" xfId="38979"/>
    <cellStyle name="Cálculo 2 9 10 4" xfId="42285"/>
    <cellStyle name="Cálculo 2 9 11" xfId="33554"/>
    <cellStyle name="Cálculo 2 9 11 2" xfId="32190"/>
    <cellStyle name="Cálculo 2 9 11 3" xfId="39064"/>
    <cellStyle name="Cálculo 2 9 11 4" xfId="42366"/>
    <cellStyle name="Cálculo 2 9 12" xfId="33636"/>
    <cellStyle name="Cálculo 2 9 12 2" xfId="31301"/>
    <cellStyle name="Cálculo 2 9 12 3" xfId="39146"/>
    <cellStyle name="Cálculo 2 9 12 4" xfId="42439"/>
    <cellStyle name="Cálculo 2 9 13" xfId="33713"/>
    <cellStyle name="Cálculo 2 9 13 2" xfId="31186"/>
    <cellStyle name="Cálculo 2 9 13 3" xfId="39223"/>
    <cellStyle name="Cálculo 2 9 13 4" xfId="42512"/>
    <cellStyle name="Cálculo 2 9 14" xfId="33783"/>
    <cellStyle name="Cálculo 2 9 14 2" xfId="38125"/>
    <cellStyle name="Cálculo 2 9 14 3" xfId="39292"/>
    <cellStyle name="Cálculo 2 9 14 4" xfId="42577"/>
    <cellStyle name="Cálculo 2 9 15" xfId="33877"/>
    <cellStyle name="Cálculo 2 9 15 2" xfId="31560"/>
    <cellStyle name="Cálculo 2 9 15 3" xfId="39386"/>
    <cellStyle name="Cálculo 2 9 15 4" xfId="42667"/>
    <cellStyle name="Cálculo 2 9 16" xfId="33939"/>
    <cellStyle name="Cálculo 2 9 16 2" xfId="31743"/>
    <cellStyle name="Cálculo 2 9 16 3" xfId="39448"/>
    <cellStyle name="Cálculo 2 9 16 4" xfId="42725"/>
    <cellStyle name="Cálculo 2 9 17" xfId="33999"/>
    <cellStyle name="Cálculo 2 9 17 2" xfId="30790"/>
    <cellStyle name="Cálculo 2 9 17 3" xfId="39508"/>
    <cellStyle name="Cálculo 2 9 17 4" xfId="42782"/>
    <cellStyle name="Cálculo 2 9 18" xfId="34076"/>
    <cellStyle name="Cálculo 2 9 18 2" xfId="32086"/>
    <cellStyle name="Cálculo 2 9 18 3" xfId="39585"/>
    <cellStyle name="Cálculo 2 9 18 4" xfId="42855"/>
    <cellStyle name="Cálculo 2 9 19" xfId="34624"/>
    <cellStyle name="Cálculo 2 9 19 2" xfId="36318"/>
    <cellStyle name="Cálculo 2 9 19 3" xfId="40112"/>
    <cellStyle name="Cálculo 2 9 19 4" xfId="43347"/>
    <cellStyle name="Cálculo 2 9 2" xfId="30544"/>
    <cellStyle name="Cálculo 2 9 2 2" xfId="32890"/>
    <cellStyle name="Cálculo 2 9 2 3" xfId="30698"/>
    <cellStyle name="Cálculo 2 9 2 4" xfId="37040"/>
    <cellStyle name="Cálculo 2 9 2 5" xfId="41743"/>
    <cellStyle name="Cálculo 2 9 20" xfId="34715"/>
    <cellStyle name="Cálculo 2 9 20 2" xfId="36529"/>
    <cellStyle name="Cálculo 2 9 20 3" xfId="40203"/>
    <cellStyle name="Cálculo 2 9 20 4" xfId="43429"/>
    <cellStyle name="Cálculo 2 9 21" xfId="34794"/>
    <cellStyle name="Cálculo 2 9 21 2" xfId="32305"/>
    <cellStyle name="Cálculo 2 9 21 3" xfId="40282"/>
    <cellStyle name="Cálculo 2 9 21 4" xfId="43504"/>
    <cellStyle name="Cálculo 2 9 22" xfId="34493"/>
    <cellStyle name="Cálculo 2 9 22 2" xfId="36658"/>
    <cellStyle name="Cálculo 2 9 22 3" xfId="39982"/>
    <cellStyle name="Cálculo 2 9 22 4" xfId="43229"/>
    <cellStyle name="Cálculo 2 9 23" xfId="34889"/>
    <cellStyle name="Cálculo 2 9 23 2" xfId="36998"/>
    <cellStyle name="Cálculo 2 9 23 3" xfId="40375"/>
    <cellStyle name="Cálculo 2 9 23 4" xfId="43593"/>
    <cellStyle name="Cálculo 2 9 24" xfId="34974"/>
    <cellStyle name="Cálculo 2 9 24 2" xfId="36579"/>
    <cellStyle name="Cálculo 2 9 24 3" xfId="40460"/>
    <cellStyle name="Cálculo 2 9 24 4" xfId="43674"/>
    <cellStyle name="Cálculo 2 9 25" xfId="35060"/>
    <cellStyle name="Cálculo 2 9 25 2" xfId="37284"/>
    <cellStyle name="Cálculo 2 9 25 3" xfId="40546"/>
    <cellStyle name="Cálculo 2 9 25 4" xfId="43756"/>
    <cellStyle name="Cálculo 2 9 26" xfId="35125"/>
    <cellStyle name="Cálculo 2 9 26 2" xfId="37551"/>
    <cellStyle name="Cálculo 2 9 26 3" xfId="40610"/>
    <cellStyle name="Cálculo 2 9 26 4" xfId="43815"/>
    <cellStyle name="Cálculo 2 9 27" xfId="35180"/>
    <cellStyle name="Cálculo 2 9 27 2" xfId="36798"/>
    <cellStyle name="Cálculo 2 9 27 3" xfId="40665"/>
    <cellStyle name="Cálculo 2 9 27 4" xfId="43867"/>
    <cellStyle name="Cálculo 2 9 28" xfId="35239"/>
    <cellStyle name="Cálculo 2 9 28 2" xfId="37631"/>
    <cellStyle name="Cálculo 2 9 28 3" xfId="40724"/>
    <cellStyle name="Cálculo 2 9 28 4" xfId="43922"/>
    <cellStyle name="Cálculo 2 9 29" xfId="35296"/>
    <cellStyle name="Cálculo 2 9 29 2" xfId="36822"/>
    <cellStyle name="Cálculo 2 9 29 3" xfId="40781"/>
    <cellStyle name="Cálculo 2 9 29 4" xfId="43975"/>
    <cellStyle name="Cálculo 2 9 3" xfId="32973"/>
    <cellStyle name="Cálculo 2 9 3 2" xfId="31382"/>
    <cellStyle name="Cálculo 2 9 3 3" xfId="38483"/>
    <cellStyle name="Cálculo 2 9 3 4" xfId="41819"/>
    <cellStyle name="Cálculo 2 9 30" xfId="35374"/>
    <cellStyle name="Cálculo 2 9 30 2" xfId="36654"/>
    <cellStyle name="Cálculo 2 9 30 3" xfId="40859"/>
    <cellStyle name="Cálculo 2 9 30 4" xfId="44049"/>
    <cellStyle name="Cálculo 2 9 31" xfId="35433"/>
    <cellStyle name="Cálculo 2 9 31 2" xfId="36890"/>
    <cellStyle name="Cálculo 2 9 31 3" xfId="40918"/>
    <cellStyle name="Cálculo 2 9 31 4" xfId="44103"/>
    <cellStyle name="Cálculo 2 9 32" xfId="35485"/>
    <cellStyle name="Cálculo 2 9 32 2" xfId="37271"/>
    <cellStyle name="Cálculo 2 9 32 3" xfId="40970"/>
    <cellStyle name="Cálculo 2 9 32 4" xfId="44152"/>
    <cellStyle name="Cálculo 2 9 33" xfId="35541"/>
    <cellStyle name="Cálculo 2 9 33 2" xfId="36875"/>
    <cellStyle name="Cálculo 2 9 33 3" xfId="41026"/>
    <cellStyle name="Cálculo 2 9 33 4" xfId="44205"/>
    <cellStyle name="Cálculo 2 9 34" xfId="35632"/>
    <cellStyle name="Cálculo 2 9 34 2" xfId="37925"/>
    <cellStyle name="Cálculo 2 9 34 3" xfId="41117"/>
    <cellStyle name="Cálculo 2 9 34 4" xfId="44287"/>
    <cellStyle name="Cálculo 2 9 35" xfId="35710"/>
    <cellStyle name="Cálculo 2 9 35 2" xfId="38056"/>
    <cellStyle name="Cálculo 2 9 35 3" xfId="41195"/>
    <cellStyle name="Cálculo 2 9 35 4" xfId="44361"/>
    <cellStyle name="Cálculo 2 9 36" xfId="34312"/>
    <cellStyle name="Cálculo 2 9 36 2" xfId="31088"/>
    <cellStyle name="Cálculo 2 9 36 3" xfId="39813"/>
    <cellStyle name="Cálculo 2 9 36 4" xfId="43070"/>
    <cellStyle name="Cálculo 2 9 37" xfId="35776"/>
    <cellStyle name="Cálculo 2 9 37 2" xfId="38058"/>
    <cellStyle name="Cálculo 2 9 37 3" xfId="41260"/>
    <cellStyle name="Cálculo 2 9 37 4" xfId="44422"/>
    <cellStyle name="Cálculo 2 9 38" xfId="34207"/>
    <cellStyle name="Cálculo 2 9 38 2" xfId="32300"/>
    <cellStyle name="Cálculo 2 9 38 3" xfId="39712"/>
    <cellStyle name="Cálculo 2 9 38 4" xfId="42973"/>
    <cellStyle name="Cálculo 2 9 39" xfId="35868"/>
    <cellStyle name="Cálculo 2 9 39 2" xfId="36293"/>
    <cellStyle name="Cálculo 2 9 39 3" xfId="41352"/>
    <cellStyle name="Cálculo 2 9 39 4" xfId="44510"/>
    <cellStyle name="Cálculo 2 9 4" xfId="33061"/>
    <cellStyle name="Cálculo 2 9 4 2" xfId="31219"/>
    <cellStyle name="Cálculo 2 9 4 3" xfId="38571"/>
    <cellStyle name="Cálculo 2 9 4 4" xfId="41903"/>
    <cellStyle name="Cálculo 2 9 40" xfId="36021"/>
    <cellStyle name="Cálculo 2 9 40 2" xfId="38036"/>
    <cellStyle name="Cálculo 2 9 40 3" xfId="32415"/>
    <cellStyle name="Cálculo 2 9 40 4" xfId="41486"/>
    <cellStyle name="Cálculo 2 9 40 5" xfId="44641"/>
    <cellStyle name="Cálculo 2 9 41" xfId="36193"/>
    <cellStyle name="Cálculo 2 9 41 2" xfId="38170"/>
    <cellStyle name="Cálculo 2 9 41 3" xfId="38381"/>
    <cellStyle name="Cálculo 2 9 41 4" xfId="41611"/>
    <cellStyle name="Cálculo 2 9 41 5" xfId="44756"/>
    <cellStyle name="Cálculo 2 9 42" xfId="32812"/>
    <cellStyle name="Cálculo 2 9 5" xfId="33136"/>
    <cellStyle name="Cálculo 2 9 5 2" xfId="32093"/>
    <cellStyle name="Cálculo 2 9 5 3" xfId="38646"/>
    <cellStyle name="Cálculo 2 9 5 4" xfId="41974"/>
    <cellStyle name="Cálculo 2 9 6" xfId="33213"/>
    <cellStyle name="Cálculo 2 9 6 2" xfId="31669"/>
    <cellStyle name="Cálculo 2 9 6 3" xfId="38723"/>
    <cellStyle name="Cálculo 2 9 6 4" xfId="42044"/>
    <cellStyle name="Cálculo 2 9 7" xfId="33287"/>
    <cellStyle name="Cálculo 2 9 7 2" xfId="31409"/>
    <cellStyle name="Cálculo 2 9 7 3" xfId="38797"/>
    <cellStyle name="Cálculo 2 9 7 4" xfId="42114"/>
    <cellStyle name="Cálculo 2 9 8" xfId="33336"/>
    <cellStyle name="Cálculo 2 9 8 2" xfId="32248"/>
    <cellStyle name="Cálculo 2 9 8 3" xfId="38846"/>
    <cellStyle name="Cálculo 2 9 8 4" xfId="42159"/>
    <cellStyle name="Cálculo 2 9 9" xfId="33383"/>
    <cellStyle name="Cálculo 2 9 9 2" xfId="32083"/>
    <cellStyle name="Cálculo 2 9 9 3" xfId="38893"/>
    <cellStyle name="Cálculo 2 9 9 4" xfId="42203"/>
    <cellStyle name="Célula de Verificação" xfId="86" builtinId="23" customBuiltin="1"/>
    <cellStyle name="Célula de Verificação 2" xfId="87"/>
    <cellStyle name="Célula Vinculada" xfId="88" builtinId="24" customBuiltin="1"/>
    <cellStyle name="Célula Vinculada 2" xfId="89"/>
    <cellStyle name="Check Cell" xfId="90"/>
    <cellStyle name="Currency_Book2" xfId="91"/>
    <cellStyle name="Dan" xfId="92"/>
    <cellStyle name="Dan 2" xfId="93"/>
    <cellStyle name="Dan 3" xfId="94"/>
    <cellStyle name="Dan 4" xfId="95"/>
    <cellStyle name="Dan 5" xfId="96"/>
    <cellStyle name="Dan 5 2" xfId="24975"/>
    <cellStyle name="Dan 5 3" xfId="24852"/>
    <cellStyle name="Dash" xfId="97"/>
    <cellStyle name="Data" xfId="98"/>
    <cellStyle name="Data 2" xfId="99"/>
    <cellStyle name="Data 2 2" xfId="100"/>
    <cellStyle name="Data 2 2 2" xfId="101"/>
    <cellStyle name="Data 2 2 3" xfId="102"/>
    <cellStyle name="Data 2 2 4" xfId="6193"/>
    <cellStyle name="Data 2 3" xfId="103"/>
    <cellStyle name="Data 3" xfId="104"/>
    <cellStyle name="Data 3 2" xfId="105"/>
    <cellStyle name="Data 3 2 2" xfId="106"/>
    <cellStyle name="Data 3 2 2 2" xfId="6194"/>
    <cellStyle name="Data 3 2 2 3" xfId="6195"/>
    <cellStyle name="Data 3 3" xfId="24886"/>
    <cellStyle name="Data 4" xfId="107"/>
    <cellStyle name="Data 5" xfId="6196"/>
    <cellStyle name="Data 5 2" xfId="24885"/>
    <cellStyle name="Data 5 3" xfId="24845"/>
    <cellStyle name="Ênfase1" xfId="108" builtinId="29" customBuiltin="1"/>
    <cellStyle name="Ênfase1 2" xfId="109"/>
    <cellStyle name="Ênfase2" xfId="110" builtinId="33" customBuiltin="1"/>
    <cellStyle name="Ênfase2 2" xfId="111"/>
    <cellStyle name="Ênfase3" xfId="112" builtinId="37" customBuiltin="1"/>
    <cellStyle name="Ênfase3 2" xfId="113"/>
    <cellStyle name="Ênfase4" xfId="114" builtinId="41" customBuiltin="1"/>
    <cellStyle name="Ênfase4 2" xfId="115"/>
    <cellStyle name="Ênfase5" xfId="116" builtinId="45" customBuiltin="1"/>
    <cellStyle name="Ênfase5 2" xfId="117"/>
    <cellStyle name="Ênfase6" xfId="118" builtinId="49" customBuiltin="1"/>
    <cellStyle name="Ênfase6 2" xfId="119"/>
    <cellStyle name="Entrada" xfId="120" builtinId="20" customBuiltin="1"/>
    <cellStyle name="Entrada 2" xfId="121"/>
    <cellStyle name="Entrada 2 10" xfId="15499"/>
    <cellStyle name="Entrada 2 10 10" xfId="33498"/>
    <cellStyle name="Entrada 2 10 10 2" xfId="31494"/>
    <cellStyle name="Entrada 2 10 10 3" xfId="39008"/>
    <cellStyle name="Entrada 2 10 10 4" xfId="42312"/>
    <cellStyle name="Entrada 2 10 11" xfId="33583"/>
    <cellStyle name="Entrada 2 10 11 2" xfId="32423"/>
    <cellStyle name="Entrada 2 10 11 3" xfId="39093"/>
    <cellStyle name="Entrada 2 10 11 4" xfId="42393"/>
    <cellStyle name="Entrada 2 10 12" xfId="33665"/>
    <cellStyle name="Entrada 2 10 12 2" xfId="31543"/>
    <cellStyle name="Entrada 2 10 12 3" xfId="39175"/>
    <cellStyle name="Entrada 2 10 12 4" xfId="42466"/>
    <cellStyle name="Entrada 2 10 13" xfId="33742"/>
    <cellStyle name="Entrada 2 10 13 2" xfId="31870"/>
    <cellStyle name="Entrada 2 10 13 3" xfId="39252"/>
    <cellStyle name="Entrada 2 10 13 4" xfId="42539"/>
    <cellStyle name="Entrada 2 10 14" xfId="33812"/>
    <cellStyle name="Entrada 2 10 14 2" xfId="31099"/>
    <cellStyle name="Entrada 2 10 14 3" xfId="39321"/>
    <cellStyle name="Entrada 2 10 14 4" xfId="42604"/>
    <cellStyle name="Entrada 2 10 15" xfId="33906"/>
    <cellStyle name="Entrada 2 10 15 2" xfId="30829"/>
    <cellStyle name="Entrada 2 10 15 3" xfId="39415"/>
    <cellStyle name="Entrada 2 10 15 4" xfId="42694"/>
    <cellStyle name="Entrada 2 10 16" xfId="33968"/>
    <cellStyle name="Entrada 2 10 16 2" xfId="30752"/>
    <cellStyle name="Entrada 2 10 16 3" xfId="39477"/>
    <cellStyle name="Entrada 2 10 16 4" xfId="42752"/>
    <cellStyle name="Entrada 2 10 17" xfId="34028"/>
    <cellStyle name="Entrada 2 10 17 2" xfId="31000"/>
    <cellStyle name="Entrada 2 10 17 3" xfId="39537"/>
    <cellStyle name="Entrada 2 10 17 4" xfId="42809"/>
    <cellStyle name="Entrada 2 10 18" xfId="34105"/>
    <cellStyle name="Entrada 2 10 18 2" xfId="31568"/>
    <cellStyle name="Entrada 2 10 18 3" xfId="39614"/>
    <cellStyle name="Entrada 2 10 18 4" xfId="42882"/>
    <cellStyle name="Entrada 2 10 19" xfId="34653"/>
    <cellStyle name="Entrada 2 10 19 2" xfId="36328"/>
    <cellStyle name="Entrada 2 10 19 3" xfId="40141"/>
    <cellStyle name="Entrada 2 10 19 4" xfId="43374"/>
    <cellStyle name="Entrada 2 10 2" xfId="30573"/>
    <cellStyle name="Entrada 2 10 2 2" xfId="32919"/>
    <cellStyle name="Entrada 2 10 2 3" xfId="31726"/>
    <cellStyle name="Entrada 2 10 2 4" xfId="37176"/>
    <cellStyle name="Entrada 2 10 2 5" xfId="41770"/>
    <cellStyle name="Entrada 2 10 20" xfId="34744"/>
    <cellStyle name="Entrada 2 10 20 2" xfId="37927"/>
    <cellStyle name="Entrada 2 10 20 3" xfId="40232"/>
    <cellStyle name="Entrada 2 10 20 4" xfId="43456"/>
    <cellStyle name="Entrada 2 10 21" xfId="34823"/>
    <cellStyle name="Entrada 2 10 21 2" xfId="36636"/>
    <cellStyle name="Entrada 2 10 21 3" xfId="40311"/>
    <cellStyle name="Entrada 2 10 21 4" xfId="43531"/>
    <cellStyle name="Entrada 2 10 22" xfId="34348"/>
    <cellStyle name="Entrada 2 10 22 2" xfId="31671"/>
    <cellStyle name="Entrada 2 10 22 3" xfId="39844"/>
    <cellStyle name="Entrada 2 10 22 4" xfId="43098"/>
    <cellStyle name="Entrada 2 10 23" xfId="34918"/>
    <cellStyle name="Entrada 2 10 23 2" xfId="37556"/>
    <cellStyle name="Entrada 2 10 23 3" xfId="40404"/>
    <cellStyle name="Entrada 2 10 23 4" xfId="43620"/>
    <cellStyle name="Entrada 2 10 24" xfId="35003"/>
    <cellStyle name="Entrada 2 10 24 2" xfId="36733"/>
    <cellStyle name="Entrada 2 10 24 3" xfId="40489"/>
    <cellStyle name="Entrada 2 10 24 4" xfId="43701"/>
    <cellStyle name="Entrada 2 10 25" xfId="35089"/>
    <cellStyle name="Entrada 2 10 25 2" xfId="37120"/>
    <cellStyle name="Entrada 2 10 25 3" xfId="40575"/>
    <cellStyle name="Entrada 2 10 25 4" xfId="43783"/>
    <cellStyle name="Entrada 2 10 26" xfId="35154"/>
    <cellStyle name="Entrada 2 10 26 2" xfId="37848"/>
    <cellStyle name="Entrada 2 10 26 3" xfId="40639"/>
    <cellStyle name="Entrada 2 10 26 4" xfId="43842"/>
    <cellStyle name="Entrada 2 10 27" xfId="35209"/>
    <cellStyle name="Entrada 2 10 27 2" xfId="30677"/>
    <cellStyle name="Entrada 2 10 27 3" xfId="40694"/>
    <cellStyle name="Entrada 2 10 27 4" xfId="43894"/>
    <cellStyle name="Entrada 2 10 28" xfId="35268"/>
    <cellStyle name="Entrada 2 10 28 2" xfId="37191"/>
    <cellStyle name="Entrada 2 10 28 3" xfId="40753"/>
    <cellStyle name="Entrada 2 10 28 4" xfId="43949"/>
    <cellStyle name="Entrada 2 10 29" xfId="35325"/>
    <cellStyle name="Entrada 2 10 29 2" xfId="37395"/>
    <cellStyle name="Entrada 2 10 29 3" xfId="40810"/>
    <cellStyle name="Entrada 2 10 29 4" xfId="44002"/>
    <cellStyle name="Entrada 2 10 3" xfId="33002"/>
    <cellStyle name="Entrada 2 10 3 2" xfId="31954"/>
    <cellStyle name="Entrada 2 10 3 3" xfId="38512"/>
    <cellStyle name="Entrada 2 10 3 4" xfId="41846"/>
    <cellStyle name="Entrada 2 10 30" xfId="35403"/>
    <cellStyle name="Entrada 2 10 30 2" xfId="36772"/>
    <cellStyle name="Entrada 2 10 30 3" xfId="40888"/>
    <cellStyle name="Entrada 2 10 30 4" xfId="44076"/>
    <cellStyle name="Entrada 2 10 31" xfId="35462"/>
    <cellStyle name="Entrada 2 10 31 2" xfId="37291"/>
    <cellStyle name="Entrada 2 10 31 3" xfId="40947"/>
    <cellStyle name="Entrada 2 10 31 4" xfId="44130"/>
    <cellStyle name="Entrada 2 10 32" xfId="35514"/>
    <cellStyle name="Entrada 2 10 32 2" xfId="37217"/>
    <cellStyle name="Entrada 2 10 32 3" xfId="40999"/>
    <cellStyle name="Entrada 2 10 32 4" xfId="44179"/>
    <cellStyle name="Entrada 2 10 33" xfId="35570"/>
    <cellStyle name="Entrada 2 10 33 2" xfId="37169"/>
    <cellStyle name="Entrada 2 10 33 3" xfId="41055"/>
    <cellStyle name="Entrada 2 10 33 4" xfId="44232"/>
    <cellStyle name="Entrada 2 10 34" xfId="35661"/>
    <cellStyle name="Entrada 2 10 34 2" xfId="36840"/>
    <cellStyle name="Entrada 2 10 34 3" xfId="41146"/>
    <cellStyle name="Entrada 2 10 34 4" xfId="44314"/>
    <cellStyle name="Entrada 2 10 35" xfId="35739"/>
    <cellStyle name="Entrada 2 10 35 2" xfId="36656"/>
    <cellStyle name="Entrada 2 10 35 3" xfId="41224"/>
    <cellStyle name="Entrada 2 10 35 4" xfId="44388"/>
    <cellStyle name="Entrada 2 10 36" xfId="34124"/>
    <cellStyle name="Entrada 2 10 36 2" xfId="31883"/>
    <cellStyle name="Entrada 2 10 36 3" xfId="39632"/>
    <cellStyle name="Entrada 2 10 36 4" xfId="42899"/>
    <cellStyle name="Entrada 2 10 37" xfId="35805"/>
    <cellStyle name="Entrada 2 10 37 2" xfId="36663"/>
    <cellStyle name="Entrada 2 10 37 3" xfId="41289"/>
    <cellStyle name="Entrada 2 10 37 4" xfId="44449"/>
    <cellStyle name="Entrada 2 10 38" xfId="34760"/>
    <cellStyle name="Entrada 2 10 38 2" xfId="37496"/>
    <cellStyle name="Entrada 2 10 38 3" xfId="40248"/>
    <cellStyle name="Entrada 2 10 38 4" xfId="43471"/>
    <cellStyle name="Entrada 2 10 39" xfId="35897"/>
    <cellStyle name="Entrada 2 10 39 2" xfId="37401"/>
    <cellStyle name="Entrada 2 10 39 3" xfId="41381"/>
    <cellStyle name="Entrada 2 10 39 4" xfId="44537"/>
    <cellStyle name="Entrada 2 10 4" xfId="33090"/>
    <cellStyle name="Entrada 2 10 4 2" xfId="31224"/>
    <cellStyle name="Entrada 2 10 4 3" xfId="38600"/>
    <cellStyle name="Entrada 2 10 4 4" xfId="41930"/>
    <cellStyle name="Entrada 2 10 40" xfId="35958"/>
    <cellStyle name="Entrada 2 10 40 2" xfId="37973"/>
    <cellStyle name="Entrada 2 10 40 3" xfId="32407"/>
    <cellStyle name="Entrada 2 10 40 4" xfId="41433"/>
    <cellStyle name="Entrada 2 10 40 5" xfId="44588"/>
    <cellStyle name="Entrada 2 10 41" xfId="36218"/>
    <cellStyle name="Entrada 2 10 41 2" xfId="38195"/>
    <cellStyle name="Entrada 2 10 41 3" xfId="38406"/>
    <cellStyle name="Entrada 2 10 41 4" xfId="41636"/>
    <cellStyle name="Entrada 2 10 41 5" xfId="44781"/>
    <cellStyle name="Entrada 2 10 42" xfId="32841"/>
    <cellStyle name="Entrada 2 10 5" xfId="33165"/>
    <cellStyle name="Entrada 2 10 5 2" xfId="31668"/>
    <cellStyle name="Entrada 2 10 5 3" xfId="38675"/>
    <cellStyle name="Entrada 2 10 5 4" xfId="42001"/>
    <cellStyle name="Entrada 2 10 6" xfId="33242"/>
    <cellStyle name="Entrada 2 10 6 2" xfId="31346"/>
    <cellStyle name="Entrada 2 10 6 3" xfId="38752"/>
    <cellStyle name="Entrada 2 10 6 4" xfId="42071"/>
    <cellStyle name="Entrada 2 10 7" xfId="33316"/>
    <cellStyle name="Entrada 2 10 7 2" xfId="32176"/>
    <cellStyle name="Entrada 2 10 7 3" xfId="38826"/>
    <cellStyle name="Entrada 2 10 7 4" xfId="42141"/>
    <cellStyle name="Entrada 2 10 8" xfId="33365"/>
    <cellStyle name="Entrada 2 10 8 2" xfId="32256"/>
    <cellStyle name="Entrada 2 10 8 3" xfId="38875"/>
    <cellStyle name="Entrada 2 10 8 4" xfId="42186"/>
    <cellStyle name="Entrada 2 10 9" xfId="33412"/>
    <cellStyle name="Entrada 2 10 9 2" xfId="31241"/>
    <cellStyle name="Entrada 2 10 9 3" xfId="38922"/>
    <cellStyle name="Entrada 2 10 9 4" xfId="42230"/>
    <cellStyle name="Entrada 2 11" xfId="15469"/>
    <cellStyle name="Entrada 2 11 10" xfId="33468"/>
    <cellStyle name="Entrada 2 11 10 2" xfId="32183"/>
    <cellStyle name="Entrada 2 11 10 3" xfId="38978"/>
    <cellStyle name="Entrada 2 11 10 4" xfId="42284"/>
    <cellStyle name="Entrada 2 11 11" xfId="33553"/>
    <cellStyle name="Entrada 2 11 11 2" xfId="31740"/>
    <cellStyle name="Entrada 2 11 11 3" xfId="39063"/>
    <cellStyle name="Entrada 2 11 11 4" xfId="42365"/>
    <cellStyle name="Entrada 2 11 12" xfId="33635"/>
    <cellStyle name="Entrada 2 11 12 2" xfId="30866"/>
    <cellStyle name="Entrada 2 11 12 3" xfId="39145"/>
    <cellStyle name="Entrada 2 11 12 4" xfId="42438"/>
    <cellStyle name="Entrada 2 11 13" xfId="33712"/>
    <cellStyle name="Entrada 2 11 13 2" xfId="30875"/>
    <cellStyle name="Entrada 2 11 13 3" xfId="39222"/>
    <cellStyle name="Entrada 2 11 13 4" xfId="42511"/>
    <cellStyle name="Entrada 2 11 14" xfId="33782"/>
    <cellStyle name="Entrada 2 11 14 2" xfId="38133"/>
    <cellStyle name="Entrada 2 11 14 3" xfId="39291"/>
    <cellStyle name="Entrada 2 11 14 4" xfId="42576"/>
    <cellStyle name="Entrada 2 11 15" xfId="33876"/>
    <cellStyle name="Entrada 2 11 15 2" xfId="36300"/>
    <cellStyle name="Entrada 2 11 15 3" xfId="39385"/>
    <cellStyle name="Entrada 2 11 15 4" xfId="42666"/>
    <cellStyle name="Entrada 2 11 16" xfId="33938"/>
    <cellStyle name="Entrada 2 11 16 2" xfId="32208"/>
    <cellStyle name="Entrada 2 11 16 3" xfId="39447"/>
    <cellStyle name="Entrada 2 11 16 4" xfId="42724"/>
    <cellStyle name="Entrada 2 11 17" xfId="33998"/>
    <cellStyle name="Entrada 2 11 17 2" xfId="30810"/>
    <cellStyle name="Entrada 2 11 17 3" xfId="39507"/>
    <cellStyle name="Entrada 2 11 17 4" xfId="42781"/>
    <cellStyle name="Entrada 2 11 18" xfId="34075"/>
    <cellStyle name="Entrada 2 11 18 2" xfId="32210"/>
    <cellStyle name="Entrada 2 11 18 3" xfId="39584"/>
    <cellStyle name="Entrada 2 11 18 4" xfId="42854"/>
    <cellStyle name="Entrada 2 11 19" xfId="34623"/>
    <cellStyle name="Entrada 2 11 19 2" xfId="36314"/>
    <cellStyle name="Entrada 2 11 19 3" xfId="40111"/>
    <cellStyle name="Entrada 2 11 19 4" xfId="43346"/>
    <cellStyle name="Entrada 2 11 2" xfId="30543"/>
    <cellStyle name="Entrada 2 11 2 2" xfId="32889"/>
    <cellStyle name="Entrada 2 11 2 3" xfId="31776"/>
    <cellStyle name="Entrada 2 11 2 4" xfId="32382"/>
    <cellStyle name="Entrada 2 11 2 5" xfId="41742"/>
    <cellStyle name="Entrada 2 11 20" xfId="34714"/>
    <cellStyle name="Entrada 2 11 20 2" xfId="37686"/>
    <cellStyle name="Entrada 2 11 20 3" xfId="40202"/>
    <cellStyle name="Entrada 2 11 20 4" xfId="43428"/>
    <cellStyle name="Entrada 2 11 21" xfId="34793"/>
    <cellStyle name="Entrada 2 11 21 2" xfId="32306"/>
    <cellStyle name="Entrada 2 11 21 3" xfId="40281"/>
    <cellStyle name="Entrada 2 11 21 4" xfId="43503"/>
    <cellStyle name="Entrada 2 11 22" xfId="34457"/>
    <cellStyle name="Entrada 2 11 22 2" xfId="36560"/>
    <cellStyle name="Entrada 2 11 22 3" xfId="39948"/>
    <cellStyle name="Entrada 2 11 22 4" xfId="43196"/>
    <cellStyle name="Entrada 2 11 23" xfId="34888"/>
    <cellStyle name="Entrada 2 11 23 2" xfId="37039"/>
    <cellStyle name="Entrada 2 11 23 3" xfId="40374"/>
    <cellStyle name="Entrada 2 11 23 4" xfId="43592"/>
    <cellStyle name="Entrada 2 11 24" xfId="34973"/>
    <cellStyle name="Entrada 2 11 24 2" xfId="36338"/>
    <cellStyle name="Entrada 2 11 24 3" xfId="40459"/>
    <cellStyle name="Entrada 2 11 24 4" xfId="43673"/>
    <cellStyle name="Entrada 2 11 25" xfId="35059"/>
    <cellStyle name="Entrada 2 11 25 2" xfId="37327"/>
    <cellStyle name="Entrada 2 11 25 3" xfId="40545"/>
    <cellStyle name="Entrada 2 11 25 4" xfId="43755"/>
    <cellStyle name="Entrada 2 11 26" xfId="35124"/>
    <cellStyle name="Entrada 2 11 26 2" xfId="37577"/>
    <cellStyle name="Entrada 2 11 26 3" xfId="40609"/>
    <cellStyle name="Entrada 2 11 26 4" xfId="43814"/>
    <cellStyle name="Entrada 2 11 27" xfId="35179"/>
    <cellStyle name="Entrada 2 11 27 2" xfId="36836"/>
    <cellStyle name="Entrada 2 11 27 3" xfId="40664"/>
    <cellStyle name="Entrada 2 11 27 4" xfId="43866"/>
    <cellStyle name="Entrada 2 11 28" xfId="35238"/>
    <cellStyle name="Entrada 2 11 28 2" xfId="36516"/>
    <cellStyle name="Entrada 2 11 28 3" xfId="40723"/>
    <cellStyle name="Entrada 2 11 28 4" xfId="43921"/>
    <cellStyle name="Entrada 2 11 29" xfId="35295"/>
    <cellStyle name="Entrada 2 11 29 2" xfId="36859"/>
    <cellStyle name="Entrada 2 11 29 3" xfId="40780"/>
    <cellStyle name="Entrada 2 11 29 4" xfId="43974"/>
    <cellStyle name="Entrada 2 11 3" xfId="32972"/>
    <cellStyle name="Entrada 2 11 3 2" xfId="31155"/>
    <cellStyle name="Entrada 2 11 3 3" xfId="38482"/>
    <cellStyle name="Entrada 2 11 3 4" xfId="41818"/>
    <cellStyle name="Entrada 2 11 30" xfId="35373"/>
    <cellStyle name="Entrada 2 11 30 2" xfId="36398"/>
    <cellStyle name="Entrada 2 11 30 3" xfId="40858"/>
    <cellStyle name="Entrada 2 11 30 4" xfId="44048"/>
    <cellStyle name="Entrada 2 11 31" xfId="35432"/>
    <cellStyle name="Entrada 2 11 31 2" xfId="36930"/>
    <cellStyle name="Entrada 2 11 31 3" xfId="40917"/>
    <cellStyle name="Entrada 2 11 31 4" xfId="44102"/>
    <cellStyle name="Entrada 2 11 32" xfId="35484"/>
    <cellStyle name="Entrada 2 11 32 2" xfId="37717"/>
    <cellStyle name="Entrada 2 11 32 3" xfId="40969"/>
    <cellStyle name="Entrada 2 11 32 4" xfId="44151"/>
    <cellStyle name="Entrada 2 11 33" xfId="35540"/>
    <cellStyle name="Entrada 2 11 33 2" xfId="36907"/>
    <cellStyle name="Entrada 2 11 33 3" xfId="41025"/>
    <cellStyle name="Entrada 2 11 33 4" xfId="44204"/>
    <cellStyle name="Entrada 2 11 34" xfId="35631"/>
    <cellStyle name="Entrada 2 11 34 2" xfId="36570"/>
    <cellStyle name="Entrada 2 11 34 3" xfId="41116"/>
    <cellStyle name="Entrada 2 11 34 4" xfId="44286"/>
    <cellStyle name="Entrada 2 11 35" xfId="35709"/>
    <cellStyle name="Entrada 2 11 35 2" xfId="36548"/>
    <cellStyle name="Entrada 2 11 35 3" xfId="41194"/>
    <cellStyle name="Entrada 2 11 35 4" xfId="44360"/>
    <cellStyle name="Entrada 2 11 36" xfId="34290"/>
    <cellStyle name="Entrada 2 11 36 2" xfId="31093"/>
    <cellStyle name="Entrada 2 11 36 3" xfId="39792"/>
    <cellStyle name="Entrada 2 11 36 4" xfId="43049"/>
    <cellStyle name="Entrada 2 11 37" xfId="35775"/>
    <cellStyle name="Entrada 2 11 37 2" xfId="36550"/>
    <cellStyle name="Entrada 2 11 37 3" xfId="41259"/>
    <cellStyle name="Entrada 2 11 37 4" xfId="44421"/>
    <cellStyle name="Entrada 2 11 38" xfId="34300"/>
    <cellStyle name="Entrada 2 11 38 2" xfId="31095"/>
    <cellStyle name="Entrada 2 11 38 3" xfId="39802"/>
    <cellStyle name="Entrada 2 11 38 4" xfId="43059"/>
    <cellStyle name="Entrada 2 11 39" xfId="35867"/>
    <cellStyle name="Entrada 2 11 39 2" xfId="36356"/>
    <cellStyle name="Entrada 2 11 39 3" xfId="41351"/>
    <cellStyle name="Entrada 2 11 39 4" xfId="44509"/>
    <cellStyle name="Entrada 2 11 4" xfId="33060"/>
    <cellStyle name="Entrada 2 11 4 2" xfId="31125"/>
    <cellStyle name="Entrada 2 11 4 3" xfId="38570"/>
    <cellStyle name="Entrada 2 11 4 4" xfId="41902"/>
    <cellStyle name="Entrada 2 11 40" xfId="35977"/>
    <cellStyle name="Entrada 2 11 40 2" xfId="37992"/>
    <cellStyle name="Entrada 2 11 40 3" xfId="31837"/>
    <cellStyle name="Entrada 2 11 40 4" xfId="41446"/>
    <cellStyle name="Entrada 2 11 40 5" xfId="44601"/>
    <cellStyle name="Entrada 2 11 41" xfId="36241"/>
    <cellStyle name="Entrada 2 11 41 2" xfId="38218"/>
    <cellStyle name="Entrada 2 11 41 3" xfId="38429"/>
    <cellStyle name="Entrada 2 11 41 4" xfId="41659"/>
    <cellStyle name="Entrada 2 11 41 5" xfId="44804"/>
    <cellStyle name="Entrada 2 11 42" xfId="32811"/>
    <cellStyle name="Entrada 2 11 5" xfId="33135"/>
    <cellStyle name="Entrada 2 11 5 2" xfId="31390"/>
    <cellStyle name="Entrada 2 11 5 3" xfId="38645"/>
    <cellStyle name="Entrada 2 11 5 4" xfId="41973"/>
    <cellStyle name="Entrada 2 11 6" xfId="33212"/>
    <cellStyle name="Entrada 2 11 6 2" xfId="30709"/>
    <cellStyle name="Entrada 2 11 6 3" xfId="38722"/>
    <cellStyle name="Entrada 2 11 6 4" xfId="42043"/>
    <cellStyle name="Entrada 2 11 7" xfId="33286"/>
    <cellStyle name="Entrada 2 11 7 2" xfId="31404"/>
    <cellStyle name="Entrada 2 11 7 3" xfId="38796"/>
    <cellStyle name="Entrada 2 11 7 4" xfId="42113"/>
    <cellStyle name="Entrada 2 11 8" xfId="33335"/>
    <cellStyle name="Entrada 2 11 8 2" xfId="32177"/>
    <cellStyle name="Entrada 2 11 8 3" xfId="38845"/>
    <cellStyle name="Entrada 2 11 8 4" xfId="42158"/>
    <cellStyle name="Entrada 2 11 9" xfId="33382"/>
    <cellStyle name="Entrada 2 11 9 2" xfId="31440"/>
    <cellStyle name="Entrada 2 11 9 3" xfId="38892"/>
    <cellStyle name="Entrada 2 11 9 4" xfId="42202"/>
    <cellStyle name="Entrada 2 12" xfId="15546"/>
    <cellStyle name="Entrada 2 12 2" xfId="30608"/>
    <cellStyle name="Entrada 2 12 2 2" xfId="36137"/>
    <cellStyle name="Entrada 2 12 2 3" xfId="38115"/>
    <cellStyle name="Entrada 2 12 2 4" xfId="38351"/>
    <cellStyle name="Entrada 2 12 2 5" xfId="41581"/>
    <cellStyle name="Entrada 2 12 2 6" xfId="44726"/>
    <cellStyle name="Entrada 2 12 3" xfId="36290"/>
    <cellStyle name="Entrada 2 12 3 2" xfId="38267"/>
    <cellStyle name="Entrada 2 12 3 3" xfId="38477"/>
    <cellStyle name="Entrada 2 12 3 4" xfId="41707"/>
    <cellStyle name="Entrada 2 12 3 5" xfId="44852"/>
    <cellStyle name="Entrada 2 12 4" xfId="36098"/>
    <cellStyle name="Entrada 2 13" xfId="15544"/>
    <cellStyle name="Entrada 2 13 2" xfId="30607"/>
    <cellStyle name="Entrada 2 13 2 2" xfId="36135"/>
    <cellStyle name="Entrada 2 13 2 3" xfId="38113"/>
    <cellStyle name="Entrada 2 13 2 4" xfId="38349"/>
    <cellStyle name="Entrada 2 13 2 5" xfId="41579"/>
    <cellStyle name="Entrada 2 13 2 6" xfId="44724"/>
    <cellStyle name="Entrada 2 13 3" xfId="36288"/>
    <cellStyle name="Entrada 2 13 3 2" xfId="38265"/>
    <cellStyle name="Entrada 2 13 3 3" xfId="38475"/>
    <cellStyle name="Entrada 2 13 3 4" xfId="41705"/>
    <cellStyle name="Entrada 2 13 3 5" xfId="44850"/>
    <cellStyle name="Entrada 2 13 4" xfId="36096"/>
    <cellStyle name="Entrada 2 14" xfId="15547"/>
    <cellStyle name="Entrada 2 14 2" xfId="36138"/>
    <cellStyle name="Entrada 2 14 2 2" xfId="38116"/>
    <cellStyle name="Entrada 2 14 2 3" xfId="38352"/>
    <cellStyle name="Entrada 2 14 2 4" xfId="41582"/>
    <cellStyle name="Entrada 2 14 2 5" xfId="44727"/>
    <cellStyle name="Entrada 2 14 3" xfId="36291"/>
    <cellStyle name="Entrada 2 14 3 2" xfId="38268"/>
    <cellStyle name="Entrada 2 14 3 3" xfId="38478"/>
    <cellStyle name="Entrada 2 14 3 4" xfId="41708"/>
    <cellStyle name="Entrada 2 14 3 5" xfId="44853"/>
    <cellStyle name="Entrada 2 14 4" xfId="36099"/>
    <cellStyle name="Entrada 2 15" xfId="30621"/>
    <cellStyle name="Entrada 2 15 2" xfId="36247"/>
    <cellStyle name="Entrada 2 15 3" xfId="38224"/>
    <cellStyle name="Entrada 2 15 4" xfId="38435"/>
    <cellStyle name="Entrada 2 15 5" xfId="41665"/>
    <cellStyle name="Entrada 2 15 6" xfId="44810"/>
    <cellStyle name="Entrada 2 16" xfId="30612"/>
    <cellStyle name="Entrada 2 17" xfId="30615"/>
    <cellStyle name="Entrada 2 18" xfId="30650"/>
    <cellStyle name="Entrada 2 19" xfId="30617"/>
    <cellStyle name="Entrada 2 2" xfId="15357"/>
    <cellStyle name="Entrada 2 2 10" xfId="32600"/>
    <cellStyle name="Entrada 2 2 10 2" xfId="31380"/>
    <cellStyle name="Entrada 2 2 10 3" xfId="31637"/>
    <cellStyle name="Entrada 2 2 10 4" xfId="30747"/>
    <cellStyle name="Entrada 2 2 11" xfId="32719"/>
    <cellStyle name="Entrada 2 2 11 2" xfId="30674"/>
    <cellStyle name="Entrada 2 2 11 3" xfId="37473"/>
    <cellStyle name="Entrada 2 2 11 4" xfId="36751"/>
    <cellStyle name="Entrada 2 2 12" xfId="32625"/>
    <cellStyle name="Entrada 2 2 12 2" xfId="32112"/>
    <cellStyle name="Entrada 2 2 12 3" xfId="36832"/>
    <cellStyle name="Entrada 2 2 12 4" xfId="31383"/>
    <cellStyle name="Entrada 2 2 13" xfId="32743"/>
    <cellStyle name="Entrada 2 2 13 2" xfId="31875"/>
    <cellStyle name="Entrada 2 2 13 3" xfId="38052"/>
    <cellStyle name="Entrada 2 2 13 4" xfId="37249"/>
    <cellStyle name="Entrada 2 2 14" xfId="33829"/>
    <cellStyle name="Entrada 2 2 14 2" xfId="38004"/>
    <cellStyle name="Entrada 2 2 14 3" xfId="39338"/>
    <cellStyle name="Entrada 2 2 14 4" xfId="42620"/>
    <cellStyle name="Entrada 2 2 15" xfId="32602"/>
    <cellStyle name="Entrada 2 2 15 2" xfId="31766"/>
    <cellStyle name="Entrada 2 2 15 3" xfId="37729"/>
    <cellStyle name="Entrada 2 2 15 4" xfId="32221"/>
    <cellStyle name="Entrada 2 2 16" xfId="32651"/>
    <cellStyle name="Entrada 2 2 16 2" xfId="30902"/>
    <cellStyle name="Entrada 2 2 16 3" xfId="37679"/>
    <cellStyle name="Entrada 2 2 16 4" xfId="37260"/>
    <cellStyle name="Entrada 2 2 17" xfId="34564"/>
    <cellStyle name="Entrada 2 2 17 2" xfId="37898"/>
    <cellStyle name="Entrada 2 2 17 3" xfId="40052"/>
    <cellStyle name="Entrada 2 2 17 4" xfId="43295"/>
    <cellStyle name="Entrada 2 2 18" xfId="34136"/>
    <cellStyle name="Entrada 2 2 18 2" xfId="31884"/>
    <cellStyle name="Entrada 2 2 18 3" xfId="39643"/>
    <cellStyle name="Entrada 2 2 18 4" xfId="42909"/>
    <cellStyle name="Entrada 2 2 19" xfId="34525"/>
    <cellStyle name="Entrada 2 2 19 2" xfId="36363"/>
    <cellStyle name="Entrada 2 2 19 3" xfId="40013"/>
    <cellStyle name="Entrada 2 2 19 4" xfId="43259"/>
    <cellStyle name="Entrada 2 2 2" xfId="30490"/>
    <cellStyle name="Entrada 2 2 2 2" xfId="32562"/>
    <cellStyle name="Entrada 2 2 2 3" xfId="31592"/>
    <cellStyle name="Entrada 2 2 2 4" xfId="37882"/>
    <cellStyle name="Entrada 2 2 2 5" xfId="37770"/>
    <cellStyle name="Entrada 2 2 20" xfId="34241"/>
    <cellStyle name="Entrada 2 2 20 2" xfId="30989"/>
    <cellStyle name="Entrada 2 2 20 3" xfId="39744"/>
    <cellStyle name="Entrada 2 2 20 4" xfId="43005"/>
    <cellStyle name="Entrada 2 2 21" xfId="34545"/>
    <cellStyle name="Entrada 2 2 21 2" xfId="36457"/>
    <cellStyle name="Entrada 2 2 21 3" xfId="40033"/>
    <cellStyle name="Entrada 2 2 21 4" xfId="43278"/>
    <cellStyle name="Entrada 2 2 22" xfId="34499"/>
    <cellStyle name="Entrada 2 2 22 2" xfId="37544"/>
    <cellStyle name="Entrada 2 2 22 3" xfId="39988"/>
    <cellStyle name="Entrada 2 2 22 4" xfId="43235"/>
    <cellStyle name="Entrada 2 2 23" xfId="34259"/>
    <cellStyle name="Entrada 2 2 23 2" xfId="31682"/>
    <cellStyle name="Entrada 2 2 23 3" xfId="39762"/>
    <cellStyle name="Entrada 2 2 23 4" xfId="43021"/>
    <cellStyle name="Entrada 2 2 24" xfId="34205"/>
    <cellStyle name="Entrada 2 2 24 2" xfId="31307"/>
    <cellStyle name="Entrada 2 2 24 3" xfId="39710"/>
    <cellStyle name="Entrada 2 2 24 4" xfId="42971"/>
    <cellStyle name="Entrada 2 2 25" xfId="34374"/>
    <cellStyle name="Entrada 2 2 25 2" xfId="31928"/>
    <cellStyle name="Entrada 2 2 25 3" xfId="39870"/>
    <cellStyle name="Entrada 2 2 25 4" xfId="43124"/>
    <cellStyle name="Entrada 2 2 26" xfId="34352"/>
    <cellStyle name="Entrada 2 2 26 2" xfId="31322"/>
    <cellStyle name="Entrada 2 2 26 3" xfId="39848"/>
    <cellStyle name="Entrada 2 2 26 4" xfId="43102"/>
    <cellStyle name="Entrada 2 2 27" xfId="34357"/>
    <cellStyle name="Entrada 2 2 27 2" xfId="32383"/>
    <cellStyle name="Entrada 2 2 27 3" xfId="39853"/>
    <cellStyle name="Entrada 2 2 27 4" xfId="43107"/>
    <cellStyle name="Entrada 2 2 28" xfId="35119"/>
    <cellStyle name="Entrada 2 2 28 2" xfId="37694"/>
    <cellStyle name="Entrada 2 2 28 3" xfId="40604"/>
    <cellStyle name="Entrada 2 2 28 4" xfId="43809"/>
    <cellStyle name="Entrada 2 2 29" xfId="34845"/>
    <cellStyle name="Entrada 2 2 29 2" xfId="37399"/>
    <cellStyle name="Entrada 2 2 29 3" xfId="40333"/>
    <cellStyle name="Entrada 2 2 29 4" xfId="43552"/>
    <cellStyle name="Entrada 2 2 3" xfId="32749"/>
    <cellStyle name="Entrada 2 2 3 2" xfId="30716"/>
    <cellStyle name="Entrada 2 2 3 3" xfId="37149"/>
    <cellStyle name="Entrada 2 2 3 4" xfId="30913"/>
    <cellStyle name="Entrada 2 2 30" xfId="34462"/>
    <cellStyle name="Entrada 2 2 30 2" xfId="37841"/>
    <cellStyle name="Entrada 2 2 30 3" xfId="39953"/>
    <cellStyle name="Entrada 2 2 30 4" xfId="43201"/>
    <cellStyle name="Entrada 2 2 31" xfId="34220"/>
    <cellStyle name="Entrada 2 2 31 2" xfId="32302"/>
    <cellStyle name="Entrada 2 2 31 3" xfId="39725"/>
    <cellStyle name="Entrada 2 2 31 4" xfId="42986"/>
    <cellStyle name="Entrada 2 2 32" xfId="34484"/>
    <cellStyle name="Entrada 2 2 32 2" xfId="36942"/>
    <cellStyle name="Entrada 2 2 32 3" xfId="39974"/>
    <cellStyle name="Entrada 2 2 32 4" xfId="43222"/>
    <cellStyle name="Entrada 2 2 33" xfId="36025"/>
    <cellStyle name="Entrada 2 2 33 2" xfId="31515"/>
    <cellStyle name="Entrada 2 2 33 3" xfId="41490"/>
    <cellStyle name="Entrada 2 2 33 4" xfId="44645"/>
    <cellStyle name="Entrada 2 2 34" xfId="35971"/>
    <cellStyle name="Entrada 2 2 34 2" xfId="37986"/>
    <cellStyle name="Entrada 2 2 34 3" xfId="32309"/>
    <cellStyle name="Entrada 2 2 34 4" xfId="41441"/>
    <cellStyle name="Entrada 2 2 34 5" xfId="44596"/>
    <cellStyle name="Entrada 2 2 35" xfId="36253"/>
    <cellStyle name="Entrada 2 2 35 2" xfId="38230"/>
    <cellStyle name="Entrada 2 2 35 3" xfId="38441"/>
    <cellStyle name="Entrada 2 2 35 4" xfId="41671"/>
    <cellStyle name="Entrada 2 2 35 5" xfId="44816"/>
    <cellStyle name="Entrada 2 2 36" xfId="32541"/>
    <cellStyle name="Entrada 2 2 4" xfId="32679"/>
    <cellStyle name="Entrada 2 2 4 2" xfId="31899"/>
    <cellStyle name="Entrada 2 2 4 3" xfId="31361"/>
    <cellStyle name="Entrada 2 2 4 4" xfId="41540"/>
    <cellStyle name="Entrada 2 2 5" xfId="32726"/>
    <cellStyle name="Entrada 2 2 5 2" xfId="31612"/>
    <cellStyle name="Entrada 2 2 5 3" xfId="37573"/>
    <cellStyle name="Entrada 2 2 5 4" xfId="36941"/>
    <cellStyle name="Entrada 2 2 6" xfId="32718"/>
    <cellStyle name="Entrada 2 2 6 2" xfId="31281"/>
    <cellStyle name="Entrada 2 2 6 3" xfId="37431"/>
    <cellStyle name="Entrada 2 2 6 4" xfId="31273"/>
    <cellStyle name="Entrada 2 2 7" xfId="32754"/>
    <cellStyle name="Entrada 2 2 7 2" xfId="31864"/>
    <cellStyle name="Entrada 2 2 7 3" xfId="30736"/>
    <cellStyle name="Entrada 2 2 7 4" xfId="37658"/>
    <cellStyle name="Entrada 2 2 8" xfId="32632"/>
    <cellStyle name="Entrada 2 2 8 2" xfId="32520"/>
    <cellStyle name="Entrada 2 2 8 3" xfId="36523"/>
    <cellStyle name="Entrada 2 2 8 4" xfId="37313"/>
    <cellStyle name="Entrada 2 2 9" xfId="32714"/>
    <cellStyle name="Entrada 2 2 9 2" xfId="30673"/>
    <cellStyle name="Entrada 2 2 9 3" xfId="36504"/>
    <cellStyle name="Entrada 2 2 9 4" xfId="37098"/>
    <cellStyle name="Entrada 2 20" xfId="44870"/>
    <cellStyle name="Entrada 2 21" xfId="44874"/>
    <cellStyle name="Entrada 2 22" xfId="44885"/>
    <cellStyle name="Entrada 2 3" xfId="15430"/>
    <cellStyle name="Entrada 2 3 10" xfId="33517"/>
    <cellStyle name="Entrada 2 3 10 2" xfId="32268"/>
    <cellStyle name="Entrada 2 3 10 3" xfId="39027"/>
    <cellStyle name="Entrada 2 3 10 4" xfId="42330"/>
    <cellStyle name="Entrada 2 3 11" xfId="33604"/>
    <cellStyle name="Entrada 2 3 11 2" xfId="32282"/>
    <cellStyle name="Entrada 2 3 11 3" xfId="39114"/>
    <cellStyle name="Entrada 2 3 11 4" xfId="42411"/>
    <cellStyle name="Entrada 2 3 12" xfId="33684"/>
    <cellStyle name="Entrada 2 3 12 2" xfId="32457"/>
    <cellStyle name="Entrada 2 3 12 3" xfId="39194"/>
    <cellStyle name="Entrada 2 3 12 4" xfId="42484"/>
    <cellStyle name="Entrada 2 3 13" xfId="32656"/>
    <cellStyle name="Entrada 2 3 13 2" xfId="31626"/>
    <cellStyle name="Entrada 2 3 13 3" xfId="31605"/>
    <cellStyle name="Entrada 2 3 13 4" xfId="32125"/>
    <cellStyle name="Entrada 2 3 14" xfId="33840"/>
    <cellStyle name="Entrada 2 3 14 2" xfId="37206"/>
    <cellStyle name="Entrada 2 3 14 3" xfId="39349"/>
    <cellStyle name="Entrada 2 3 14 4" xfId="42631"/>
    <cellStyle name="Entrada 2 3 15" xfId="32698"/>
    <cellStyle name="Entrada 2 3 15 2" xfId="32245"/>
    <cellStyle name="Entrada 2 3 15 3" xfId="36995"/>
    <cellStyle name="Entrada 2 3 15 4" xfId="31547"/>
    <cellStyle name="Entrada 2 3 16" xfId="34047"/>
    <cellStyle name="Entrada 2 3 16 2" xfId="31881"/>
    <cellStyle name="Entrada 2 3 16 3" xfId="39556"/>
    <cellStyle name="Entrada 2 3 16 4" xfId="42827"/>
    <cellStyle name="Entrada 2 3 17" xfId="34584"/>
    <cellStyle name="Entrada 2 3 17 2" xfId="36928"/>
    <cellStyle name="Entrada 2 3 17 3" xfId="40072"/>
    <cellStyle name="Entrada 2 3 17 4" xfId="43311"/>
    <cellStyle name="Entrada 2 3 18" xfId="34675"/>
    <cellStyle name="Entrada 2 3 18 2" xfId="37668"/>
    <cellStyle name="Entrada 2 3 18 3" xfId="40163"/>
    <cellStyle name="Entrada 2 3 18 4" xfId="43393"/>
    <cellStyle name="Entrada 2 3 19" xfId="34765"/>
    <cellStyle name="Entrada 2 3 19 2" xfId="36497"/>
    <cellStyle name="Entrada 2 3 19 3" xfId="40253"/>
    <cellStyle name="Entrada 2 3 19 4" xfId="43476"/>
    <cellStyle name="Entrada 2 3 2" xfId="30504"/>
    <cellStyle name="Entrada 2 3 2 2" xfId="32860"/>
    <cellStyle name="Entrada 2 3 2 3" xfId="31122"/>
    <cellStyle name="Entrada 2 3 2 4" xfId="32122"/>
    <cellStyle name="Entrada 2 3 2 5" xfId="41714"/>
    <cellStyle name="Entrada 2 3 20" xfId="34409"/>
    <cellStyle name="Entrada 2 3 20 2" xfId="32304"/>
    <cellStyle name="Entrada 2 3 20 3" xfId="39903"/>
    <cellStyle name="Entrada 2 3 20 4" xfId="43154"/>
    <cellStyle name="Entrada 2 3 21" xfId="34779"/>
    <cellStyle name="Entrada 2 3 21 2" xfId="31368"/>
    <cellStyle name="Entrada 2 3 21 3" xfId="40267"/>
    <cellStyle name="Entrada 2 3 21 4" xfId="43489"/>
    <cellStyle name="Entrada 2 3 22" xfId="34937"/>
    <cellStyle name="Entrada 2 3 22 2" xfId="36744"/>
    <cellStyle name="Entrada 2 3 22 3" xfId="40423"/>
    <cellStyle name="Entrada 2 3 22 4" xfId="43638"/>
    <cellStyle name="Entrada 2 3 23" xfId="35023"/>
    <cellStyle name="Entrada 2 3 23 2" xfId="37411"/>
    <cellStyle name="Entrada 2 3 23 3" xfId="40509"/>
    <cellStyle name="Entrada 2 3 23 4" xfId="43720"/>
    <cellStyle name="Entrada 2 3 24" xfId="34330"/>
    <cellStyle name="Entrada 2 3 24 2" xfId="31108"/>
    <cellStyle name="Entrada 2 3 24 3" xfId="39829"/>
    <cellStyle name="Entrada 2 3 24 4" xfId="43084"/>
    <cellStyle name="Entrada 2 3 25" xfId="34163"/>
    <cellStyle name="Entrada 2 3 25 2" xfId="31709"/>
    <cellStyle name="Entrada 2 3 25 3" xfId="39669"/>
    <cellStyle name="Entrada 2 3 25 4" xfId="42933"/>
    <cellStyle name="Entrada 2 3 26" xfId="35344"/>
    <cellStyle name="Entrada 2 3 26 2" xfId="36535"/>
    <cellStyle name="Entrada 2 3 26 3" xfId="40829"/>
    <cellStyle name="Entrada 2 3 26 4" xfId="44020"/>
    <cellStyle name="Entrada 2 3 27" xfId="34218"/>
    <cellStyle name="Entrada 2 3 27 2" xfId="32209"/>
    <cellStyle name="Entrada 2 3 27 3" xfId="39723"/>
    <cellStyle name="Entrada 2 3 27 4" xfId="42984"/>
    <cellStyle name="Entrada 2 3 28" xfId="35592"/>
    <cellStyle name="Entrada 2 3 28 2" xfId="36566"/>
    <cellStyle name="Entrada 2 3 28 3" xfId="41077"/>
    <cellStyle name="Entrada 2 3 28 4" xfId="44251"/>
    <cellStyle name="Entrada 2 3 29" xfId="35680"/>
    <cellStyle name="Entrada 2 3 29 2" xfId="37672"/>
    <cellStyle name="Entrada 2 3 29 3" xfId="41165"/>
    <cellStyle name="Entrada 2 3 29 4" xfId="44332"/>
    <cellStyle name="Entrada 2 3 3" xfId="32733"/>
    <cellStyle name="Entrada 2 3 3 2" xfId="31931"/>
    <cellStyle name="Entrada 2 3 3 3" xfId="37666"/>
    <cellStyle name="Entrada 2 3 3 4" xfId="32244"/>
    <cellStyle name="Entrada 2 3 30" xfId="34223"/>
    <cellStyle name="Entrada 2 3 30 2" xfId="31520"/>
    <cellStyle name="Entrada 2 3 30 3" xfId="39728"/>
    <cellStyle name="Entrada 2 3 30 4" xfId="42989"/>
    <cellStyle name="Entrada 2 3 31" xfId="34540"/>
    <cellStyle name="Entrada 2 3 31 2" xfId="37070"/>
    <cellStyle name="Entrada 2 3 31 3" xfId="40028"/>
    <cellStyle name="Entrada 2 3 31 4" xfId="43274"/>
    <cellStyle name="Entrada 2 3 32" xfId="35831"/>
    <cellStyle name="Entrada 2 3 32 2" xfId="36892"/>
    <cellStyle name="Entrada 2 3 32 3" xfId="41315"/>
    <cellStyle name="Entrada 2 3 32 4" xfId="44474"/>
    <cellStyle name="Entrada 2 3 33" xfId="36036"/>
    <cellStyle name="Entrada 2 3 33 2" xfId="38271"/>
    <cellStyle name="Entrada 2 3 33 3" xfId="41501"/>
    <cellStyle name="Entrada 2 3 33 4" xfId="44656"/>
    <cellStyle name="Entrada 2 3 34" xfId="35988"/>
    <cellStyle name="Entrada 2 3 34 2" xfId="38003"/>
    <cellStyle name="Entrada 2 3 34 3" xfId="32402"/>
    <cellStyle name="Entrada 2 3 34 4" xfId="41456"/>
    <cellStyle name="Entrada 2 3 34 5" xfId="44611"/>
    <cellStyle name="Entrada 2 3 35" xfId="36270"/>
    <cellStyle name="Entrada 2 3 35 2" xfId="38247"/>
    <cellStyle name="Entrada 2 3 35 3" xfId="38457"/>
    <cellStyle name="Entrada 2 3 35 4" xfId="41687"/>
    <cellStyle name="Entrada 2 3 35 5" xfId="44832"/>
    <cellStyle name="Entrada 2 3 36" xfId="32772"/>
    <cellStyle name="Entrada 2 3 4" xfId="33024"/>
    <cellStyle name="Entrada 2 3 4 2" xfId="31149"/>
    <cellStyle name="Entrada 2 3 4 3" xfId="38534"/>
    <cellStyle name="Entrada 2 3 4 4" xfId="41867"/>
    <cellStyle name="Entrada 2 3 5" xfId="33110"/>
    <cellStyle name="Entrada 2 3 5 2" xfId="31587"/>
    <cellStyle name="Entrada 2 3 5 3" xfId="38620"/>
    <cellStyle name="Entrada 2 3 5 4" xfId="41949"/>
    <cellStyle name="Entrada 2 3 6" xfId="32667"/>
    <cellStyle name="Entrada 2 3 6 2" xfId="31720"/>
    <cellStyle name="Entrada 2 3 6 3" xfId="30857"/>
    <cellStyle name="Entrada 2 3 6 4" xfId="36868"/>
    <cellStyle name="Entrada 2 3 7" xfId="33261"/>
    <cellStyle name="Entrada 2 3 7 2" xfId="31394"/>
    <cellStyle name="Entrada 2 3 7 3" xfId="38771"/>
    <cellStyle name="Entrada 2 3 7 4" xfId="42089"/>
    <cellStyle name="Entrada 2 3 8" xfId="32675"/>
    <cellStyle name="Entrada 2 3 8 2" xfId="31722"/>
    <cellStyle name="Entrada 2 3 8 3" xfId="31201"/>
    <cellStyle name="Entrada 2 3 8 4" xfId="31676"/>
    <cellStyle name="Entrada 2 3 9" xfId="33432"/>
    <cellStyle name="Entrada 2 3 9 2" xfId="32137"/>
    <cellStyle name="Entrada 2 3 9 3" xfId="38942"/>
    <cellStyle name="Entrada 2 3 9 4" xfId="42249"/>
    <cellStyle name="Entrada 2 4" xfId="15429"/>
    <cellStyle name="Entrada 2 4 10" xfId="33516"/>
    <cellStyle name="Entrada 2 4 10 2" xfId="32189"/>
    <cellStyle name="Entrada 2 4 10 3" xfId="39026"/>
    <cellStyle name="Entrada 2 4 10 4" xfId="42329"/>
    <cellStyle name="Entrada 2 4 11" xfId="33603"/>
    <cellStyle name="Entrada 2 4 11 2" xfId="31636"/>
    <cellStyle name="Entrada 2 4 11 3" xfId="39113"/>
    <cellStyle name="Entrada 2 4 11 4" xfId="42410"/>
    <cellStyle name="Entrada 2 4 12" xfId="33683"/>
    <cellStyle name="Entrada 2 4 12 2" xfId="32462"/>
    <cellStyle name="Entrada 2 4 12 3" xfId="39193"/>
    <cellStyle name="Entrada 2 4 12 4" xfId="42483"/>
    <cellStyle name="Entrada 2 4 13" xfId="32660"/>
    <cellStyle name="Entrada 2 4 13 2" xfId="32116"/>
    <cellStyle name="Entrada 2 4 13 3" xfId="30858"/>
    <cellStyle name="Entrada 2 4 13 4" xfId="31913"/>
    <cellStyle name="Entrada 2 4 14" xfId="33839"/>
    <cellStyle name="Entrada 2 4 14 2" xfId="37168"/>
    <cellStyle name="Entrada 2 4 14 3" xfId="39348"/>
    <cellStyle name="Entrada 2 4 14 4" xfId="42630"/>
    <cellStyle name="Entrada 2 4 15" xfId="32604"/>
    <cellStyle name="Entrada 2 4 15 2" xfId="31935"/>
    <cellStyle name="Entrada 2 4 15 3" xfId="30993"/>
    <cellStyle name="Entrada 2 4 15 4" xfId="31029"/>
    <cellStyle name="Entrada 2 4 16" xfId="34046"/>
    <cellStyle name="Entrada 2 4 16 2" xfId="30755"/>
    <cellStyle name="Entrada 2 4 16 3" xfId="39555"/>
    <cellStyle name="Entrada 2 4 16 4" xfId="42826"/>
    <cellStyle name="Entrada 2 4 17" xfId="34583"/>
    <cellStyle name="Entrada 2 4 17 2" xfId="36982"/>
    <cellStyle name="Entrada 2 4 17 3" xfId="40071"/>
    <cellStyle name="Entrada 2 4 17 4" xfId="43310"/>
    <cellStyle name="Entrada 2 4 18" xfId="34674"/>
    <cellStyle name="Entrada 2 4 18 2" xfId="37692"/>
    <cellStyle name="Entrada 2 4 18 3" xfId="40162"/>
    <cellStyle name="Entrada 2 4 18 4" xfId="43392"/>
    <cellStyle name="Entrada 2 4 19" xfId="34764"/>
    <cellStyle name="Entrada 2 4 19 2" xfId="37366"/>
    <cellStyle name="Entrada 2 4 19 3" xfId="40252"/>
    <cellStyle name="Entrada 2 4 19 4" xfId="43475"/>
    <cellStyle name="Entrada 2 4 2" xfId="30503"/>
    <cellStyle name="Entrada 2 4 2 2" xfId="32859"/>
    <cellStyle name="Entrada 2 4 2 3" xfId="31919"/>
    <cellStyle name="Entrada 2 4 2 4" xfId="31387"/>
    <cellStyle name="Entrada 2 4 2 5" xfId="41713"/>
    <cellStyle name="Entrada 2 4 20" xfId="34842"/>
    <cellStyle name="Entrada 2 4 20 2" xfId="37485"/>
    <cellStyle name="Entrada 2 4 20 3" xfId="40330"/>
    <cellStyle name="Entrada 2 4 20 4" xfId="43549"/>
    <cellStyle name="Entrada 2 4 21" xfId="34537"/>
    <cellStyle name="Entrada 2 4 21 2" xfId="37184"/>
    <cellStyle name="Entrada 2 4 21 3" xfId="40025"/>
    <cellStyle name="Entrada 2 4 21 4" xfId="43271"/>
    <cellStyle name="Entrada 2 4 22" xfId="34936"/>
    <cellStyle name="Entrada 2 4 22 2" xfId="36439"/>
    <cellStyle name="Entrada 2 4 22 3" xfId="40422"/>
    <cellStyle name="Entrada 2 4 22 4" xfId="43637"/>
    <cellStyle name="Entrada 2 4 23" xfId="35022"/>
    <cellStyle name="Entrada 2 4 23 2" xfId="37261"/>
    <cellStyle name="Entrada 2 4 23 3" xfId="40508"/>
    <cellStyle name="Entrada 2 4 23 4" xfId="43719"/>
    <cellStyle name="Entrada 2 4 24" xfId="34398"/>
    <cellStyle name="Entrada 2 4 24 2" xfId="30999"/>
    <cellStyle name="Entrada 2 4 24 3" xfId="39893"/>
    <cellStyle name="Entrada 2 4 24 4" xfId="43145"/>
    <cellStyle name="Entrada 2 4 25" xfId="34466"/>
    <cellStyle name="Entrada 2 4 25 2" xfId="37700"/>
    <cellStyle name="Entrada 2 4 25 3" xfId="39956"/>
    <cellStyle name="Entrada 2 4 25 4" xfId="43204"/>
    <cellStyle name="Entrada 2 4 26" xfId="35343"/>
    <cellStyle name="Entrada 2 4 26 2" xfId="36576"/>
    <cellStyle name="Entrada 2 4 26 3" xfId="40828"/>
    <cellStyle name="Entrada 2 4 26 4" xfId="44019"/>
    <cellStyle name="Entrada 2 4 27" xfId="34367"/>
    <cellStyle name="Entrada 2 4 27 2" xfId="31925"/>
    <cellStyle name="Entrada 2 4 27 3" xfId="39863"/>
    <cellStyle name="Entrada 2 4 27 4" xfId="43117"/>
    <cellStyle name="Entrada 2 4 28" xfId="35591"/>
    <cellStyle name="Entrada 2 4 28 2" xfId="36606"/>
    <cellStyle name="Entrada 2 4 28 3" xfId="41076"/>
    <cellStyle name="Entrada 2 4 28 4" xfId="44250"/>
    <cellStyle name="Entrada 2 4 29" xfId="35679"/>
    <cellStyle name="Entrada 2 4 29 2" xfId="37696"/>
    <cellStyle name="Entrada 2 4 29 3" xfId="41164"/>
    <cellStyle name="Entrada 2 4 29 4" xfId="44331"/>
    <cellStyle name="Entrada 2 4 3" xfId="32623"/>
    <cellStyle name="Entrada 2 4 3 2" xfId="30895"/>
    <cellStyle name="Entrada 2 4 3 3" xfId="36794"/>
    <cellStyle name="Entrada 2 4 3 4" xfId="31857"/>
    <cellStyle name="Entrada 2 4 30" xfId="35757"/>
    <cellStyle name="Entrada 2 4 30 2" xfId="37167"/>
    <cellStyle name="Entrada 2 4 30 3" xfId="41242"/>
    <cellStyle name="Entrada 2 4 30 4" xfId="44405"/>
    <cellStyle name="Entrada 2 4 31" xfId="35822"/>
    <cellStyle name="Entrada 2 4 31 2" xfId="37430"/>
    <cellStyle name="Entrada 2 4 31 3" xfId="41306"/>
    <cellStyle name="Entrada 2 4 31 4" xfId="44465"/>
    <cellStyle name="Entrada 2 4 32" xfId="35830"/>
    <cellStyle name="Entrada 2 4 32 2" xfId="36932"/>
    <cellStyle name="Entrada 2 4 32 3" xfId="41314"/>
    <cellStyle name="Entrada 2 4 32 4" xfId="44473"/>
    <cellStyle name="Entrada 2 4 33" xfId="36035"/>
    <cellStyle name="Entrada 2 4 33 2" xfId="38270"/>
    <cellStyle name="Entrada 2 4 33 3" xfId="41500"/>
    <cellStyle name="Entrada 2 4 33 4" xfId="44655"/>
    <cellStyle name="Entrada 2 4 34" xfId="35927"/>
    <cellStyle name="Entrada 2 4 34 2" xfId="37942"/>
    <cellStyle name="Entrada 2 4 34 3" xfId="36524"/>
    <cellStyle name="Entrada 2 4 34 4" xfId="41409"/>
    <cellStyle name="Entrada 2 4 34 5" xfId="44564"/>
    <cellStyle name="Entrada 2 4 35" xfId="36273"/>
    <cellStyle name="Entrada 2 4 35 2" xfId="38250"/>
    <cellStyle name="Entrada 2 4 35 3" xfId="38460"/>
    <cellStyle name="Entrada 2 4 35 4" xfId="41690"/>
    <cellStyle name="Entrada 2 4 35 5" xfId="44835"/>
    <cellStyle name="Entrada 2 4 36" xfId="32771"/>
    <cellStyle name="Entrada 2 4 4" xfId="33023"/>
    <cellStyle name="Entrada 2 4 4 2" xfId="31953"/>
    <cellStyle name="Entrada 2 4 4 3" xfId="38533"/>
    <cellStyle name="Entrada 2 4 4 4" xfId="41866"/>
    <cellStyle name="Entrada 2 4 5" xfId="33109"/>
    <cellStyle name="Entrada 2 4 5 2" xfId="31351"/>
    <cellStyle name="Entrada 2 4 5 3" xfId="38619"/>
    <cellStyle name="Entrada 2 4 5 4" xfId="41948"/>
    <cellStyle name="Entrada 2 4 6" xfId="32736"/>
    <cellStyle name="Entrada 2 4 6 2" xfId="32154"/>
    <cellStyle name="Entrada 2 4 6 3" xfId="36511"/>
    <cellStyle name="Entrada 2 4 6 4" xfId="36800"/>
    <cellStyle name="Entrada 2 4 7" xfId="33260"/>
    <cellStyle name="Entrada 2 4 7 2" xfId="31372"/>
    <cellStyle name="Entrada 2 4 7 3" xfId="38770"/>
    <cellStyle name="Entrada 2 4 7 4" xfId="42088"/>
    <cellStyle name="Entrada 2 4 8" xfId="32655"/>
    <cellStyle name="Entrada 2 4 8 2" xfId="30886"/>
    <cellStyle name="Entrada 2 4 8 3" xfId="31604"/>
    <cellStyle name="Entrada 2 4 8 4" xfId="32043"/>
    <cellStyle name="Entrada 2 4 9" xfId="33431"/>
    <cellStyle name="Entrada 2 4 9 2" xfId="30955"/>
    <cellStyle name="Entrada 2 4 9 3" xfId="38941"/>
    <cellStyle name="Entrada 2 4 9 4" xfId="42248"/>
    <cellStyle name="Entrada 2 5" xfId="15437"/>
    <cellStyle name="Entrada 2 5 10" xfId="33524"/>
    <cellStyle name="Entrada 2 5 10 2" xfId="32272"/>
    <cellStyle name="Entrada 2 5 10 3" xfId="39034"/>
    <cellStyle name="Entrada 2 5 10 4" xfId="42337"/>
    <cellStyle name="Entrada 2 5 11" xfId="33608"/>
    <cellStyle name="Entrada 2 5 11 2" xfId="31086"/>
    <cellStyle name="Entrada 2 5 11 3" xfId="39118"/>
    <cellStyle name="Entrada 2 5 11 4" xfId="42415"/>
    <cellStyle name="Entrada 2 5 12" xfId="33688"/>
    <cellStyle name="Entrada 2 5 12 2" xfId="31868"/>
    <cellStyle name="Entrada 2 5 12 3" xfId="39198"/>
    <cellStyle name="Entrada 2 5 12 4" xfId="42488"/>
    <cellStyle name="Entrada 2 5 13" xfId="33759"/>
    <cellStyle name="Entrada 2 5 13 2" xfId="31998"/>
    <cellStyle name="Entrada 2 5 13 3" xfId="39268"/>
    <cellStyle name="Entrada 2 5 13 4" xfId="42554"/>
    <cellStyle name="Entrada 2 5 14" xfId="33847"/>
    <cellStyle name="Entrada 2 5 14 2" xfId="37235"/>
    <cellStyle name="Entrada 2 5 14 3" xfId="39356"/>
    <cellStyle name="Entrada 2 5 14 4" xfId="42638"/>
    <cellStyle name="Entrada 2 5 15" xfId="32553"/>
    <cellStyle name="Entrada 2 5 15 2" xfId="32239"/>
    <cellStyle name="Entrada 2 5 15 3" xfId="32032"/>
    <cellStyle name="Entrada 2 5 15 4" xfId="32535"/>
    <cellStyle name="Entrada 2 5 16" xfId="34051"/>
    <cellStyle name="Entrada 2 5 16 2" xfId="31700"/>
    <cellStyle name="Entrada 2 5 16 3" xfId="39560"/>
    <cellStyle name="Entrada 2 5 16 4" xfId="42831"/>
    <cellStyle name="Entrada 2 5 17" xfId="34591"/>
    <cellStyle name="Entrada 2 5 17 2" xfId="36391"/>
    <cellStyle name="Entrada 2 5 17 3" xfId="40079"/>
    <cellStyle name="Entrada 2 5 17 4" xfId="43318"/>
    <cellStyle name="Entrada 2 5 18" xfId="34682"/>
    <cellStyle name="Entrada 2 5 18 2" xfId="37475"/>
    <cellStyle name="Entrada 2 5 18 3" xfId="40170"/>
    <cellStyle name="Entrada 2 5 18 4" xfId="43400"/>
    <cellStyle name="Entrada 2 5 19" xfId="34768"/>
    <cellStyle name="Entrada 2 5 19 2" xfId="37011"/>
    <cellStyle name="Entrada 2 5 19 3" xfId="40256"/>
    <cellStyle name="Entrada 2 5 19 4" xfId="43479"/>
    <cellStyle name="Entrada 2 5 2" xfId="30511"/>
    <cellStyle name="Entrada 2 5 2 2" xfId="32865"/>
    <cellStyle name="Entrada 2 5 2 3" xfId="31939"/>
    <cellStyle name="Entrada 2 5 2 4" xfId="38310"/>
    <cellStyle name="Entrada 2 5 2 5" xfId="41719"/>
    <cellStyle name="Entrada 2 5 20" xfId="34219"/>
    <cellStyle name="Entrada 2 5 20 2" xfId="32303"/>
    <cellStyle name="Entrada 2 5 20 3" xfId="39724"/>
    <cellStyle name="Entrada 2 5 20 4" xfId="42985"/>
    <cellStyle name="Entrada 2 5 21" xfId="34858"/>
    <cellStyle name="Entrada 2 5 21 2" xfId="36442"/>
    <cellStyle name="Entrada 2 5 21 3" xfId="40344"/>
    <cellStyle name="Entrada 2 5 21 4" xfId="43563"/>
    <cellStyle name="Entrada 2 5 22" xfId="34944"/>
    <cellStyle name="Entrada 2 5 22 2" xfId="37904"/>
    <cellStyle name="Entrada 2 5 22 3" xfId="40430"/>
    <cellStyle name="Entrada 2 5 22 4" xfId="43645"/>
    <cellStyle name="Entrada 2 5 23" xfId="35030"/>
    <cellStyle name="Entrada 2 5 23 2" xfId="36918"/>
    <cellStyle name="Entrada 2 5 23 3" xfId="40516"/>
    <cellStyle name="Entrada 2 5 23 4" xfId="43727"/>
    <cellStyle name="Entrada 2 5 24" xfId="34395"/>
    <cellStyle name="Entrada 2 5 24 2" xfId="30982"/>
    <cellStyle name="Entrada 2 5 24 3" xfId="39890"/>
    <cellStyle name="Entrada 2 5 24 4" xfId="43142"/>
    <cellStyle name="Entrada 2 5 25" xfId="34151"/>
    <cellStyle name="Entrada 2 5 25 2" xfId="31856"/>
    <cellStyle name="Entrada 2 5 25 3" xfId="39657"/>
    <cellStyle name="Entrada 2 5 25 4" xfId="42922"/>
    <cellStyle name="Entrada 2 5 26" xfId="35349"/>
    <cellStyle name="Entrada 2 5 26 2" xfId="36348"/>
    <cellStyle name="Entrada 2 5 26 3" xfId="40834"/>
    <cellStyle name="Entrada 2 5 26 4" xfId="44025"/>
    <cellStyle name="Entrada 2 5 27" xfId="34541"/>
    <cellStyle name="Entrada 2 5 27 2" xfId="37499"/>
    <cellStyle name="Entrada 2 5 27 3" xfId="40029"/>
    <cellStyle name="Entrada 2 5 27 4" xfId="43275"/>
    <cellStyle name="Entrada 2 5 28" xfId="35599"/>
    <cellStyle name="Entrada 2 5 28 2" xfId="37764"/>
    <cellStyle name="Entrada 2 5 28 3" xfId="41084"/>
    <cellStyle name="Entrada 2 5 28 4" xfId="44258"/>
    <cellStyle name="Entrada 2 5 29" xfId="35685"/>
    <cellStyle name="Entrada 2 5 29 2" xfId="37553"/>
    <cellStyle name="Entrada 2 5 29 3" xfId="41170"/>
    <cellStyle name="Entrada 2 5 29 4" xfId="44337"/>
    <cellStyle name="Entrada 2 5 3" xfId="32940"/>
    <cellStyle name="Entrada 2 5 3 2" xfId="31819"/>
    <cellStyle name="Entrada 2 5 3 3" xfId="37883"/>
    <cellStyle name="Entrada 2 5 3 4" xfId="41790"/>
    <cellStyle name="Entrada 2 5 30" xfId="34226"/>
    <cellStyle name="Entrada 2 5 30 2" xfId="31311"/>
    <cellStyle name="Entrada 2 5 30 3" xfId="39731"/>
    <cellStyle name="Entrada 2 5 30 4" xfId="42992"/>
    <cellStyle name="Entrada 2 5 31" xfId="34328"/>
    <cellStyle name="Entrada 2 5 31 2" xfId="31109"/>
    <cellStyle name="Entrada 2 5 31 3" xfId="39827"/>
    <cellStyle name="Entrada 2 5 31 4" xfId="43083"/>
    <cellStyle name="Entrada 2 5 32" xfId="35838"/>
    <cellStyle name="Entrada 2 5 32 2" xfId="36407"/>
    <cellStyle name="Entrada 2 5 32 3" xfId="41322"/>
    <cellStyle name="Entrada 2 5 32 4" xfId="44481"/>
    <cellStyle name="Entrada 2 5 33" xfId="36043"/>
    <cellStyle name="Entrada 2 5 33 2" xfId="38278"/>
    <cellStyle name="Entrada 2 5 33 3" xfId="41508"/>
    <cellStyle name="Entrada 2 5 33 4" xfId="44663"/>
    <cellStyle name="Entrada 2 5 34" xfId="35982"/>
    <cellStyle name="Entrada 2 5 34 2" xfId="37997"/>
    <cellStyle name="Entrada 2 5 34 3" xfId="31529"/>
    <cellStyle name="Entrada 2 5 34 4" xfId="41450"/>
    <cellStyle name="Entrada 2 5 34 5" xfId="44605"/>
    <cellStyle name="Entrada 2 5 35" xfId="36262"/>
    <cellStyle name="Entrada 2 5 35 2" xfId="38239"/>
    <cellStyle name="Entrada 2 5 35 3" xfId="38449"/>
    <cellStyle name="Entrada 2 5 35 4" xfId="41679"/>
    <cellStyle name="Entrada 2 5 35 5" xfId="44824"/>
    <cellStyle name="Entrada 2 5 36" xfId="32779"/>
    <cellStyle name="Entrada 2 5 4" xfId="33031"/>
    <cellStyle name="Entrada 2 5 4 2" xfId="31269"/>
    <cellStyle name="Entrada 2 5 4 3" xfId="38541"/>
    <cellStyle name="Entrada 2 5 4 4" xfId="41874"/>
    <cellStyle name="Entrada 2 5 5" xfId="33112"/>
    <cellStyle name="Entrada 2 5 5 2" xfId="31960"/>
    <cellStyle name="Entrada 2 5 5 3" xfId="38622"/>
    <cellStyle name="Entrada 2 5 5 4" xfId="41951"/>
    <cellStyle name="Entrada 2 5 6" xfId="32626"/>
    <cellStyle name="Entrada 2 5 6 2" xfId="31357"/>
    <cellStyle name="Entrada 2 5 6 3" xfId="37612"/>
    <cellStyle name="Entrada 2 5 6 4" xfId="31509"/>
    <cellStyle name="Entrada 2 5 7" xfId="33264"/>
    <cellStyle name="Entrada 2 5 7 2" xfId="30948"/>
    <cellStyle name="Entrada 2 5 7 3" xfId="38774"/>
    <cellStyle name="Entrada 2 5 7 4" xfId="42092"/>
    <cellStyle name="Entrada 2 5 8" xfId="32630"/>
    <cellStyle name="Entrada 2 5 8 2" xfId="32343"/>
    <cellStyle name="Entrada 2 5 8 3" xfId="37705"/>
    <cellStyle name="Entrada 2 5 8 4" xfId="31148"/>
    <cellStyle name="Entrada 2 5 9" xfId="33439"/>
    <cellStyle name="Entrada 2 5 9 2" xfId="31463"/>
    <cellStyle name="Entrada 2 5 9 3" xfId="38949"/>
    <cellStyle name="Entrada 2 5 9 4" xfId="42256"/>
    <cellStyle name="Entrada 2 6" xfId="15466"/>
    <cellStyle name="Entrada 2 6 10" xfId="33550"/>
    <cellStyle name="Entrada 2 6 10 2" xfId="31923"/>
    <cellStyle name="Entrada 2 6 10 3" xfId="39060"/>
    <cellStyle name="Entrada 2 6 10 4" xfId="42362"/>
    <cellStyle name="Entrada 2 6 11" xfId="33632"/>
    <cellStyle name="Entrada 2 6 11 2" xfId="32284"/>
    <cellStyle name="Entrada 2 6 11 3" xfId="39142"/>
    <cellStyle name="Entrada 2 6 11 4" xfId="42435"/>
    <cellStyle name="Entrada 2 6 12" xfId="33709"/>
    <cellStyle name="Entrada 2 6 12 2" xfId="32024"/>
    <cellStyle name="Entrada 2 6 12 3" xfId="39219"/>
    <cellStyle name="Entrada 2 6 12 4" xfId="42508"/>
    <cellStyle name="Entrada 2 6 13" xfId="33779"/>
    <cellStyle name="Entrada 2 6 13 2" xfId="38136"/>
    <cellStyle name="Entrada 2 6 13 3" xfId="39288"/>
    <cellStyle name="Entrada 2 6 13 4" xfId="42573"/>
    <cellStyle name="Entrada 2 6 14" xfId="33873"/>
    <cellStyle name="Entrada 2 6 14 2" xfId="36362"/>
    <cellStyle name="Entrada 2 6 14 3" xfId="39382"/>
    <cellStyle name="Entrada 2 6 14 4" xfId="42663"/>
    <cellStyle name="Entrada 2 6 15" xfId="33995"/>
    <cellStyle name="Entrada 2 6 15 2" xfId="30831"/>
    <cellStyle name="Entrada 2 6 15 3" xfId="39504"/>
    <cellStyle name="Entrada 2 6 15 4" xfId="42778"/>
    <cellStyle name="Entrada 2 6 16" xfId="34072"/>
    <cellStyle name="Entrada 2 6 16 2" xfId="31833"/>
    <cellStyle name="Entrada 2 6 16 3" xfId="39581"/>
    <cellStyle name="Entrada 2 6 16 4" xfId="42851"/>
    <cellStyle name="Entrada 2 6 17" xfId="34620"/>
    <cellStyle name="Entrada 2 6 17 2" xfId="36812"/>
    <cellStyle name="Entrada 2 6 17 3" xfId="40108"/>
    <cellStyle name="Entrada 2 6 17 4" xfId="43343"/>
    <cellStyle name="Entrada 2 6 18" xfId="34711"/>
    <cellStyle name="Entrada 2 6 18 2" xfId="37768"/>
    <cellStyle name="Entrada 2 6 18 3" xfId="40199"/>
    <cellStyle name="Entrada 2 6 18 4" xfId="43425"/>
    <cellStyle name="Entrada 2 6 19" xfId="34790"/>
    <cellStyle name="Entrada 2 6 19 2" xfId="32389"/>
    <cellStyle name="Entrada 2 6 19 3" xfId="40278"/>
    <cellStyle name="Entrada 2 6 19 4" xfId="43500"/>
    <cellStyle name="Entrada 2 6 2" xfId="30540"/>
    <cellStyle name="Entrada 2 6 2 2" xfId="32886"/>
    <cellStyle name="Entrada 2 6 2 3" xfId="31207"/>
    <cellStyle name="Entrada 2 6 2 4" xfId="31185"/>
    <cellStyle name="Entrada 2 6 2 5" xfId="41739"/>
    <cellStyle name="Entrada 2 6 20" xfId="34483"/>
    <cellStyle name="Entrada 2 6 20 2" xfId="36968"/>
    <cellStyle name="Entrada 2 6 20 3" xfId="39973"/>
    <cellStyle name="Entrada 2 6 20 4" xfId="43221"/>
    <cellStyle name="Entrada 2 6 21" xfId="34885"/>
    <cellStyle name="Entrada 2 6 21 2" xfId="37354"/>
    <cellStyle name="Entrada 2 6 21 3" xfId="40371"/>
    <cellStyle name="Entrada 2 6 21 4" xfId="43589"/>
    <cellStyle name="Entrada 2 6 22" xfId="34970"/>
    <cellStyle name="Entrada 2 6 22 2" xfId="36735"/>
    <cellStyle name="Entrada 2 6 22 3" xfId="40456"/>
    <cellStyle name="Entrada 2 6 22 4" xfId="43670"/>
    <cellStyle name="Entrada 2 6 23" xfId="35056"/>
    <cellStyle name="Entrada 2 6 23 2" xfId="37195"/>
    <cellStyle name="Entrada 2 6 23 3" xfId="40542"/>
    <cellStyle name="Entrada 2 6 23 4" xfId="43752"/>
    <cellStyle name="Entrada 2 6 24" xfId="35176"/>
    <cellStyle name="Entrada 2 6 24 2" xfId="36950"/>
    <cellStyle name="Entrada 2 6 24 3" xfId="40661"/>
    <cellStyle name="Entrada 2 6 24 4" xfId="43863"/>
    <cellStyle name="Entrada 2 6 25" xfId="35292"/>
    <cellStyle name="Entrada 2 6 25 2" xfId="36961"/>
    <cellStyle name="Entrada 2 6 25 3" xfId="40777"/>
    <cellStyle name="Entrada 2 6 25 4" xfId="43971"/>
    <cellStyle name="Entrada 2 6 26" xfId="35370"/>
    <cellStyle name="Entrada 2 6 26 2" xfId="36768"/>
    <cellStyle name="Entrada 2 6 26 3" xfId="40855"/>
    <cellStyle name="Entrada 2 6 26 4" xfId="44045"/>
    <cellStyle name="Entrada 2 6 27" xfId="35537"/>
    <cellStyle name="Entrada 2 6 27 2" xfId="37006"/>
    <cellStyle name="Entrada 2 6 27 3" xfId="41022"/>
    <cellStyle name="Entrada 2 6 27 4" xfId="44201"/>
    <cellStyle name="Entrada 2 6 28" xfId="35628"/>
    <cellStyle name="Entrada 2 6 28 2" xfId="36684"/>
    <cellStyle name="Entrada 2 6 28 3" xfId="41113"/>
    <cellStyle name="Entrada 2 6 28 4" xfId="44283"/>
    <cellStyle name="Entrada 2 6 29" xfId="35706"/>
    <cellStyle name="Entrada 2 6 29 2" xfId="36660"/>
    <cellStyle name="Entrada 2 6 29 3" xfId="41191"/>
    <cellStyle name="Entrada 2 6 29 4" xfId="44357"/>
    <cellStyle name="Entrada 2 6 3" xfId="32969"/>
    <cellStyle name="Entrada 2 6 3 2" xfId="31136"/>
    <cellStyle name="Entrada 2 6 3 3" xfId="38479"/>
    <cellStyle name="Entrada 2 6 3 4" xfId="41815"/>
    <cellStyle name="Entrada 2 6 30" xfId="34162"/>
    <cellStyle name="Entrada 2 6 30 2" xfId="32065"/>
    <cellStyle name="Entrada 2 6 30 3" xfId="39668"/>
    <cellStyle name="Entrada 2 6 30 4" xfId="42932"/>
    <cellStyle name="Entrada 2 6 31" xfId="35019"/>
    <cellStyle name="Entrada 2 6 31 2" xfId="37192"/>
    <cellStyle name="Entrada 2 6 31 3" xfId="40505"/>
    <cellStyle name="Entrada 2 6 31 4" xfId="43716"/>
    <cellStyle name="Entrada 2 6 32" xfId="35864"/>
    <cellStyle name="Entrada 2 6 32 2" xfId="36533"/>
    <cellStyle name="Entrada 2 6 32 3" xfId="41348"/>
    <cellStyle name="Entrada 2 6 32 4" xfId="44506"/>
    <cellStyle name="Entrada 2 6 33" xfId="36068"/>
    <cellStyle name="Entrada 2 6 33 2" xfId="38303"/>
    <cellStyle name="Entrada 2 6 33 3" xfId="41533"/>
    <cellStyle name="Entrada 2 6 33 4" xfId="44688"/>
    <cellStyle name="Entrada 2 6 34" xfId="35976"/>
    <cellStyle name="Entrada 2 6 34 2" xfId="37991"/>
    <cellStyle name="Entrada 2 6 34 3" xfId="32427"/>
    <cellStyle name="Entrada 2 6 34 4" xfId="41445"/>
    <cellStyle name="Entrada 2 6 34 5" xfId="44600"/>
    <cellStyle name="Entrada 2 6 35" xfId="36187"/>
    <cellStyle name="Entrada 2 6 35 2" xfId="38164"/>
    <cellStyle name="Entrada 2 6 35 3" xfId="38375"/>
    <cellStyle name="Entrada 2 6 35 4" xfId="41605"/>
    <cellStyle name="Entrada 2 6 35 5" xfId="44750"/>
    <cellStyle name="Entrada 2 6 36" xfId="32808"/>
    <cellStyle name="Entrada 2 6 4" xfId="33057"/>
    <cellStyle name="Entrada 2 6 4 2" xfId="30688"/>
    <cellStyle name="Entrada 2 6 4 3" xfId="38567"/>
    <cellStyle name="Entrada 2 6 4 4" xfId="41899"/>
    <cellStyle name="Entrada 2 6 5" xfId="33132"/>
    <cellStyle name="Entrada 2 6 5 2" xfId="31227"/>
    <cellStyle name="Entrada 2 6 5 3" xfId="38642"/>
    <cellStyle name="Entrada 2 6 5 4" xfId="41970"/>
    <cellStyle name="Entrada 2 6 6" xfId="33209"/>
    <cellStyle name="Entrada 2 6 6 2" xfId="31971"/>
    <cellStyle name="Entrada 2 6 6 3" xfId="38719"/>
    <cellStyle name="Entrada 2 6 6 4" xfId="42040"/>
    <cellStyle name="Entrada 2 6 7" xfId="33283"/>
    <cellStyle name="Entrada 2 6 7 2" xfId="31235"/>
    <cellStyle name="Entrada 2 6 7 3" xfId="38793"/>
    <cellStyle name="Entrada 2 6 7 4" xfId="42110"/>
    <cellStyle name="Entrada 2 6 8" xfId="32702"/>
    <cellStyle name="Entrada 2 6 8 2" xfId="30864"/>
    <cellStyle name="Entrada 2 6 8 3" xfId="37138"/>
    <cellStyle name="Entrada 2 6 8 4" xfId="32159"/>
    <cellStyle name="Entrada 2 6 9" xfId="33465"/>
    <cellStyle name="Entrada 2 6 9 2" xfId="31065"/>
    <cellStyle name="Entrada 2 6 9 3" xfId="38975"/>
    <cellStyle name="Entrada 2 6 9 4" xfId="42281"/>
    <cellStyle name="Entrada 2 7" xfId="15476"/>
    <cellStyle name="Entrada 2 7 10" xfId="33475"/>
    <cellStyle name="Entrada 2 7 10 2" xfId="31481"/>
    <cellStyle name="Entrada 2 7 10 3" xfId="38985"/>
    <cellStyle name="Entrada 2 7 10 4" xfId="42291"/>
    <cellStyle name="Entrada 2 7 11" xfId="33560"/>
    <cellStyle name="Entrada 2 7 11 2" xfId="30784"/>
    <cellStyle name="Entrada 2 7 11 3" xfId="39070"/>
    <cellStyle name="Entrada 2 7 11 4" xfId="42372"/>
    <cellStyle name="Entrada 2 7 12" xfId="33642"/>
    <cellStyle name="Entrada 2 7 12 2" xfId="31538"/>
    <cellStyle name="Entrada 2 7 12 3" xfId="39152"/>
    <cellStyle name="Entrada 2 7 12 4" xfId="42445"/>
    <cellStyle name="Entrada 2 7 13" xfId="33719"/>
    <cellStyle name="Entrada 2 7 13 2" xfId="31551"/>
    <cellStyle name="Entrada 2 7 13 3" xfId="39229"/>
    <cellStyle name="Entrada 2 7 13 4" xfId="42518"/>
    <cellStyle name="Entrada 2 7 14" xfId="33789"/>
    <cellStyle name="Entrada 2 7 14 2" xfId="38123"/>
    <cellStyle name="Entrada 2 7 14 3" xfId="39298"/>
    <cellStyle name="Entrada 2 7 14 4" xfId="42583"/>
    <cellStyle name="Entrada 2 7 15" xfId="33883"/>
    <cellStyle name="Entrada 2 7 15 2" xfId="36412"/>
    <cellStyle name="Entrada 2 7 15 3" xfId="39392"/>
    <cellStyle name="Entrada 2 7 15 4" xfId="42673"/>
    <cellStyle name="Entrada 2 7 16" xfId="33945"/>
    <cellStyle name="Entrada 2 7 16 2" xfId="32205"/>
    <cellStyle name="Entrada 2 7 16 3" xfId="39454"/>
    <cellStyle name="Entrada 2 7 16 4" xfId="42731"/>
    <cellStyle name="Entrada 2 7 17" xfId="34005"/>
    <cellStyle name="Entrada 2 7 17 2" xfId="30823"/>
    <cellStyle name="Entrada 2 7 17 3" xfId="39514"/>
    <cellStyle name="Entrada 2 7 17 4" xfId="42788"/>
    <cellStyle name="Entrada 2 7 18" xfId="34082"/>
    <cellStyle name="Entrada 2 7 18 2" xfId="31083"/>
    <cellStyle name="Entrada 2 7 18 3" xfId="39591"/>
    <cellStyle name="Entrada 2 7 18 4" xfId="42861"/>
    <cellStyle name="Entrada 2 7 19" xfId="34630"/>
    <cellStyle name="Entrada 2 7 19 2" xfId="37274"/>
    <cellStyle name="Entrada 2 7 19 3" xfId="40118"/>
    <cellStyle name="Entrada 2 7 19 4" xfId="43353"/>
    <cellStyle name="Entrada 2 7 2" xfId="30550"/>
    <cellStyle name="Entrada 2 7 2 2" xfId="32896"/>
    <cellStyle name="Entrada 2 7 2 3" xfId="31609"/>
    <cellStyle name="Entrada 2 7 2 4" xfId="37310"/>
    <cellStyle name="Entrada 2 7 2 5" xfId="41749"/>
    <cellStyle name="Entrada 2 7 20" xfId="34721"/>
    <cellStyle name="Entrada 2 7 20 2" xfId="37493"/>
    <cellStyle name="Entrada 2 7 20 3" xfId="40209"/>
    <cellStyle name="Entrada 2 7 20 4" xfId="43435"/>
    <cellStyle name="Entrada 2 7 21" xfId="34800"/>
    <cellStyle name="Entrada 2 7 21 2" xfId="31078"/>
    <cellStyle name="Entrada 2 7 21 3" xfId="40288"/>
    <cellStyle name="Entrada 2 7 21 4" xfId="43510"/>
    <cellStyle name="Entrada 2 7 22" xfId="34231"/>
    <cellStyle name="Entrada 2 7 22 2" xfId="31591"/>
    <cellStyle name="Entrada 2 7 22 3" xfId="39734"/>
    <cellStyle name="Entrada 2 7 22 4" xfId="42995"/>
    <cellStyle name="Entrada 2 7 23" xfId="34895"/>
    <cellStyle name="Entrada 2 7 23 2" xfId="36792"/>
    <cellStyle name="Entrada 2 7 23 3" xfId="40381"/>
    <cellStyle name="Entrada 2 7 23 4" xfId="43599"/>
    <cellStyle name="Entrada 2 7 24" xfId="34980"/>
    <cellStyle name="Entrada 2 7 24 2" xfId="36499"/>
    <cellStyle name="Entrada 2 7 24 3" xfId="40466"/>
    <cellStyle name="Entrada 2 7 24 4" xfId="43680"/>
    <cellStyle name="Entrada 2 7 25" xfId="35066"/>
    <cellStyle name="Entrada 2 7 25 2" xfId="36808"/>
    <cellStyle name="Entrada 2 7 25 3" xfId="40552"/>
    <cellStyle name="Entrada 2 7 25 4" xfId="43762"/>
    <cellStyle name="Entrada 2 7 26" xfId="35131"/>
    <cellStyle name="Entrada 2 7 26 2" xfId="37346"/>
    <cellStyle name="Entrada 2 7 26 3" xfId="40616"/>
    <cellStyle name="Entrada 2 7 26 4" xfId="43821"/>
    <cellStyle name="Entrada 2 7 27" xfId="35186"/>
    <cellStyle name="Entrada 2 7 27 2" xfId="32428"/>
    <cellStyle name="Entrada 2 7 27 3" xfId="40671"/>
    <cellStyle name="Entrada 2 7 27 4" xfId="43873"/>
    <cellStyle name="Entrada 2 7 28" xfId="35245"/>
    <cellStyle name="Entrada 2 7 28 2" xfId="37436"/>
    <cellStyle name="Entrada 2 7 28 3" xfId="40730"/>
    <cellStyle name="Entrada 2 7 28 4" xfId="43928"/>
    <cellStyle name="Entrada 2 7 29" xfId="35302"/>
    <cellStyle name="Entrada 2 7 29 2" xfId="36671"/>
    <cellStyle name="Entrada 2 7 29 3" xfId="40787"/>
    <cellStyle name="Entrada 2 7 29 4" xfId="43981"/>
    <cellStyle name="Entrada 2 7 3" xfId="32979"/>
    <cellStyle name="Entrada 2 7 3 2" xfId="30701"/>
    <cellStyle name="Entrada 2 7 3 3" xfId="38489"/>
    <cellStyle name="Entrada 2 7 3 4" xfId="41825"/>
    <cellStyle name="Entrada 2 7 30" xfId="35380"/>
    <cellStyle name="Entrada 2 7 30 2" xfId="37163"/>
    <cellStyle name="Entrada 2 7 30 3" xfId="40865"/>
    <cellStyle name="Entrada 2 7 30 4" xfId="44055"/>
    <cellStyle name="Entrada 2 7 31" xfId="35439"/>
    <cellStyle name="Entrada 2 7 31 2" xfId="36396"/>
    <cellStyle name="Entrada 2 7 31 3" xfId="40924"/>
    <cellStyle name="Entrada 2 7 31 4" xfId="44109"/>
    <cellStyle name="Entrada 2 7 32" xfId="35491"/>
    <cellStyle name="Entrada 2 7 32 2" xfId="37412"/>
    <cellStyle name="Entrada 2 7 32 3" xfId="40976"/>
    <cellStyle name="Entrada 2 7 32 4" xfId="44158"/>
    <cellStyle name="Entrada 2 7 33" xfId="35547"/>
    <cellStyle name="Entrada 2 7 33 2" xfId="36705"/>
    <cellStyle name="Entrada 2 7 33 3" xfId="41032"/>
    <cellStyle name="Entrada 2 7 33 4" xfId="44211"/>
    <cellStyle name="Entrada 2 7 34" xfId="35638"/>
    <cellStyle name="Entrada 2 7 34 2" xfId="37769"/>
    <cellStyle name="Entrada 2 7 34 3" xfId="41123"/>
    <cellStyle name="Entrada 2 7 34 4" xfId="44293"/>
    <cellStyle name="Entrada 2 7 35" xfId="35716"/>
    <cellStyle name="Entrada 2 7 35 2" xfId="37788"/>
    <cellStyle name="Entrada 2 7 35 3" xfId="41201"/>
    <cellStyle name="Entrada 2 7 35 4" xfId="44367"/>
    <cellStyle name="Entrada 2 7 36" xfId="34435"/>
    <cellStyle name="Entrada 2 7 36 2" xfId="37479"/>
    <cellStyle name="Entrada 2 7 36 3" xfId="39927"/>
    <cellStyle name="Entrada 2 7 36 4" xfId="43177"/>
    <cellStyle name="Entrada 2 7 37" xfId="35782"/>
    <cellStyle name="Entrada 2 7 37 2" xfId="37790"/>
    <cellStyle name="Entrada 2 7 37 3" xfId="41266"/>
    <cellStyle name="Entrada 2 7 37 4" xfId="44428"/>
    <cellStyle name="Entrada 2 7 38" xfId="34251"/>
    <cellStyle name="Entrada 2 7 38 2" xfId="32512"/>
    <cellStyle name="Entrada 2 7 38 3" xfId="39754"/>
    <cellStyle name="Entrada 2 7 38 4" xfId="43014"/>
    <cellStyle name="Entrada 2 7 39" xfId="35874"/>
    <cellStyle name="Entrada 2 7 39 2" xfId="36678"/>
    <cellStyle name="Entrada 2 7 39 3" xfId="41358"/>
    <cellStyle name="Entrada 2 7 39 4" xfId="44516"/>
    <cellStyle name="Entrada 2 7 4" xfId="33067"/>
    <cellStyle name="Entrada 2 7 4 2" xfId="31801"/>
    <cellStyle name="Entrada 2 7 4 3" xfId="38577"/>
    <cellStyle name="Entrada 2 7 4 4" xfId="41909"/>
    <cellStyle name="Entrada 2 7 40" xfId="36019"/>
    <cellStyle name="Entrada 2 7 40 2" xfId="38034"/>
    <cellStyle name="Entrada 2 7 40 3" xfId="32413"/>
    <cellStyle name="Entrada 2 7 40 4" xfId="41484"/>
    <cellStyle name="Entrada 2 7 40 5" xfId="44639"/>
    <cellStyle name="Entrada 2 7 41" xfId="36172"/>
    <cellStyle name="Entrada 2 7 41 2" xfId="38149"/>
    <cellStyle name="Entrada 2 7 41 3" xfId="38360"/>
    <cellStyle name="Entrada 2 7 41 4" xfId="41590"/>
    <cellStyle name="Entrada 2 7 41 5" xfId="44735"/>
    <cellStyle name="Entrada 2 7 42" xfId="32818"/>
    <cellStyle name="Entrada 2 7 5" xfId="33142"/>
    <cellStyle name="Entrada 2 7 5 2" xfId="30860"/>
    <cellStyle name="Entrada 2 7 5 3" xfId="38652"/>
    <cellStyle name="Entrada 2 7 5 4" xfId="41980"/>
    <cellStyle name="Entrada 2 7 6" xfId="33219"/>
    <cellStyle name="Entrada 2 7 6 2" xfId="30942"/>
    <cellStyle name="Entrada 2 7 6 3" xfId="38729"/>
    <cellStyle name="Entrada 2 7 6 4" xfId="42050"/>
    <cellStyle name="Entrada 2 7 7" xfId="33293"/>
    <cellStyle name="Entrada 2 7 7 2" xfId="31410"/>
    <cellStyle name="Entrada 2 7 7 3" xfId="38803"/>
    <cellStyle name="Entrada 2 7 7 4" xfId="42120"/>
    <cellStyle name="Entrada 2 7 8" xfId="33342"/>
    <cellStyle name="Entrada 2 7 8 2" xfId="32035"/>
    <cellStyle name="Entrada 2 7 8 3" xfId="38852"/>
    <cellStyle name="Entrada 2 7 8 4" xfId="42165"/>
    <cellStyle name="Entrada 2 7 9" xfId="33389"/>
    <cellStyle name="Entrada 2 7 9 2" xfId="31443"/>
    <cellStyle name="Entrada 2 7 9 3" xfId="38899"/>
    <cellStyle name="Entrada 2 7 9 4" xfId="42209"/>
    <cellStyle name="Entrada 2 8" xfId="15478"/>
    <cellStyle name="Entrada 2 8 10" xfId="33477"/>
    <cellStyle name="Entrada 2 8 10 2" xfId="31483"/>
    <cellStyle name="Entrada 2 8 10 3" xfId="38987"/>
    <cellStyle name="Entrada 2 8 10 4" xfId="42293"/>
    <cellStyle name="Entrada 2 8 11" xfId="33562"/>
    <cellStyle name="Entrada 2 8 11 2" xfId="31829"/>
    <cellStyle name="Entrada 2 8 11 3" xfId="39072"/>
    <cellStyle name="Entrada 2 8 11 4" xfId="42374"/>
    <cellStyle name="Entrada 2 8 12" xfId="33644"/>
    <cellStyle name="Entrada 2 8 12 2" xfId="32449"/>
    <cellStyle name="Entrada 2 8 12 3" xfId="39154"/>
    <cellStyle name="Entrada 2 8 12 4" xfId="42447"/>
    <cellStyle name="Entrada 2 8 13" xfId="33721"/>
    <cellStyle name="Entrada 2 8 13 2" xfId="30964"/>
    <cellStyle name="Entrada 2 8 13 3" xfId="39231"/>
    <cellStyle name="Entrada 2 8 13 4" xfId="42520"/>
    <cellStyle name="Entrada 2 8 14" xfId="33791"/>
    <cellStyle name="Entrada 2 8 14 2" xfId="38121"/>
    <cellStyle name="Entrada 2 8 14 3" xfId="39300"/>
    <cellStyle name="Entrada 2 8 14 4" xfId="42585"/>
    <cellStyle name="Entrada 2 8 15" xfId="33885"/>
    <cellStyle name="Entrada 2 8 15 2" xfId="31168"/>
    <cellStyle name="Entrada 2 8 15 3" xfId="39394"/>
    <cellStyle name="Entrada 2 8 15 4" xfId="42675"/>
    <cellStyle name="Entrada 2 8 16" xfId="33947"/>
    <cellStyle name="Entrada 2 8 16 2" xfId="32206"/>
    <cellStyle name="Entrada 2 8 16 3" xfId="39456"/>
    <cellStyle name="Entrada 2 8 16 4" xfId="42733"/>
    <cellStyle name="Entrada 2 8 17" xfId="34007"/>
    <cellStyle name="Entrada 2 8 17 2" xfId="30834"/>
    <cellStyle name="Entrada 2 8 17 3" xfId="39516"/>
    <cellStyle name="Entrada 2 8 17 4" xfId="42790"/>
    <cellStyle name="Entrada 2 8 18" xfId="34084"/>
    <cellStyle name="Entrada 2 8 18 2" xfId="32207"/>
    <cellStyle name="Entrada 2 8 18 3" xfId="39593"/>
    <cellStyle name="Entrada 2 8 18 4" xfId="42863"/>
    <cellStyle name="Entrada 2 8 19" xfId="34632"/>
    <cellStyle name="Entrada 2 8 19 2" xfId="37097"/>
    <cellStyle name="Entrada 2 8 19 3" xfId="40120"/>
    <cellStyle name="Entrada 2 8 19 4" xfId="43355"/>
    <cellStyle name="Entrada 2 8 2" xfId="30552"/>
    <cellStyle name="Entrada 2 8 2 2" xfId="32898"/>
    <cellStyle name="Entrada 2 8 2 3" xfId="31035"/>
    <cellStyle name="Entrada 2 8 2 4" xfId="31359"/>
    <cellStyle name="Entrada 2 8 2 5" xfId="41751"/>
    <cellStyle name="Entrada 2 8 20" xfId="34723"/>
    <cellStyle name="Entrada 2 8 20 2" xfId="37212"/>
    <cellStyle name="Entrada 2 8 20 3" xfId="40211"/>
    <cellStyle name="Entrada 2 8 20 4" xfId="43437"/>
    <cellStyle name="Entrada 2 8 21" xfId="34802"/>
    <cellStyle name="Entrada 2 8 21 2" xfId="32219"/>
    <cellStyle name="Entrada 2 8 21 3" xfId="40290"/>
    <cellStyle name="Entrada 2 8 21 4" xfId="43512"/>
    <cellStyle name="Entrada 2 8 22" xfId="34452"/>
    <cellStyle name="Entrada 2 8 22 2" xfId="36717"/>
    <cellStyle name="Entrada 2 8 22 3" xfId="39943"/>
    <cellStyle name="Entrada 2 8 22 4" xfId="43192"/>
    <cellStyle name="Entrada 2 8 23" xfId="34897"/>
    <cellStyle name="Entrada 2 8 23 2" xfId="36441"/>
    <cellStyle name="Entrada 2 8 23 3" xfId="40383"/>
    <cellStyle name="Entrada 2 8 23 4" xfId="43601"/>
    <cellStyle name="Entrada 2 8 24" xfId="34982"/>
    <cellStyle name="Entrada 2 8 24 2" xfId="37778"/>
    <cellStyle name="Entrada 2 8 24 3" xfId="40468"/>
    <cellStyle name="Entrada 2 8 24 4" xfId="43682"/>
    <cellStyle name="Entrada 2 8 25" xfId="35068"/>
    <cellStyle name="Entrada 2 8 25 2" xfId="36418"/>
    <cellStyle name="Entrada 2 8 25 3" xfId="40554"/>
    <cellStyle name="Entrada 2 8 25 4" xfId="43764"/>
    <cellStyle name="Entrada 2 8 26" xfId="35133"/>
    <cellStyle name="Entrada 2 8 26 2" xfId="37302"/>
    <cellStyle name="Entrada 2 8 26 3" xfId="40618"/>
    <cellStyle name="Entrada 2 8 26 4" xfId="43823"/>
    <cellStyle name="Entrada 2 8 27" xfId="35188"/>
    <cellStyle name="Entrada 2 8 27 2" xfId="31526"/>
    <cellStyle name="Entrada 2 8 27 3" xfId="40673"/>
    <cellStyle name="Entrada 2 8 27 4" xfId="43875"/>
    <cellStyle name="Entrada 2 8 28" xfId="35247"/>
    <cellStyle name="Entrada 2 8 28 2" xfId="37392"/>
    <cellStyle name="Entrada 2 8 28 3" xfId="40732"/>
    <cellStyle name="Entrada 2 8 28 4" xfId="43930"/>
    <cellStyle name="Entrada 2 8 29" xfId="35304"/>
    <cellStyle name="Entrada 2 8 29 2" xfId="36595"/>
    <cellStyle name="Entrada 2 8 29 3" xfId="40789"/>
    <cellStyle name="Entrada 2 8 29 4" xfId="43983"/>
    <cellStyle name="Entrada 2 8 3" xfId="32981"/>
    <cellStyle name="Entrada 2 8 3 2" xfId="32129"/>
    <cellStyle name="Entrada 2 8 3 3" xfId="38491"/>
    <cellStyle name="Entrada 2 8 3 4" xfId="41827"/>
    <cellStyle name="Entrada 2 8 30" xfId="35382"/>
    <cellStyle name="Entrada 2 8 30 2" xfId="36501"/>
    <cellStyle name="Entrada 2 8 30 3" xfId="40867"/>
    <cellStyle name="Entrada 2 8 30 4" xfId="44057"/>
    <cellStyle name="Entrada 2 8 31" xfId="35441"/>
    <cellStyle name="Entrada 2 8 31 2" xfId="36617"/>
    <cellStyle name="Entrada 2 8 31 3" xfId="40926"/>
    <cellStyle name="Entrada 2 8 31 4" xfId="44111"/>
    <cellStyle name="Entrada 2 8 32" xfId="35493"/>
    <cellStyle name="Entrada 2 8 32 2" xfId="37128"/>
    <cellStyle name="Entrada 2 8 32 3" xfId="40978"/>
    <cellStyle name="Entrada 2 8 32 4" xfId="44160"/>
    <cellStyle name="Entrada 2 8 33" xfId="35549"/>
    <cellStyle name="Entrada 2 8 33 2" xfId="36642"/>
    <cellStyle name="Entrada 2 8 33 3" xfId="41034"/>
    <cellStyle name="Entrada 2 8 33 4" xfId="44213"/>
    <cellStyle name="Entrada 2 8 34" xfId="35640"/>
    <cellStyle name="Entrada 2 8 34 2" xfId="37713"/>
    <cellStyle name="Entrada 2 8 34 3" xfId="41125"/>
    <cellStyle name="Entrada 2 8 34 4" xfId="44295"/>
    <cellStyle name="Entrada 2 8 35" xfId="35718"/>
    <cellStyle name="Entrada 2 8 35 2" xfId="37663"/>
    <cellStyle name="Entrada 2 8 35 3" xfId="41203"/>
    <cellStyle name="Entrada 2 8 35 4" xfId="44369"/>
    <cellStyle name="Entrada 2 8 36" xfId="34228"/>
    <cellStyle name="Entrada 2 8 36 2" xfId="31844"/>
    <cellStyle name="Entrada 2 8 36 3" xfId="39732"/>
    <cellStyle name="Entrada 2 8 36 4" xfId="42993"/>
    <cellStyle name="Entrada 2 8 37" xfId="35784"/>
    <cellStyle name="Entrada 2 8 37 2" xfId="37665"/>
    <cellStyle name="Entrada 2 8 37 3" xfId="41268"/>
    <cellStyle name="Entrada 2 8 37 4" xfId="44430"/>
    <cellStyle name="Entrada 2 8 38" xfId="34289"/>
    <cellStyle name="Entrada 2 8 38 2" xfId="31084"/>
    <cellStyle name="Entrada 2 8 38 3" xfId="39791"/>
    <cellStyle name="Entrada 2 8 38 4" xfId="43048"/>
    <cellStyle name="Entrada 2 8 39" xfId="35876"/>
    <cellStyle name="Entrada 2 8 39 2" xfId="36605"/>
    <cellStyle name="Entrada 2 8 39 3" xfId="41360"/>
    <cellStyle name="Entrada 2 8 39 4" xfId="44518"/>
    <cellStyle name="Entrada 2 8 4" xfId="33069"/>
    <cellStyle name="Entrada 2 8 4 2" xfId="31957"/>
    <cellStyle name="Entrada 2 8 4 3" xfId="38579"/>
    <cellStyle name="Entrada 2 8 4 4" xfId="41911"/>
    <cellStyle name="Entrada 2 8 40" xfId="35915"/>
    <cellStyle name="Entrada 2 8 40 2" xfId="37930"/>
    <cellStyle name="Entrada 2 8 40 3" xfId="36604"/>
    <cellStyle name="Entrada 2 8 40 4" xfId="41398"/>
    <cellStyle name="Entrada 2 8 40 5" xfId="44553"/>
    <cellStyle name="Entrada 2 8 41" xfId="36171"/>
    <cellStyle name="Entrada 2 8 41 2" xfId="38148"/>
    <cellStyle name="Entrada 2 8 41 3" xfId="38359"/>
    <cellStyle name="Entrada 2 8 41 4" xfId="41589"/>
    <cellStyle name="Entrada 2 8 41 5" xfId="44734"/>
    <cellStyle name="Entrada 2 8 42" xfId="32820"/>
    <cellStyle name="Entrada 2 8 5" xfId="33144"/>
    <cellStyle name="Entrada 2 8 5 2" xfId="31963"/>
    <cellStyle name="Entrada 2 8 5 3" xfId="38654"/>
    <cellStyle name="Entrada 2 8 5 4" xfId="41982"/>
    <cellStyle name="Entrada 2 8 6" xfId="33221"/>
    <cellStyle name="Entrada 2 8 6 2" xfId="31331"/>
    <cellStyle name="Entrada 2 8 6 3" xfId="38731"/>
    <cellStyle name="Entrada 2 8 6 4" xfId="42052"/>
    <cellStyle name="Entrada 2 8 7" xfId="33295"/>
    <cellStyle name="Entrada 2 8 7 2" xfId="31411"/>
    <cellStyle name="Entrada 2 8 7 3" xfId="38805"/>
    <cellStyle name="Entrada 2 8 7 4" xfId="42122"/>
    <cellStyle name="Entrada 2 8 8" xfId="33344"/>
    <cellStyle name="Entrada 2 8 8 2" xfId="31785"/>
    <cellStyle name="Entrada 2 8 8 3" xfId="38854"/>
    <cellStyle name="Entrada 2 8 8 4" xfId="42167"/>
    <cellStyle name="Entrada 2 8 9" xfId="33391"/>
    <cellStyle name="Entrada 2 8 9 2" xfId="31444"/>
    <cellStyle name="Entrada 2 8 9 3" xfId="38901"/>
    <cellStyle name="Entrada 2 8 9 4" xfId="42211"/>
    <cellStyle name="Entrada 2 9" xfId="15487"/>
    <cellStyle name="Entrada 2 9 10" xfId="33486"/>
    <cellStyle name="Entrada 2 9 10 2" xfId="32184"/>
    <cellStyle name="Entrada 2 9 10 3" xfId="38996"/>
    <cellStyle name="Entrada 2 9 10 4" xfId="42301"/>
    <cellStyle name="Entrada 2 9 11" xfId="33571"/>
    <cellStyle name="Entrada 2 9 11 2" xfId="32376"/>
    <cellStyle name="Entrada 2 9 11 3" xfId="39081"/>
    <cellStyle name="Entrada 2 9 11 4" xfId="42382"/>
    <cellStyle name="Entrada 2 9 12" xfId="33653"/>
    <cellStyle name="Entrada 2 9 12 2" xfId="31247"/>
    <cellStyle name="Entrada 2 9 12 3" xfId="39163"/>
    <cellStyle name="Entrada 2 9 12 4" xfId="42455"/>
    <cellStyle name="Entrada 2 9 13" xfId="33730"/>
    <cellStyle name="Entrada 2 9 13 2" xfId="32466"/>
    <cellStyle name="Entrada 2 9 13 3" xfId="39240"/>
    <cellStyle name="Entrada 2 9 13 4" xfId="42528"/>
    <cellStyle name="Entrada 2 9 14" xfId="33800"/>
    <cellStyle name="Entrada 2 9 14 2" xfId="38007"/>
    <cellStyle name="Entrada 2 9 14 3" xfId="39309"/>
    <cellStyle name="Entrada 2 9 14 4" xfId="42593"/>
    <cellStyle name="Entrada 2 9 15" xfId="33894"/>
    <cellStyle name="Entrada 2 9 15 2" xfId="30797"/>
    <cellStyle name="Entrada 2 9 15 3" xfId="39403"/>
    <cellStyle name="Entrada 2 9 15 4" xfId="42683"/>
    <cellStyle name="Entrada 2 9 16" xfId="33956"/>
    <cellStyle name="Entrada 2 9 16 2" xfId="31303"/>
    <cellStyle name="Entrada 2 9 16 3" xfId="39465"/>
    <cellStyle name="Entrada 2 9 16 4" xfId="42741"/>
    <cellStyle name="Entrada 2 9 17" xfId="34016"/>
    <cellStyle name="Entrada 2 9 17 2" xfId="31690"/>
    <cellStyle name="Entrada 2 9 17 3" xfId="39525"/>
    <cellStyle name="Entrada 2 9 17 4" xfId="42798"/>
    <cellStyle name="Entrada 2 9 18" xfId="34093"/>
    <cellStyle name="Entrada 2 9 18 2" xfId="31306"/>
    <cellStyle name="Entrada 2 9 18 3" xfId="39602"/>
    <cellStyle name="Entrada 2 9 18 4" xfId="42871"/>
    <cellStyle name="Entrada 2 9 19" xfId="34641"/>
    <cellStyle name="Entrada 2 9 19 2" xfId="37087"/>
    <cellStyle name="Entrada 2 9 19 3" xfId="40129"/>
    <cellStyle name="Entrada 2 9 19 4" xfId="43363"/>
    <cellStyle name="Entrada 2 9 2" xfId="30561"/>
    <cellStyle name="Entrada 2 9 2 2" xfId="32907"/>
    <cellStyle name="Entrada 2 9 2 3" xfId="31944"/>
    <cellStyle name="Entrada 2 9 2 4" xfId="31578"/>
    <cellStyle name="Entrada 2 9 2 5" xfId="41759"/>
    <cellStyle name="Entrada 2 9 20" xfId="34732"/>
    <cellStyle name="Entrada 2 9 20 2" xfId="36909"/>
    <cellStyle name="Entrada 2 9 20 3" xfId="40220"/>
    <cellStyle name="Entrada 2 9 20 4" xfId="43445"/>
    <cellStyle name="Entrada 2 9 21" xfId="34811"/>
    <cellStyle name="Entrada 2 9 21 2" xfId="30706"/>
    <cellStyle name="Entrada 2 9 21 3" xfId="40299"/>
    <cellStyle name="Entrada 2 9 21 4" xfId="43520"/>
    <cellStyle name="Entrada 2 9 22" xfId="34482"/>
    <cellStyle name="Entrada 2 9 22 2" xfId="36997"/>
    <cellStyle name="Entrada 2 9 22 3" xfId="39972"/>
    <cellStyle name="Entrada 2 9 22 4" xfId="43220"/>
    <cellStyle name="Entrada 2 9 23" xfId="34906"/>
    <cellStyle name="Entrada 2 9 23 2" xfId="37870"/>
    <cellStyle name="Entrada 2 9 23 3" xfId="40392"/>
    <cellStyle name="Entrada 2 9 23 4" xfId="43609"/>
    <cellStyle name="Entrada 2 9 24" xfId="34991"/>
    <cellStyle name="Entrada 2 9 24 2" xfId="36461"/>
    <cellStyle name="Entrada 2 9 24 3" xfId="40477"/>
    <cellStyle name="Entrada 2 9 24 4" xfId="43690"/>
    <cellStyle name="Entrada 2 9 25" xfId="35077"/>
    <cellStyle name="Entrada 2 9 25 2" xfId="37105"/>
    <cellStyle name="Entrada 2 9 25 3" xfId="40563"/>
    <cellStyle name="Entrada 2 9 25 4" xfId="43772"/>
    <cellStyle name="Entrada 2 9 26" xfId="35142"/>
    <cellStyle name="Entrada 2 9 26 2" xfId="36747"/>
    <cellStyle name="Entrada 2 9 26 3" xfId="40627"/>
    <cellStyle name="Entrada 2 9 26 4" xfId="43831"/>
    <cellStyle name="Entrada 2 9 27" xfId="35197"/>
    <cellStyle name="Entrada 2 9 27 2" xfId="31930"/>
    <cellStyle name="Entrada 2 9 27 3" xfId="40682"/>
    <cellStyle name="Entrada 2 9 27 4" xfId="43883"/>
    <cellStyle name="Entrada 2 9 28" xfId="35256"/>
    <cellStyle name="Entrada 2 9 28 2" xfId="36861"/>
    <cellStyle name="Entrada 2 9 28 3" xfId="40741"/>
    <cellStyle name="Entrada 2 9 28 4" xfId="43938"/>
    <cellStyle name="Entrada 2 9 29" xfId="35313"/>
    <cellStyle name="Entrada 2 9 29 2" xfId="37724"/>
    <cellStyle name="Entrada 2 9 29 3" xfId="40798"/>
    <cellStyle name="Entrada 2 9 29 4" xfId="43991"/>
    <cellStyle name="Entrada 2 9 3" xfId="32990"/>
    <cellStyle name="Entrada 2 9 3 2" xfId="30931"/>
    <cellStyle name="Entrada 2 9 3 3" xfId="38500"/>
    <cellStyle name="Entrada 2 9 3 4" xfId="41835"/>
    <cellStyle name="Entrada 2 9 30" xfId="35391"/>
    <cellStyle name="Entrada 2 9 30 2" xfId="37420"/>
    <cellStyle name="Entrada 2 9 30 3" xfId="40876"/>
    <cellStyle name="Entrada 2 9 30 4" xfId="44065"/>
    <cellStyle name="Entrada 2 9 31" xfId="35450"/>
    <cellStyle name="Entrada 2 9 31 2" xfId="37785"/>
    <cellStyle name="Entrada 2 9 31 3" xfId="40935"/>
    <cellStyle name="Entrada 2 9 31 4" xfId="44119"/>
    <cellStyle name="Entrada 2 9 32" xfId="35502"/>
    <cellStyle name="Entrada 2 9 32 2" xfId="36336"/>
    <cellStyle name="Entrada 2 9 32 3" xfId="40987"/>
    <cellStyle name="Entrada 2 9 32 4" xfId="44168"/>
    <cellStyle name="Entrada 2 9 33" xfId="35558"/>
    <cellStyle name="Entrada 2 9 33 2" xfId="37767"/>
    <cellStyle name="Entrada 2 9 33 3" xfId="41043"/>
    <cellStyle name="Entrada 2 9 33 4" xfId="44221"/>
    <cellStyle name="Entrada 2 9 34" xfId="35649"/>
    <cellStyle name="Entrada 2 9 34 2" xfId="37451"/>
    <cellStyle name="Entrada 2 9 34 3" xfId="41134"/>
    <cellStyle name="Entrada 2 9 34 4" xfId="44303"/>
    <cellStyle name="Entrada 2 9 35" xfId="35727"/>
    <cellStyle name="Entrada 2 9 35 2" xfId="37339"/>
    <cellStyle name="Entrada 2 9 35 3" xfId="41212"/>
    <cellStyle name="Entrada 2 9 35 4" xfId="44377"/>
    <cellStyle name="Entrada 2 9 36" xfId="34199"/>
    <cellStyle name="Entrada 2 9 36 2" xfId="32039"/>
    <cellStyle name="Entrada 2 9 36 3" xfId="39704"/>
    <cellStyle name="Entrada 2 9 36 4" xfId="42965"/>
    <cellStyle name="Entrada 2 9 37" xfId="35793"/>
    <cellStyle name="Entrada 2 9 37 2" xfId="37341"/>
    <cellStyle name="Entrada 2 9 37 3" xfId="41277"/>
    <cellStyle name="Entrada 2 9 37 4" xfId="44438"/>
    <cellStyle name="Entrada 2 9 38" xfId="34349"/>
    <cellStyle name="Entrada 2 9 38 2" xfId="31098"/>
    <cellStyle name="Entrada 2 9 38 3" xfId="39845"/>
    <cellStyle name="Entrada 2 9 38 4" xfId="43099"/>
    <cellStyle name="Entrada 2 9 39" xfId="35885"/>
    <cellStyle name="Entrada 2 9 39 2" xfId="37732"/>
    <cellStyle name="Entrada 2 9 39 3" xfId="41369"/>
    <cellStyle name="Entrada 2 9 39 4" xfId="44526"/>
    <cellStyle name="Entrada 2 9 4" xfId="33078"/>
    <cellStyle name="Entrada 2 9 4 2" xfId="31779"/>
    <cellStyle name="Entrada 2 9 4 3" xfId="38588"/>
    <cellStyle name="Entrada 2 9 4 4" xfId="41919"/>
    <cellStyle name="Entrada 2 9 40" xfId="36000"/>
    <cellStyle name="Entrada 2 9 40 2" xfId="38015"/>
    <cellStyle name="Entrada 2 9 40 3" xfId="32436"/>
    <cellStyle name="Entrada 2 9 40 4" xfId="41465"/>
    <cellStyle name="Entrada 2 9 40 5" xfId="44620"/>
    <cellStyle name="Entrada 2 9 41" xfId="36186"/>
    <cellStyle name="Entrada 2 9 41 2" xfId="38163"/>
    <cellStyle name="Entrada 2 9 41 3" xfId="38374"/>
    <cellStyle name="Entrada 2 9 41 4" xfId="41604"/>
    <cellStyle name="Entrada 2 9 41 5" xfId="44749"/>
    <cellStyle name="Entrada 2 9 42" xfId="32829"/>
    <cellStyle name="Entrada 2 9 5" xfId="33153"/>
    <cellStyle name="Entrada 2 9 5 2" xfId="30725"/>
    <cellStyle name="Entrada 2 9 5 3" xfId="38663"/>
    <cellStyle name="Entrada 2 9 5 4" xfId="41990"/>
    <cellStyle name="Entrada 2 9 6" xfId="33230"/>
    <cellStyle name="Entrada 2 9 6 2" xfId="30944"/>
    <cellStyle name="Entrada 2 9 6 3" xfId="38740"/>
    <cellStyle name="Entrada 2 9 6 4" xfId="42060"/>
    <cellStyle name="Entrada 2 9 7" xfId="33304"/>
    <cellStyle name="Entrada 2 9 7 2" xfId="31413"/>
    <cellStyle name="Entrada 2 9 7 3" xfId="38814"/>
    <cellStyle name="Entrada 2 9 7 4" xfId="42130"/>
    <cellStyle name="Entrada 2 9 8" xfId="33353"/>
    <cellStyle name="Entrada 2 9 8 2" xfId="31499"/>
    <cellStyle name="Entrada 2 9 8 3" xfId="38863"/>
    <cellStyle name="Entrada 2 9 8 4" xfId="42175"/>
    <cellStyle name="Entrada 2 9 9" xfId="33400"/>
    <cellStyle name="Entrada 2 9 9 2" xfId="32263"/>
    <cellStyle name="Entrada 2 9 9 3" xfId="38910"/>
    <cellStyle name="Entrada 2 9 9 4" xfId="42219"/>
    <cellStyle name="Estilo 1" xfId="122"/>
    <cellStyle name="Estilo 1 2" xfId="123"/>
    <cellStyle name="Estilo 1 2 2" xfId="124"/>
    <cellStyle name="Estilo 1 2 2 2" xfId="6197"/>
    <cellStyle name="Estilo 1 2 2 3" xfId="6198"/>
    <cellStyle name="Estilo 1 3" xfId="125"/>
    <cellStyle name="Euro" xfId="126"/>
    <cellStyle name="Euro 2" xfId="127"/>
    <cellStyle name="Euro 2 2" xfId="128"/>
    <cellStyle name="Euro 2 2 2" xfId="129"/>
    <cellStyle name="Euro 2 2 3" xfId="6199"/>
    <cellStyle name="Euro 2 2 4" xfId="24868"/>
    <cellStyle name="Euro 2 3" xfId="130"/>
    <cellStyle name="Euro 2 3 2" xfId="131"/>
    <cellStyle name="Euro 2 3 3" xfId="6200"/>
    <cellStyle name="Euro 2 3 4" xfId="24882"/>
    <cellStyle name="Euro 2 4" xfId="6201"/>
    <cellStyle name="Euro 2 4 2" xfId="24986"/>
    <cellStyle name="Euro 2 4 3" xfId="24849"/>
    <cellStyle name="Euro 3" xfId="132"/>
    <cellStyle name="Euro 3 2" xfId="133"/>
    <cellStyle name="Euro 4" xfId="134"/>
    <cellStyle name="Euro 4 2" xfId="135"/>
    <cellStyle name="Euro 5" xfId="136"/>
    <cellStyle name="Excel Built-in Comma" xfId="137"/>
    <cellStyle name="Excel Built-in Normal" xfId="138"/>
    <cellStyle name="Excel Built-in Percent" xfId="139"/>
    <cellStyle name="Excel.Chart" xfId="140"/>
    <cellStyle name="Explanatory Text" xfId="141"/>
    <cellStyle name="Fixo" xfId="142"/>
    <cellStyle name="Fixo 2" xfId="143"/>
    <cellStyle name="Fixo 3" xfId="144"/>
    <cellStyle name="Good" xfId="145"/>
    <cellStyle name="Heading" xfId="146"/>
    <cellStyle name="Heading 1" xfId="147"/>
    <cellStyle name="Heading 2" xfId="148"/>
    <cellStyle name="Heading 3" xfId="149"/>
    <cellStyle name="Heading 4" xfId="150"/>
    <cellStyle name="Hiperlink 2" xfId="151"/>
    <cellStyle name="Hiperlink 2 2" xfId="24976"/>
    <cellStyle name="Hiperlink 2 3" xfId="24825"/>
    <cellStyle name="Hiperlink 3" xfId="17916"/>
    <cellStyle name="Incorreto" xfId="152" builtinId="27" customBuiltin="1"/>
    <cellStyle name="Incorreto 2" xfId="153"/>
    <cellStyle name="Indent" xfId="154"/>
    <cellStyle name="Indent 2" xfId="155"/>
    <cellStyle name="Indent 3" xfId="156"/>
    <cellStyle name="Indent 4" xfId="157"/>
    <cellStyle name="Indent 5" xfId="158"/>
    <cellStyle name="Indent 5 2" xfId="24977"/>
    <cellStyle name="Indent 5 3" xfId="24841"/>
    <cellStyle name="Input" xfId="159"/>
    <cellStyle name="Input 10" xfId="15513"/>
    <cellStyle name="Input 10 10" xfId="33512"/>
    <cellStyle name="Input 10 10 2" xfId="31787"/>
    <cellStyle name="Input 10 10 3" xfId="39022"/>
    <cellStyle name="Input 10 10 4" xfId="42325"/>
    <cellStyle name="Input 10 11" xfId="33597"/>
    <cellStyle name="Input 10 11 2" xfId="32194"/>
    <cellStyle name="Input 10 11 3" xfId="39107"/>
    <cellStyle name="Input 10 11 4" xfId="42406"/>
    <cellStyle name="Input 10 12" xfId="33679"/>
    <cellStyle name="Input 10 12 2" xfId="31544"/>
    <cellStyle name="Input 10 12 3" xfId="39189"/>
    <cellStyle name="Input 10 12 4" xfId="42479"/>
    <cellStyle name="Input 10 13" xfId="33756"/>
    <cellStyle name="Input 10 13 2" xfId="31317"/>
    <cellStyle name="Input 10 13 3" xfId="39266"/>
    <cellStyle name="Input 10 13 4" xfId="42552"/>
    <cellStyle name="Input 10 14" xfId="33826"/>
    <cellStyle name="Input 10 14 2" xfId="37967"/>
    <cellStyle name="Input 10 14 3" xfId="39335"/>
    <cellStyle name="Input 10 14 4" xfId="42617"/>
    <cellStyle name="Input 10 15" xfId="33920"/>
    <cellStyle name="Input 10 15 2" xfId="30811"/>
    <cellStyle name="Input 10 15 3" xfId="39429"/>
    <cellStyle name="Input 10 15 4" xfId="42707"/>
    <cellStyle name="Input 10 16" xfId="33982"/>
    <cellStyle name="Input 10 16 2" xfId="32480"/>
    <cellStyle name="Input 10 16 3" xfId="39491"/>
    <cellStyle name="Input 10 16 4" xfId="42765"/>
    <cellStyle name="Input 10 17" xfId="34042"/>
    <cellStyle name="Input 10 17 2" xfId="31170"/>
    <cellStyle name="Input 10 17 3" xfId="39551"/>
    <cellStyle name="Input 10 17 4" xfId="42822"/>
    <cellStyle name="Input 10 18" xfId="34119"/>
    <cellStyle name="Input 10 18 2" xfId="31602"/>
    <cellStyle name="Input 10 18 3" xfId="39628"/>
    <cellStyle name="Input 10 18 4" xfId="42895"/>
    <cellStyle name="Input 10 19" xfId="34667"/>
    <cellStyle name="Input 10 19 2" xfId="37155"/>
    <cellStyle name="Input 10 19 3" xfId="40155"/>
    <cellStyle name="Input 10 19 4" xfId="43387"/>
    <cellStyle name="Input 10 2" xfId="30587"/>
    <cellStyle name="Input 10 2 2" xfId="32933"/>
    <cellStyle name="Input 10 2 3" xfId="31948"/>
    <cellStyle name="Input 10 2 4" xfId="37287"/>
    <cellStyle name="Input 10 2 5" xfId="41783"/>
    <cellStyle name="Input 10 20" xfId="34758"/>
    <cellStyle name="Input 10 20 2" xfId="37569"/>
    <cellStyle name="Input 10 20 3" xfId="40246"/>
    <cellStyle name="Input 10 20 4" xfId="43469"/>
    <cellStyle name="Input 10 21" xfId="34837"/>
    <cellStyle name="Input 10 21 2" xfId="37638"/>
    <cellStyle name="Input 10 21 3" xfId="40325"/>
    <cellStyle name="Input 10 21 4" xfId="43544"/>
    <cellStyle name="Input 10 22" xfId="34135"/>
    <cellStyle name="Input 10 22 2" xfId="31852"/>
    <cellStyle name="Input 10 22 3" xfId="39642"/>
    <cellStyle name="Input 10 22 4" xfId="42908"/>
    <cellStyle name="Input 10 23" xfId="34932"/>
    <cellStyle name="Input 10 23 2" xfId="36865"/>
    <cellStyle name="Input 10 23 3" xfId="40418"/>
    <cellStyle name="Input 10 23 4" xfId="43633"/>
    <cellStyle name="Input 10 24" xfId="35017"/>
    <cellStyle name="Input 10 24 2" xfId="37652"/>
    <cellStyle name="Input 10 24 3" xfId="40503"/>
    <cellStyle name="Input 10 24 4" xfId="43714"/>
    <cellStyle name="Input 10 25" xfId="35103"/>
    <cellStyle name="Input 10 25 2" xfId="38075"/>
    <cellStyle name="Input 10 25 3" xfId="40589"/>
    <cellStyle name="Input 10 25 4" xfId="43796"/>
    <cellStyle name="Input 10 26" xfId="35168"/>
    <cellStyle name="Input 10 26 2" xfId="37170"/>
    <cellStyle name="Input 10 26 3" xfId="40653"/>
    <cellStyle name="Input 10 26 4" xfId="43855"/>
    <cellStyle name="Input 10 27" xfId="35223"/>
    <cellStyle name="Input 10 27 2" xfId="36691"/>
    <cellStyle name="Input 10 27 3" xfId="40708"/>
    <cellStyle name="Input 10 27 4" xfId="43907"/>
    <cellStyle name="Input 10 28" xfId="35282"/>
    <cellStyle name="Input 10 28 2" xfId="37520"/>
    <cellStyle name="Input 10 28 3" xfId="40767"/>
    <cellStyle name="Input 10 28 4" xfId="43962"/>
    <cellStyle name="Input 10 29" xfId="35339"/>
    <cellStyle name="Input 10 29 2" xfId="36732"/>
    <cellStyle name="Input 10 29 3" xfId="40824"/>
    <cellStyle name="Input 10 29 4" xfId="44015"/>
    <cellStyle name="Input 10 3" xfId="33016"/>
    <cellStyle name="Input 10 3 2" xfId="30932"/>
    <cellStyle name="Input 10 3 3" xfId="38526"/>
    <cellStyle name="Input 10 3 4" xfId="41859"/>
    <cellStyle name="Input 10 30" xfId="35417"/>
    <cellStyle name="Input 10 30 2" xfId="37789"/>
    <cellStyle name="Input 10 30 3" xfId="40902"/>
    <cellStyle name="Input 10 30 4" xfId="44089"/>
    <cellStyle name="Input 10 31" xfId="35476"/>
    <cellStyle name="Input 10 31 2" xfId="36360"/>
    <cellStyle name="Input 10 31 3" xfId="40961"/>
    <cellStyle name="Input 10 31 4" xfId="44143"/>
    <cellStyle name="Input 10 32" xfId="35528"/>
    <cellStyle name="Input 10 32 2" xfId="37534"/>
    <cellStyle name="Input 10 32 3" xfId="41013"/>
    <cellStyle name="Input 10 32 4" xfId="44192"/>
    <cellStyle name="Input 10 33" xfId="35584"/>
    <cellStyle name="Input 10 33 2" xfId="36449"/>
    <cellStyle name="Input 10 33 3" xfId="41069"/>
    <cellStyle name="Input 10 33 4" xfId="44245"/>
    <cellStyle name="Input 10 34" xfId="35675"/>
    <cellStyle name="Input 10 34 2" xfId="37837"/>
    <cellStyle name="Input 10 34 3" xfId="41160"/>
    <cellStyle name="Input 10 34 4" xfId="44327"/>
    <cellStyle name="Input 10 35" xfId="35753"/>
    <cellStyle name="Input 10 35 2" xfId="37280"/>
    <cellStyle name="Input 10 35 3" xfId="41238"/>
    <cellStyle name="Input 10 35 4" xfId="44401"/>
    <cellStyle name="Input 10 36" xfId="35586"/>
    <cellStyle name="Input 10 36 2" xfId="31533"/>
    <cellStyle name="Input 10 36 3" xfId="41071"/>
    <cellStyle name="Input 10 36 4" xfId="44247"/>
    <cellStyle name="Input 10 37" xfId="35819"/>
    <cellStyle name="Input 10 37 2" xfId="37572"/>
    <cellStyle name="Input 10 37 3" xfId="41303"/>
    <cellStyle name="Input 10 37 4" xfId="44462"/>
    <cellStyle name="Input 10 38" xfId="34424"/>
    <cellStyle name="Input 10 38 2" xfId="37798"/>
    <cellStyle name="Input 10 38 3" xfId="39918"/>
    <cellStyle name="Input 10 38 4" xfId="43169"/>
    <cellStyle name="Input 10 39" xfId="35911"/>
    <cellStyle name="Input 10 39 2" xfId="36722"/>
    <cellStyle name="Input 10 39 3" xfId="41395"/>
    <cellStyle name="Input 10 39 4" xfId="44550"/>
    <cellStyle name="Input 10 4" xfId="33104"/>
    <cellStyle name="Input 10 4 2" xfId="31781"/>
    <cellStyle name="Input 10 4 3" xfId="38614"/>
    <cellStyle name="Input 10 4 4" xfId="41943"/>
    <cellStyle name="Input 10 40" xfId="36107"/>
    <cellStyle name="Input 10 40 2" xfId="38085"/>
    <cellStyle name="Input 10 40 3" xfId="38321"/>
    <cellStyle name="Input 10 40 4" xfId="41551"/>
    <cellStyle name="Input 10 40 5" xfId="44696"/>
    <cellStyle name="Input 10 41" xfId="36221"/>
    <cellStyle name="Input 10 41 2" xfId="38198"/>
    <cellStyle name="Input 10 41 3" xfId="38409"/>
    <cellStyle name="Input 10 41 4" xfId="41639"/>
    <cellStyle name="Input 10 41 5" xfId="44784"/>
    <cellStyle name="Input 10 42" xfId="32855"/>
    <cellStyle name="Input 10 5" xfId="33179"/>
    <cellStyle name="Input 10 5 2" xfId="31646"/>
    <cellStyle name="Input 10 5 3" xfId="38689"/>
    <cellStyle name="Input 10 5 4" xfId="42014"/>
    <cellStyle name="Input 10 6" xfId="33256"/>
    <cellStyle name="Input 10 6 2" xfId="31348"/>
    <cellStyle name="Input 10 6 3" xfId="38766"/>
    <cellStyle name="Input 10 6 4" xfId="42084"/>
    <cellStyle name="Input 10 7" xfId="33330"/>
    <cellStyle name="Input 10 7 2" xfId="31736"/>
    <cellStyle name="Input 10 7 3" xfId="38840"/>
    <cellStyle name="Input 10 7 4" xfId="42154"/>
    <cellStyle name="Input 10 8" xfId="33379"/>
    <cellStyle name="Input 10 8 2" xfId="31439"/>
    <cellStyle name="Input 10 8 3" xfId="38889"/>
    <cellStyle name="Input 10 8 4" xfId="42199"/>
    <cellStyle name="Input 10 9" xfId="33426"/>
    <cellStyle name="Input 10 9 2" xfId="31474"/>
    <cellStyle name="Input 10 9 3" xfId="38936"/>
    <cellStyle name="Input 10 9 4" xfId="42243"/>
    <cellStyle name="Input 11" xfId="15506"/>
    <cellStyle name="Input 11 10" xfId="33505"/>
    <cellStyle name="Input 11 10 2" xfId="30958"/>
    <cellStyle name="Input 11 10 3" xfId="39015"/>
    <cellStyle name="Input 11 10 4" xfId="42319"/>
    <cellStyle name="Input 11 11" xfId="33590"/>
    <cellStyle name="Input 11 11 2" xfId="31535"/>
    <cellStyle name="Input 11 11 3" xfId="39100"/>
    <cellStyle name="Input 11 11 4" xfId="42400"/>
    <cellStyle name="Input 11 12" xfId="33672"/>
    <cellStyle name="Input 11 12 2" xfId="30967"/>
    <cellStyle name="Input 11 12 3" xfId="39182"/>
    <cellStyle name="Input 11 12 4" xfId="42473"/>
    <cellStyle name="Input 11 13" xfId="33749"/>
    <cellStyle name="Input 11 13 2" xfId="31741"/>
    <cellStyle name="Input 11 13 3" xfId="39259"/>
    <cellStyle name="Input 11 13 4" xfId="42546"/>
    <cellStyle name="Input 11 14" xfId="33819"/>
    <cellStyle name="Input 11 14 2" xfId="32203"/>
    <cellStyle name="Input 11 14 3" xfId="39328"/>
    <cellStyle name="Input 11 14 4" xfId="42611"/>
    <cellStyle name="Input 11 15" xfId="33913"/>
    <cellStyle name="Input 11 15 2" xfId="31190"/>
    <cellStyle name="Input 11 15 3" xfId="39422"/>
    <cellStyle name="Input 11 15 4" xfId="42701"/>
    <cellStyle name="Input 11 16" xfId="33975"/>
    <cellStyle name="Input 11 16 2" xfId="30819"/>
    <cellStyle name="Input 11 16 3" xfId="39484"/>
    <cellStyle name="Input 11 16 4" xfId="42759"/>
    <cellStyle name="Input 11 17" xfId="34035"/>
    <cellStyle name="Input 11 17 2" xfId="30779"/>
    <cellStyle name="Input 11 17 3" xfId="39544"/>
    <cellStyle name="Input 11 17 4" xfId="42816"/>
    <cellStyle name="Input 11 18" xfId="34112"/>
    <cellStyle name="Input 11 18 2" xfId="30671"/>
    <cellStyle name="Input 11 18 3" xfId="39621"/>
    <cellStyle name="Input 11 18 4" xfId="42889"/>
    <cellStyle name="Input 11 19" xfId="34660"/>
    <cellStyle name="Input 11 19 2" xfId="36333"/>
    <cellStyle name="Input 11 19 3" xfId="40148"/>
    <cellStyle name="Input 11 19 4" xfId="43381"/>
    <cellStyle name="Input 11 2" xfId="30580"/>
    <cellStyle name="Input 11 2 2" xfId="32926"/>
    <cellStyle name="Input 11 2 3" xfId="31946"/>
    <cellStyle name="Input 11 2 4" xfId="36955"/>
    <cellStyle name="Input 11 2 5" xfId="41777"/>
    <cellStyle name="Input 11 20" xfId="34751"/>
    <cellStyle name="Input 11 20 2" xfId="37741"/>
    <cellStyle name="Input 11 20 3" xfId="40239"/>
    <cellStyle name="Input 11 20 4" xfId="43463"/>
    <cellStyle name="Input 11 21" xfId="34830"/>
    <cellStyle name="Input 11 21 2" xfId="37844"/>
    <cellStyle name="Input 11 21 3" xfId="40318"/>
    <cellStyle name="Input 11 21 4" xfId="43538"/>
    <cellStyle name="Input 11 22" xfId="34442"/>
    <cellStyle name="Input 11 22 2" xfId="37034"/>
    <cellStyle name="Input 11 22 3" xfId="39933"/>
    <cellStyle name="Input 11 22 4" xfId="43182"/>
    <cellStyle name="Input 11 23" xfId="34925"/>
    <cellStyle name="Input 11 23 2" xfId="36482"/>
    <cellStyle name="Input 11 23 3" xfId="40411"/>
    <cellStyle name="Input 11 23 4" xfId="43627"/>
    <cellStyle name="Input 11 24" xfId="35010"/>
    <cellStyle name="Input 11 24 2" xfId="37890"/>
    <cellStyle name="Input 11 24 3" xfId="40496"/>
    <cellStyle name="Input 11 24 4" xfId="43708"/>
    <cellStyle name="Input 11 25" xfId="35096"/>
    <cellStyle name="Input 11 25 2" xfId="36913"/>
    <cellStyle name="Input 11 25 3" xfId="40582"/>
    <cellStyle name="Input 11 25 4" xfId="43790"/>
    <cellStyle name="Input 11 26" xfId="35161"/>
    <cellStyle name="Input 11 26 2" xfId="37643"/>
    <cellStyle name="Input 11 26 3" xfId="40646"/>
    <cellStyle name="Input 11 26 4" xfId="43849"/>
    <cellStyle name="Input 11 27" xfId="35216"/>
    <cellStyle name="Input 11 27 2" xfId="31811"/>
    <cellStyle name="Input 11 27 3" xfId="40701"/>
    <cellStyle name="Input 11 27 4" xfId="43901"/>
    <cellStyle name="Input 11 28" xfId="35275"/>
    <cellStyle name="Input 11 28 2" xfId="37693"/>
    <cellStyle name="Input 11 28 3" xfId="40760"/>
    <cellStyle name="Input 11 28 4" xfId="43956"/>
    <cellStyle name="Input 11 29" xfId="35332"/>
    <cellStyle name="Input 11 29 2" xfId="36940"/>
    <cellStyle name="Input 11 29 3" xfId="40817"/>
    <cellStyle name="Input 11 29 4" xfId="44009"/>
    <cellStyle name="Input 11 3" xfId="33009"/>
    <cellStyle name="Input 11 3 2" xfId="32079"/>
    <cellStyle name="Input 11 3 3" xfId="38519"/>
    <cellStyle name="Input 11 3 4" xfId="41853"/>
    <cellStyle name="Input 11 30" xfId="35410"/>
    <cellStyle name="Input 11 30 2" xfId="36549"/>
    <cellStyle name="Input 11 30 3" xfId="40895"/>
    <cellStyle name="Input 11 30 4" xfId="44083"/>
    <cellStyle name="Input 11 31" xfId="35469"/>
    <cellStyle name="Input 11 31 2" xfId="36775"/>
    <cellStyle name="Input 11 31 3" xfId="40954"/>
    <cellStyle name="Input 11 31 4" xfId="44137"/>
    <cellStyle name="Input 11 32" xfId="35521"/>
    <cellStyle name="Input 11 32 2" xfId="37710"/>
    <cellStyle name="Input 11 32 3" xfId="41006"/>
    <cellStyle name="Input 11 32 4" xfId="44186"/>
    <cellStyle name="Input 11 33" xfId="35577"/>
    <cellStyle name="Input 11 33 2" xfId="36975"/>
    <cellStyle name="Input 11 33 3" xfId="41062"/>
    <cellStyle name="Input 11 33 4" xfId="44239"/>
    <cellStyle name="Input 11 34" xfId="35668"/>
    <cellStyle name="Input 11 34 2" xfId="36629"/>
    <cellStyle name="Input 11 34 3" xfId="41153"/>
    <cellStyle name="Input 11 34 4" xfId="44321"/>
    <cellStyle name="Input 11 35" xfId="35746"/>
    <cellStyle name="Input 11 35 2" xfId="37134"/>
    <cellStyle name="Input 11 35 3" xfId="41231"/>
    <cellStyle name="Input 11 35 4" xfId="44395"/>
    <cellStyle name="Input 11 36" xfId="34314"/>
    <cellStyle name="Input 11 36 2" xfId="31012"/>
    <cellStyle name="Input 11 36 3" xfId="39815"/>
    <cellStyle name="Input 11 36 4" xfId="43072"/>
    <cellStyle name="Input 11 37" xfId="35812"/>
    <cellStyle name="Input 11 37 2" xfId="37081"/>
    <cellStyle name="Input 11 37 3" xfId="41296"/>
    <cellStyle name="Input 11 37 4" xfId="44456"/>
    <cellStyle name="Input 11 38" xfId="34767"/>
    <cellStyle name="Input 11 38 2" xfId="37051"/>
    <cellStyle name="Input 11 38 3" xfId="40255"/>
    <cellStyle name="Input 11 38 4" xfId="43478"/>
    <cellStyle name="Input 11 39" xfId="35904"/>
    <cellStyle name="Input 11 39 2" xfId="36948"/>
    <cellStyle name="Input 11 39 3" xfId="41388"/>
    <cellStyle name="Input 11 39 4" xfId="44544"/>
    <cellStyle name="Input 11 4" xfId="33097"/>
    <cellStyle name="Input 11 4 2" xfId="32092"/>
    <cellStyle name="Input 11 4 3" xfId="38607"/>
    <cellStyle name="Input 11 4 4" xfId="41937"/>
    <cellStyle name="Input 11 40" xfId="35991"/>
    <cellStyle name="Input 11 40 2" xfId="38006"/>
    <cellStyle name="Input 11 40 3" xfId="32011"/>
    <cellStyle name="Input 11 40 4" xfId="41457"/>
    <cellStyle name="Input 11 40 5" xfId="44612"/>
    <cellStyle name="Input 11 41" xfId="36202"/>
    <cellStyle name="Input 11 41 2" xfId="38179"/>
    <cellStyle name="Input 11 41 3" xfId="38390"/>
    <cellStyle name="Input 11 41 4" xfId="41620"/>
    <cellStyle name="Input 11 41 5" xfId="44765"/>
    <cellStyle name="Input 11 42" xfId="32848"/>
    <cellStyle name="Input 11 5" xfId="33172"/>
    <cellStyle name="Input 11 5 2" xfId="32169"/>
    <cellStyle name="Input 11 5 3" xfId="38682"/>
    <cellStyle name="Input 11 5 4" xfId="42008"/>
    <cellStyle name="Input 11 6" xfId="33249"/>
    <cellStyle name="Input 11 6 2" xfId="32136"/>
    <cellStyle name="Input 11 6 3" xfId="38759"/>
    <cellStyle name="Input 11 6 4" xfId="42078"/>
    <cellStyle name="Input 11 7" xfId="33323"/>
    <cellStyle name="Input 11 7 2" xfId="31427"/>
    <cellStyle name="Input 11 7 3" xfId="38833"/>
    <cellStyle name="Input 11 7 4" xfId="42148"/>
    <cellStyle name="Input 11 8" xfId="33372"/>
    <cellStyle name="Input 11 8 2" xfId="31880"/>
    <cellStyle name="Input 11 8 3" xfId="38882"/>
    <cellStyle name="Input 11 8 4" xfId="42193"/>
    <cellStyle name="Input 11 9" xfId="33419"/>
    <cellStyle name="Input 11 9 2" xfId="32266"/>
    <cellStyle name="Input 11 9 3" xfId="38929"/>
    <cellStyle name="Input 11 9 4" xfId="42237"/>
    <cellStyle name="Input 12" xfId="15467"/>
    <cellStyle name="Input 12 10" xfId="33466"/>
    <cellStyle name="Input 12 10 2" xfId="32047"/>
    <cellStyle name="Input 12 10 3" xfId="38976"/>
    <cellStyle name="Input 12 10 4" xfId="42282"/>
    <cellStyle name="Input 12 11" xfId="33551"/>
    <cellStyle name="Input 12 11 2" xfId="31097"/>
    <cellStyle name="Input 12 11 3" xfId="39061"/>
    <cellStyle name="Input 12 11 4" xfId="42363"/>
    <cellStyle name="Input 12 12" xfId="33633"/>
    <cellStyle name="Input 12 12 2" xfId="32285"/>
    <cellStyle name="Input 12 12 3" xfId="39143"/>
    <cellStyle name="Input 12 12 4" xfId="42436"/>
    <cellStyle name="Input 12 13" xfId="33710"/>
    <cellStyle name="Input 12 13 2" xfId="32463"/>
    <cellStyle name="Input 12 13 3" xfId="39220"/>
    <cellStyle name="Input 12 13 4" xfId="42509"/>
    <cellStyle name="Input 12 14" xfId="33780"/>
    <cellStyle name="Input 12 14 2" xfId="38132"/>
    <cellStyle name="Input 12 14 3" xfId="39289"/>
    <cellStyle name="Input 12 14 4" xfId="42574"/>
    <cellStyle name="Input 12 15" xfId="33874"/>
    <cellStyle name="Input 12 15 2" xfId="36307"/>
    <cellStyle name="Input 12 15 3" xfId="39383"/>
    <cellStyle name="Input 12 15 4" xfId="42664"/>
    <cellStyle name="Input 12 16" xfId="33936"/>
    <cellStyle name="Input 12 16 2" xfId="31831"/>
    <cellStyle name="Input 12 16 3" xfId="39445"/>
    <cellStyle name="Input 12 16 4" xfId="42722"/>
    <cellStyle name="Input 12 17" xfId="33996"/>
    <cellStyle name="Input 12 17 2" xfId="30787"/>
    <cellStyle name="Input 12 17 3" xfId="39505"/>
    <cellStyle name="Input 12 17 4" xfId="42779"/>
    <cellStyle name="Input 12 18" xfId="34073"/>
    <cellStyle name="Input 12 18 2" xfId="31834"/>
    <cellStyle name="Input 12 18 3" xfId="39582"/>
    <cellStyle name="Input 12 18 4" xfId="42852"/>
    <cellStyle name="Input 12 19" xfId="34621"/>
    <cellStyle name="Input 12 19 2" xfId="36773"/>
    <cellStyle name="Input 12 19 3" xfId="40109"/>
    <cellStyle name="Input 12 19 4" xfId="43344"/>
    <cellStyle name="Input 12 2" xfId="30541"/>
    <cellStyle name="Input 12 2 2" xfId="32887"/>
    <cellStyle name="Input 12 2 3" xfId="31941"/>
    <cellStyle name="Input 12 2 4" xfId="37833"/>
    <cellStyle name="Input 12 2 5" xfId="41740"/>
    <cellStyle name="Input 12 20" xfId="34712"/>
    <cellStyle name="Input 12 20 2" xfId="37737"/>
    <cellStyle name="Input 12 20 3" xfId="40200"/>
    <cellStyle name="Input 12 20 4" xfId="43426"/>
    <cellStyle name="Input 12 21" xfId="34791"/>
    <cellStyle name="Input 12 21 2" xfId="31634"/>
    <cellStyle name="Input 12 21 3" xfId="40279"/>
    <cellStyle name="Input 12 21 4" xfId="43501"/>
    <cellStyle name="Input 12 22" xfId="34292"/>
    <cellStyle name="Input 12 22 2" xfId="31072"/>
    <cellStyle name="Input 12 22 3" xfId="39794"/>
    <cellStyle name="Input 12 22 4" xfId="43051"/>
    <cellStyle name="Input 12 23" xfId="34886"/>
    <cellStyle name="Input 12 23 2" xfId="36484"/>
    <cellStyle name="Input 12 23 3" xfId="40372"/>
    <cellStyle name="Input 12 23 4" xfId="43590"/>
    <cellStyle name="Input 12 24" xfId="34971"/>
    <cellStyle name="Input 12 24 2" xfId="36339"/>
    <cellStyle name="Input 12 24 3" xfId="40457"/>
    <cellStyle name="Input 12 24 4" xfId="43671"/>
    <cellStyle name="Input 12 25" xfId="35057"/>
    <cellStyle name="Input 12 25 2" xfId="36460"/>
    <cellStyle name="Input 12 25 3" xfId="40543"/>
    <cellStyle name="Input 12 25 4" xfId="43753"/>
    <cellStyle name="Input 12 26" xfId="35122"/>
    <cellStyle name="Input 12 26 2" xfId="37630"/>
    <cellStyle name="Input 12 26 3" xfId="40607"/>
    <cellStyle name="Input 12 26 4" xfId="43812"/>
    <cellStyle name="Input 12 27" xfId="35177"/>
    <cellStyle name="Input 12 27 2" xfId="36906"/>
    <cellStyle name="Input 12 27 3" xfId="40662"/>
    <cellStyle name="Input 12 27 4" xfId="43864"/>
    <cellStyle name="Input 12 28" xfId="35236"/>
    <cellStyle name="Input 12 28 2" xfId="37695"/>
    <cellStyle name="Input 12 28 3" xfId="40721"/>
    <cellStyle name="Input 12 28 4" xfId="43919"/>
    <cellStyle name="Input 12 29" xfId="35293"/>
    <cellStyle name="Input 12 29 2" xfId="36935"/>
    <cellStyle name="Input 12 29 3" xfId="40778"/>
    <cellStyle name="Input 12 29 4" xfId="43972"/>
    <cellStyle name="Input 12 3" xfId="32970"/>
    <cellStyle name="Input 12 3 2" xfId="30925"/>
    <cellStyle name="Input 12 3 3" xfId="38480"/>
    <cellStyle name="Input 12 3 4" xfId="41816"/>
    <cellStyle name="Input 12 30" xfId="35371"/>
    <cellStyle name="Input 12 30 2" xfId="36416"/>
    <cellStyle name="Input 12 30 3" xfId="40856"/>
    <cellStyle name="Input 12 30 4" xfId="44046"/>
    <cellStyle name="Input 12 31" xfId="35430"/>
    <cellStyle name="Input 12 31 2" xfId="37026"/>
    <cellStyle name="Input 12 31 3" xfId="40915"/>
    <cellStyle name="Input 12 31 4" xfId="44100"/>
    <cellStyle name="Input 12 32" xfId="35482"/>
    <cellStyle name="Input 12 32 2" xfId="37119"/>
    <cellStyle name="Input 12 32 3" xfId="40967"/>
    <cellStyle name="Input 12 32 4" xfId="44149"/>
    <cellStyle name="Input 12 33" xfId="35538"/>
    <cellStyle name="Input 12 33 2" xfId="36974"/>
    <cellStyle name="Input 12 33 3" xfId="41023"/>
    <cellStyle name="Input 12 33 4" xfId="44202"/>
    <cellStyle name="Input 12 34" xfId="35629"/>
    <cellStyle name="Input 12 34 2" xfId="36644"/>
    <cellStyle name="Input 12 34 3" xfId="41114"/>
    <cellStyle name="Input 12 34 4" xfId="44284"/>
    <cellStyle name="Input 12 35" xfId="35707"/>
    <cellStyle name="Input 12 35 2" xfId="36620"/>
    <cellStyle name="Input 12 35 3" xfId="41192"/>
    <cellStyle name="Input 12 35 4" xfId="44358"/>
    <cellStyle name="Input 12 36" xfId="34192"/>
    <cellStyle name="Input 12 36 2" xfId="32096"/>
    <cellStyle name="Input 12 36 3" xfId="39697"/>
    <cellStyle name="Input 12 36 4" xfId="42959"/>
    <cellStyle name="Input 12 37" xfId="35773"/>
    <cellStyle name="Input 12 37 2" xfId="36622"/>
    <cellStyle name="Input 12 37 3" xfId="41257"/>
    <cellStyle name="Input 12 37 4" xfId="44419"/>
    <cellStyle name="Input 12 38" xfId="34317"/>
    <cellStyle name="Input 12 38 2" xfId="31274"/>
    <cellStyle name="Input 12 38 3" xfId="39817"/>
    <cellStyle name="Input 12 38 4" xfId="43074"/>
    <cellStyle name="Input 12 39" xfId="35865"/>
    <cellStyle name="Input 12 39 2" xfId="36345"/>
    <cellStyle name="Input 12 39 3" xfId="41349"/>
    <cellStyle name="Input 12 39 4" xfId="44507"/>
    <cellStyle name="Input 12 4" xfId="33058"/>
    <cellStyle name="Input 12 4 2" xfId="31218"/>
    <cellStyle name="Input 12 4 3" xfId="38568"/>
    <cellStyle name="Input 12 4 4" xfId="41900"/>
    <cellStyle name="Input 12 40" xfId="35943"/>
    <cellStyle name="Input 12 40 2" xfId="37958"/>
    <cellStyle name="Input 12 40 3" xfId="36947"/>
    <cellStyle name="Input 12 40 4" xfId="41421"/>
    <cellStyle name="Input 12 40 5" xfId="44576"/>
    <cellStyle name="Input 12 41" xfId="36201"/>
    <cellStyle name="Input 12 41 2" xfId="38178"/>
    <cellStyle name="Input 12 41 3" xfId="38389"/>
    <cellStyle name="Input 12 41 4" xfId="41619"/>
    <cellStyle name="Input 12 41 5" xfId="44764"/>
    <cellStyle name="Input 12 42" xfId="32809"/>
    <cellStyle name="Input 12 5" xfId="33133"/>
    <cellStyle name="Input 12 5 2" xfId="32167"/>
    <cellStyle name="Input 12 5 3" xfId="38643"/>
    <cellStyle name="Input 12 5 4" xfId="41971"/>
    <cellStyle name="Input 12 6" xfId="33210"/>
    <cellStyle name="Input 12 6 2" xfId="31970"/>
    <cellStyle name="Input 12 6 3" xfId="38720"/>
    <cellStyle name="Input 12 6 4" xfId="42041"/>
    <cellStyle name="Input 12 7" xfId="33284"/>
    <cellStyle name="Input 12 7 2" xfId="31236"/>
    <cellStyle name="Input 12 7 3" xfId="38794"/>
    <cellStyle name="Input 12 7 4" xfId="42111"/>
    <cellStyle name="Input 12 8" xfId="33333"/>
    <cellStyle name="Input 12 8 2" xfId="31804"/>
    <cellStyle name="Input 12 8 3" xfId="38843"/>
    <cellStyle name="Input 12 8 4" xfId="42156"/>
    <cellStyle name="Input 12 9" xfId="32619"/>
    <cellStyle name="Input 12 9 2" xfId="31681"/>
    <cellStyle name="Input 12 9 3" xfId="36698"/>
    <cellStyle name="Input 12 9 4" xfId="32058"/>
    <cellStyle name="Input 13" xfId="15532"/>
    <cellStyle name="Input 13 2" xfId="30599"/>
    <cellStyle name="Input 13 2 2" xfId="36123"/>
    <cellStyle name="Input 13 2 3" xfId="38101"/>
    <cellStyle name="Input 13 2 4" xfId="38337"/>
    <cellStyle name="Input 13 2 5" xfId="41567"/>
    <cellStyle name="Input 13 2 6" xfId="44712"/>
    <cellStyle name="Input 13 3" xfId="36278"/>
    <cellStyle name="Input 13 3 2" xfId="38255"/>
    <cellStyle name="Input 13 3 3" xfId="38465"/>
    <cellStyle name="Input 13 3 4" xfId="41695"/>
    <cellStyle name="Input 13 3 5" xfId="44840"/>
    <cellStyle name="Input 13 4" xfId="36084"/>
    <cellStyle name="Input 14" xfId="15541"/>
    <cellStyle name="Input 14 2" xfId="30606"/>
    <cellStyle name="Input 14 2 2" xfId="36132"/>
    <cellStyle name="Input 14 2 3" xfId="38110"/>
    <cellStyle name="Input 14 2 4" xfId="38346"/>
    <cellStyle name="Input 14 2 5" xfId="41576"/>
    <cellStyle name="Input 14 2 6" xfId="44721"/>
    <cellStyle name="Input 14 3" xfId="36286"/>
    <cellStyle name="Input 14 3 2" xfId="38263"/>
    <cellStyle name="Input 14 3 3" xfId="38473"/>
    <cellStyle name="Input 14 3 4" xfId="41703"/>
    <cellStyle name="Input 14 3 5" xfId="44848"/>
    <cellStyle name="Input 14 4" xfId="36093"/>
    <cellStyle name="Input 15" xfId="15542"/>
    <cellStyle name="Input 15 2" xfId="36133"/>
    <cellStyle name="Input 15 2 2" xfId="38111"/>
    <cellStyle name="Input 15 2 3" xfId="38347"/>
    <cellStyle name="Input 15 2 4" xfId="41577"/>
    <cellStyle name="Input 15 2 5" xfId="44722"/>
    <cellStyle name="Input 15 3" xfId="36287"/>
    <cellStyle name="Input 15 3 2" xfId="38264"/>
    <cellStyle name="Input 15 3 3" xfId="38474"/>
    <cellStyle name="Input 15 3 4" xfId="41704"/>
    <cellStyle name="Input 15 3 5" xfId="44849"/>
    <cellStyle name="Input 15 4" xfId="36094"/>
    <cellStyle name="Input 16" xfId="30634"/>
    <cellStyle name="Input 16 2" xfId="36259"/>
    <cellStyle name="Input 16 3" xfId="38236"/>
    <cellStyle name="Input 16 4" xfId="38446"/>
    <cellStyle name="Input 16 5" xfId="41676"/>
    <cellStyle name="Input 16 6" xfId="44821"/>
    <cellStyle name="Input 17" xfId="30643"/>
    <cellStyle name="Input 18" xfId="30641"/>
    <cellStyle name="Input 19" xfId="30625"/>
    <cellStyle name="Input 2" xfId="160"/>
    <cellStyle name="Input 2 2" xfId="24887"/>
    <cellStyle name="Input 2 3" xfId="24855"/>
    <cellStyle name="Input 20" xfId="30637"/>
    <cellStyle name="Input 21" xfId="44880"/>
    <cellStyle name="Input 22" xfId="44876"/>
    <cellStyle name="Input 23" xfId="44891"/>
    <cellStyle name="Input 3" xfId="15358"/>
    <cellStyle name="Input 3 10" xfId="32615"/>
    <cellStyle name="Input 3 10 2" xfId="32073"/>
    <cellStyle name="Input 3 10 3" xfId="36562"/>
    <cellStyle name="Input 3 10 4" xfId="36571"/>
    <cellStyle name="Input 3 11" xfId="32610"/>
    <cellStyle name="Input 3 11 2" xfId="31354"/>
    <cellStyle name="Input 3 11 3" xfId="31336"/>
    <cellStyle name="Input 3 11 4" xfId="37136"/>
    <cellStyle name="Input 3 12" xfId="32564"/>
    <cellStyle name="Input 3 12 2" xfId="31389"/>
    <cellStyle name="Input 3 12 3" xfId="36403"/>
    <cellStyle name="Input 3 12 4" xfId="37380"/>
    <cellStyle name="Input 3 13" xfId="32728"/>
    <cellStyle name="Input 3 13 2" xfId="31797"/>
    <cellStyle name="Input 3 13 3" xfId="37825"/>
    <cellStyle name="Input 3 13 4" xfId="37259"/>
    <cellStyle name="Input 3 14" xfId="33830"/>
    <cellStyle name="Input 3 14 2" xfId="37928"/>
    <cellStyle name="Input 3 14 3" xfId="39339"/>
    <cellStyle name="Input 3 14 4" xfId="42621"/>
    <cellStyle name="Input 3 15" xfId="33922"/>
    <cellStyle name="Input 3 15 2" xfId="30771"/>
    <cellStyle name="Input 3 15 3" xfId="39431"/>
    <cellStyle name="Input 3 15 4" xfId="42709"/>
    <cellStyle name="Input 3 16" xfId="33263"/>
    <cellStyle name="Input 3 16 2" xfId="31040"/>
    <cellStyle name="Input 3 16 3" xfId="38773"/>
    <cellStyle name="Input 3 16 4" xfId="42091"/>
    <cellStyle name="Input 3 17" xfId="34565"/>
    <cellStyle name="Input 3 17 2" xfId="37121"/>
    <cellStyle name="Input 3 17 3" xfId="40053"/>
    <cellStyle name="Input 3 17 4" xfId="43296"/>
    <cellStyle name="Input 3 18" xfId="34157"/>
    <cellStyle name="Input 3 18 2" xfId="32070"/>
    <cellStyle name="Input 3 18 3" xfId="39663"/>
    <cellStyle name="Input 3 18 4" xfId="42927"/>
    <cellStyle name="Input 3 19" xfId="34520"/>
    <cellStyle name="Input 3 19 2" xfId="36851"/>
    <cellStyle name="Input 3 19 3" xfId="40008"/>
    <cellStyle name="Input 3 19 4" xfId="43254"/>
    <cellStyle name="Input 3 2" xfId="30491"/>
    <cellStyle name="Input 3 2 2" xfId="32571"/>
    <cellStyle name="Input 3 2 3" xfId="31625"/>
    <cellStyle name="Input 3 2 4" xfId="37374"/>
    <cellStyle name="Input 3 2 5" xfId="30992"/>
    <cellStyle name="Input 3 20" xfId="34421"/>
    <cellStyle name="Input 3 20 2" xfId="37867"/>
    <cellStyle name="Input 3 20 3" xfId="39915"/>
    <cellStyle name="Input 3 20 4" xfId="43166"/>
    <cellStyle name="Input 3 21" xfId="34216"/>
    <cellStyle name="Input 3 21 2" xfId="31100"/>
    <cellStyle name="Input 3 21 3" xfId="39721"/>
    <cellStyle name="Input 3 21 4" xfId="42982"/>
    <cellStyle name="Input 3 22" xfId="34183"/>
    <cellStyle name="Input 3 22 2" xfId="32099"/>
    <cellStyle name="Input 3 22 3" xfId="39688"/>
    <cellStyle name="Input 3 22 4" xfId="42951"/>
    <cellStyle name="Input 3 23" xfId="34412"/>
    <cellStyle name="Input 3 23 2" xfId="32215"/>
    <cellStyle name="Input 3 23 3" xfId="39906"/>
    <cellStyle name="Input 3 23 4" xfId="43157"/>
    <cellStyle name="Input 3 24" xfId="34188"/>
    <cellStyle name="Input 3 24 2" xfId="31760"/>
    <cellStyle name="Input 3 24 3" xfId="39693"/>
    <cellStyle name="Input 3 24 4" xfId="42956"/>
    <cellStyle name="Input 3 25" xfId="34470"/>
    <cellStyle name="Input 3 25 2" xfId="37609"/>
    <cellStyle name="Input 3 25 3" xfId="39960"/>
    <cellStyle name="Input 3 25 4" xfId="43208"/>
    <cellStyle name="Input 3 26" xfId="34123"/>
    <cellStyle name="Input 3 26 2" xfId="31003"/>
    <cellStyle name="Input 3 26 3" xfId="39631"/>
    <cellStyle name="Input 3 26 4" xfId="42898"/>
    <cellStyle name="Input 3 27" xfId="34375"/>
    <cellStyle name="Input 3 27 2" xfId="31070"/>
    <cellStyle name="Input 3 27 3" xfId="39871"/>
    <cellStyle name="Input 3 27 4" xfId="43125"/>
    <cellStyle name="Input 3 28" xfId="34269"/>
    <cellStyle name="Input 3 28 2" xfId="31675"/>
    <cellStyle name="Input 3 28 3" xfId="39771"/>
    <cellStyle name="Input 3 28 4" xfId="43030"/>
    <cellStyle name="Input 3 29" xfId="34416"/>
    <cellStyle name="Input 3 29 2" xfId="36630"/>
    <cellStyle name="Input 3 29 3" xfId="39910"/>
    <cellStyle name="Input 3 29 4" xfId="43161"/>
    <cellStyle name="Input 3 3" xfId="32686"/>
    <cellStyle name="Input 3 3 2" xfId="32344"/>
    <cellStyle name="Input 3 3 3" xfId="36958"/>
    <cellStyle name="Input 3 3 4" xfId="32539"/>
    <cellStyle name="Input 3 30" xfId="34210"/>
    <cellStyle name="Input 3 30 2" xfId="30966"/>
    <cellStyle name="Input 3 30 3" xfId="39715"/>
    <cellStyle name="Input 3 30 4" xfId="42976"/>
    <cellStyle name="Input 3 31" xfId="34524"/>
    <cellStyle name="Input 3 31 2" xfId="36731"/>
    <cellStyle name="Input 3 31 3" xfId="40012"/>
    <cellStyle name="Input 3 31 4" xfId="43258"/>
    <cellStyle name="Input 3 32" xfId="34561"/>
    <cellStyle name="Input 3 32 2" xfId="36585"/>
    <cellStyle name="Input 3 32 3" xfId="40049"/>
    <cellStyle name="Input 3 32 4" xfId="43292"/>
    <cellStyle name="Input 3 33" xfId="36026"/>
    <cellStyle name="Input 3 33 2" xfId="32007"/>
    <cellStyle name="Input 3 33 3" xfId="41491"/>
    <cellStyle name="Input 3 33 4" xfId="44646"/>
    <cellStyle name="Input 3 34" xfId="35961"/>
    <cellStyle name="Input 3 34 2" xfId="37976"/>
    <cellStyle name="Input 3 34 3" xfId="32224"/>
    <cellStyle name="Input 3 34 4" xfId="41434"/>
    <cellStyle name="Input 3 34 5" xfId="44589"/>
    <cellStyle name="Input 3 35" xfId="36254"/>
    <cellStyle name="Input 3 35 2" xfId="38231"/>
    <cellStyle name="Input 3 35 3" xfId="38442"/>
    <cellStyle name="Input 3 35 4" xfId="41672"/>
    <cellStyle name="Input 3 35 5" xfId="44817"/>
    <cellStyle name="Input 3 36" xfId="32542"/>
    <cellStyle name="Input 3 4" xfId="32581"/>
    <cellStyle name="Input 3 4 2" xfId="30893"/>
    <cellStyle name="Input 3 4 3" xfId="32031"/>
    <cellStyle name="Input 3 4 4" xfId="31153"/>
    <cellStyle name="Input 3 5" xfId="32664"/>
    <cellStyle name="Input 3 5 2" xfId="32521"/>
    <cellStyle name="Input 3 5 3" xfId="37597"/>
    <cellStyle name="Input 3 5 4" xfId="41537"/>
    <cellStyle name="Input 3 6" xfId="32681"/>
    <cellStyle name="Input 3 6 2" xfId="31918"/>
    <cellStyle name="Input 3 6 3" xfId="31713"/>
    <cellStyle name="Input 3 6 4" xfId="36295"/>
    <cellStyle name="Input 3 7" xfId="32578"/>
    <cellStyle name="Input 3 7 2" xfId="32041"/>
    <cellStyle name="Input 3 7 3" xfId="37109"/>
    <cellStyle name="Input 3 7 4" xfId="32339"/>
    <cellStyle name="Input 3 8" xfId="32593"/>
    <cellStyle name="Input 3 8 2" xfId="31716"/>
    <cellStyle name="Input 3 8 3" xfId="31643"/>
    <cellStyle name="Input 3 8 4" xfId="31177"/>
    <cellStyle name="Input 3 9" xfId="32586"/>
    <cellStyle name="Input 3 9 2" xfId="32107"/>
    <cellStyle name="Input 3 9 3" xfId="32026"/>
    <cellStyle name="Input 3 9 4" xfId="32330"/>
    <cellStyle name="Input 4" xfId="15447"/>
    <cellStyle name="Input 4 10" xfId="33533"/>
    <cellStyle name="Input 4 10 2" xfId="32003"/>
    <cellStyle name="Input 4 10 3" xfId="39043"/>
    <cellStyle name="Input 4 10 4" xfId="42345"/>
    <cellStyle name="Input 4 11" xfId="33615"/>
    <cellStyle name="Input 4 11 2" xfId="32198"/>
    <cellStyle name="Input 4 11 3" xfId="39125"/>
    <cellStyle name="Input 4 11 4" xfId="42420"/>
    <cellStyle name="Input 4 12" xfId="33694"/>
    <cellStyle name="Input 4 12 2" xfId="31993"/>
    <cellStyle name="Input 4 12 3" xfId="39204"/>
    <cellStyle name="Input 4 12 4" xfId="42493"/>
    <cellStyle name="Input 4 13" xfId="33763"/>
    <cellStyle name="Input 4 13 2" xfId="32472"/>
    <cellStyle name="Input 4 13 3" xfId="39272"/>
    <cellStyle name="Input 4 13 4" xfId="42557"/>
    <cellStyle name="Input 4 14" xfId="33856"/>
    <cellStyle name="Input 4 14 2" xfId="37188"/>
    <cellStyle name="Input 4 14 3" xfId="39365"/>
    <cellStyle name="Input 4 14 4" xfId="42646"/>
    <cellStyle name="Input 4 15" xfId="32727"/>
    <cellStyle name="Input 4 15 2" xfId="30908"/>
    <cellStyle name="Input 4 15 3" xfId="37334"/>
    <cellStyle name="Input 4 15 4" xfId="31204"/>
    <cellStyle name="Input 4 16" xfId="34057"/>
    <cellStyle name="Input 4 16 2" xfId="31197"/>
    <cellStyle name="Input 4 16 3" xfId="39566"/>
    <cellStyle name="Input 4 16 4" xfId="42836"/>
    <cellStyle name="Input 4 17" xfId="34601"/>
    <cellStyle name="Input 4 17 2" xfId="37823"/>
    <cellStyle name="Input 4 17 3" xfId="40089"/>
    <cellStyle name="Input 4 17 4" xfId="43326"/>
    <cellStyle name="Input 4 18" xfId="34692"/>
    <cellStyle name="Input 4 18 2" xfId="36934"/>
    <cellStyle name="Input 4 18 3" xfId="40180"/>
    <cellStyle name="Input 4 18 4" xfId="43408"/>
    <cellStyle name="Input 4 19" xfId="34774"/>
    <cellStyle name="Input 4 19 2" xfId="36804"/>
    <cellStyle name="Input 4 19 3" xfId="40262"/>
    <cellStyle name="Input 4 19 4" xfId="43484"/>
    <cellStyle name="Input 4 2" xfId="30521"/>
    <cellStyle name="Input 4 2 2" xfId="32871"/>
    <cellStyle name="Input 4 2 3" xfId="31124"/>
    <cellStyle name="Input 4 2 4" xfId="36541"/>
    <cellStyle name="Input 4 2 5" xfId="41724"/>
    <cellStyle name="Input 4 20" xfId="34476"/>
    <cellStyle name="Input 4 20 2" xfId="37079"/>
    <cellStyle name="Input 4 20 3" xfId="39966"/>
    <cellStyle name="Input 4 20 4" xfId="43214"/>
    <cellStyle name="Input 4 21" xfId="34867"/>
    <cellStyle name="Input 4 21 2" xfId="37872"/>
    <cellStyle name="Input 4 21 3" xfId="40353"/>
    <cellStyle name="Input 4 21 4" xfId="43571"/>
    <cellStyle name="Input 4 22" xfId="34953"/>
    <cellStyle name="Input 4 22 2" xfId="37574"/>
    <cellStyle name="Input 4 22 3" xfId="40439"/>
    <cellStyle name="Input 4 22 4" xfId="43653"/>
    <cellStyle name="Input 4 23" xfId="35039"/>
    <cellStyle name="Input 4 23 2" xfId="36358"/>
    <cellStyle name="Input 4 23 3" xfId="40525"/>
    <cellStyle name="Input 4 23 4" xfId="43735"/>
    <cellStyle name="Input 4 24" xfId="34418"/>
    <cellStyle name="Input 4 24 2" xfId="36556"/>
    <cellStyle name="Input 4 24 3" xfId="39912"/>
    <cellStyle name="Input 4 24 4" xfId="43163"/>
    <cellStyle name="Input 4 25" xfId="34221"/>
    <cellStyle name="Input 4 25 2" xfId="31364"/>
    <cellStyle name="Input 4 25 3" xfId="39726"/>
    <cellStyle name="Input 4 25 4" xfId="42987"/>
    <cellStyle name="Input 4 26" xfId="35355"/>
    <cellStyle name="Input 4 26 2" xfId="37135"/>
    <cellStyle name="Input 4 26 3" xfId="40840"/>
    <cellStyle name="Input 4 26 4" xfId="44030"/>
    <cellStyle name="Input 4 27" xfId="34447"/>
    <cellStyle name="Input 4 27 2" xfId="36863"/>
    <cellStyle name="Input 4 27 3" xfId="39938"/>
    <cellStyle name="Input 4 27 4" xfId="43187"/>
    <cellStyle name="Input 4 28" xfId="35609"/>
    <cellStyle name="Input 4 28 2" xfId="37490"/>
    <cellStyle name="Input 4 28 3" xfId="41094"/>
    <cellStyle name="Input 4 28 4" xfId="44266"/>
    <cellStyle name="Input 4 29" xfId="35691"/>
    <cellStyle name="Input 4 29 2" xfId="37348"/>
    <cellStyle name="Input 4 29 3" xfId="41176"/>
    <cellStyle name="Input 4 29 4" xfId="44342"/>
    <cellStyle name="Input 4 3" xfId="32950"/>
    <cellStyle name="Input 4 3 2" xfId="31950"/>
    <cellStyle name="Input 4 3 3" xfId="37771"/>
    <cellStyle name="Input 4 3 4" xfId="41798"/>
    <cellStyle name="Input 4 30" xfId="34469"/>
    <cellStyle name="Input 4 30 2" xfId="37636"/>
    <cellStyle name="Input 4 30 3" xfId="39959"/>
    <cellStyle name="Input 4 30 4" xfId="43207"/>
    <cellStyle name="Input 4 31" xfId="34217"/>
    <cellStyle name="Input 4 31 2" xfId="31791"/>
    <cellStyle name="Input 4 31 3" xfId="39722"/>
    <cellStyle name="Input 4 31 4" xfId="42983"/>
    <cellStyle name="Input 4 32" xfId="35847"/>
    <cellStyle name="Input 4 32 2" xfId="37178"/>
    <cellStyle name="Input 4 32 3" xfId="41331"/>
    <cellStyle name="Input 4 32 4" xfId="44489"/>
    <cellStyle name="Input 4 33" xfId="36051"/>
    <cellStyle name="Input 4 33 2" xfId="38286"/>
    <cellStyle name="Input 4 33 3" xfId="41516"/>
    <cellStyle name="Input 4 33 4" xfId="44671"/>
    <cellStyle name="Input 4 34" xfId="35984"/>
    <cellStyle name="Input 4 34 2" xfId="37999"/>
    <cellStyle name="Input 4 34 3" xfId="32438"/>
    <cellStyle name="Input 4 34 4" xfId="41452"/>
    <cellStyle name="Input 4 34 5" xfId="44607"/>
    <cellStyle name="Input 4 35" xfId="36188"/>
    <cellStyle name="Input 4 35 2" xfId="38165"/>
    <cellStyle name="Input 4 35 3" xfId="38376"/>
    <cellStyle name="Input 4 35 4" xfId="41606"/>
    <cellStyle name="Input 4 35 5" xfId="44751"/>
    <cellStyle name="Input 4 36" xfId="32789"/>
    <cellStyle name="Input 4 4" xfId="33040"/>
    <cellStyle name="Input 4 4 2" xfId="30741"/>
    <cellStyle name="Input 4 4 3" xfId="38550"/>
    <cellStyle name="Input 4 4 4" xfId="41882"/>
    <cellStyle name="Input 4 5" xfId="33117"/>
    <cellStyle name="Input 4 5 2" xfId="31921"/>
    <cellStyle name="Input 4 5 3" xfId="38627"/>
    <cellStyle name="Input 4 5 4" xfId="41955"/>
    <cellStyle name="Input 4 6" xfId="33190"/>
    <cellStyle name="Input 4 6 2" xfId="32332"/>
    <cellStyle name="Input 4 6 3" xfId="38700"/>
    <cellStyle name="Input 4 6 4" xfId="42023"/>
    <cellStyle name="Input 4 7" xfId="33268"/>
    <cellStyle name="Input 4 7 2" xfId="31976"/>
    <cellStyle name="Input 4 7 3" xfId="38778"/>
    <cellStyle name="Input 4 7 4" xfId="42095"/>
    <cellStyle name="Input 4 8" xfId="32732"/>
    <cellStyle name="Input 4 8 2" xfId="31798"/>
    <cellStyle name="Input 4 8 3" xfId="37626"/>
    <cellStyle name="Input 4 8 4" xfId="37879"/>
    <cellStyle name="Input 4 9" xfId="33448"/>
    <cellStyle name="Input 4 9 2" xfId="32526"/>
    <cellStyle name="Input 4 9 3" xfId="38958"/>
    <cellStyle name="Input 4 9 4" xfId="42264"/>
    <cellStyle name="Input 5" xfId="15456"/>
    <cellStyle name="Input 5 10" xfId="33541"/>
    <cellStyle name="Input 5 10 2" xfId="32276"/>
    <cellStyle name="Input 5 10 3" xfId="39051"/>
    <cellStyle name="Input 5 10 4" xfId="42353"/>
    <cellStyle name="Input 5 11" xfId="33623"/>
    <cellStyle name="Input 5 11 2" xfId="31989"/>
    <cellStyle name="Input 5 11 3" xfId="39133"/>
    <cellStyle name="Input 5 11 4" xfId="42427"/>
    <cellStyle name="Input 5 12" xfId="33701"/>
    <cellStyle name="Input 5 12 2" xfId="32288"/>
    <cellStyle name="Input 5 12 3" xfId="39211"/>
    <cellStyle name="Input 5 12 4" xfId="42500"/>
    <cellStyle name="Input 5 13" xfId="33771"/>
    <cellStyle name="Input 5 13 2" xfId="38139"/>
    <cellStyle name="Input 5 13 3" xfId="39280"/>
    <cellStyle name="Input 5 13 4" xfId="42565"/>
    <cellStyle name="Input 5 14" xfId="33864"/>
    <cellStyle name="Input 5 14 2" xfId="36369"/>
    <cellStyle name="Input 5 14 3" xfId="39373"/>
    <cellStyle name="Input 5 14 4" xfId="42654"/>
    <cellStyle name="Input 5 15" xfId="33986"/>
    <cellStyle name="Input 5 15 2" xfId="30777"/>
    <cellStyle name="Input 5 15 3" xfId="39495"/>
    <cellStyle name="Input 5 15 4" xfId="42769"/>
    <cellStyle name="Input 5 16" xfId="34064"/>
    <cellStyle name="Input 5 16 2" xfId="30842"/>
    <cellStyle name="Input 5 16 3" xfId="39573"/>
    <cellStyle name="Input 5 16 4" xfId="42843"/>
    <cellStyle name="Input 5 17" xfId="34610"/>
    <cellStyle name="Input 5 17 2" xfId="37227"/>
    <cellStyle name="Input 5 17 3" xfId="40098"/>
    <cellStyle name="Input 5 17 4" xfId="43334"/>
    <cellStyle name="Input 5 18" xfId="34701"/>
    <cellStyle name="Input 5 18 2" xfId="36683"/>
    <cellStyle name="Input 5 18 3" xfId="40189"/>
    <cellStyle name="Input 5 18 4" xfId="43416"/>
    <cellStyle name="Input 5 19" xfId="34782"/>
    <cellStyle name="Input 5 19 2" xfId="32506"/>
    <cellStyle name="Input 5 19 3" xfId="40270"/>
    <cellStyle name="Input 5 19 4" xfId="43492"/>
    <cellStyle name="Input 5 2" xfId="30530"/>
    <cellStyle name="Input 5 2 2" xfId="32878"/>
    <cellStyle name="Input 5 2 3" xfId="32127"/>
    <cellStyle name="Input 5 2 4" xfId="30917"/>
    <cellStyle name="Input 5 2 5" xfId="41731"/>
    <cellStyle name="Input 5 20" xfId="34255"/>
    <cellStyle name="Input 5 20 2" xfId="31858"/>
    <cellStyle name="Input 5 20 3" xfId="39758"/>
    <cellStyle name="Input 5 20 4" xfId="43018"/>
    <cellStyle name="Input 5 21" xfId="34876"/>
    <cellStyle name="Input 5 21 2" xfId="37637"/>
    <cellStyle name="Input 5 21 3" xfId="40362"/>
    <cellStyle name="Input 5 21 4" xfId="43580"/>
    <cellStyle name="Input 5 22" xfId="34961"/>
    <cellStyle name="Input 5 22 2" xfId="37299"/>
    <cellStyle name="Input 5 22 3" xfId="40447"/>
    <cellStyle name="Input 5 22 4" xfId="43661"/>
    <cellStyle name="Input 5 23" xfId="35047"/>
    <cellStyle name="Input 5 23 2" xfId="37819"/>
    <cellStyle name="Input 5 23 3" xfId="40533"/>
    <cellStyle name="Input 5 23 4" xfId="43743"/>
    <cellStyle name="Input 5 24" xfId="34522"/>
    <cellStyle name="Input 5 24 2" xfId="36776"/>
    <cellStyle name="Input 5 24 3" xfId="40010"/>
    <cellStyle name="Input 5 24 4" xfId="43256"/>
    <cellStyle name="Input 5 25" xfId="35120"/>
    <cellStyle name="Input 5 25 2" xfId="37670"/>
    <cellStyle name="Input 5 25 3" xfId="40605"/>
    <cellStyle name="Input 5 25 4" xfId="43810"/>
    <cellStyle name="Input 5 26" xfId="35362"/>
    <cellStyle name="Input 5 26 2" xfId="37325"/>
    <cellStyle name="Input 5 26 3" xfId="40847"/>
    <cellStyle name="Input 5 26 4" xfId="44037"/>
    <cellStyle name="Input 5 27" xfId="34193"/>
    <cellStyle name="Input 5 27 2" xfId="30881"/>
    <cellStyle name="Input 5 27 3" xfId="39698"/>
    <cellStyle name="Input 5 27 4" xfId="42960"/>
    <cellStyle name="Input 5 28" xfId="35618"/>
    <cellStyle name="Input 5 28 2" xfId="36972"/>
    <cellStyle name="Input 5 28 3" xfId="41103"/>
    <cellStyle name="Input 5 28 4" xfId="44274"/>
    <cellStyle name="Input 5 29" xfId="35698"/>
    <cellStyle name="Input 5 29 2" xfId="36898"/>
    <cellStyle name="Input 5 29 3" xfId="41183"/>
    <cellStyle name="Input 5 29 4" xfId="44349"/>
    <cellStyle name="Input 5 3" xfId="32959"/>
    <cellStyle name="Input 5 3 2" xfId="31151"/>
    <cellStyle name="Input 5 3 3" xfId="36645"/>
    <cellStyle name="Input 5 3 4" xfId="41806"/>
    <cellStyle name="Input 5 30" xfId="34386"/>
    <cellStyle name="Input 5 30 2" xfId="32148"/>
    <cellStyle name="Input 5 30 3" xfId="39882"/>
    <cellStyle name="Input 5 30 4" xfId="43135"/>
    <cellStyle name="Input 5 31" xfId="34244"/>
    <cellStyle name="Input 5 31 2" xfId="31588"/>
    <cellStyle name="Input 5 31 3" xfId="39747"/>
    <cellStyle name="Input 5 31 4" xfId="43008"/>
    <cellStyle name="Input 5 32" xfId="35855"/>
    <cellStyle name="Input 5 32 2" xfId="37165"/>
    <cellStyle name="Input 5 32 3" xfId="41339"/>
    <cellStyle name="Input 5 32 4" xfId="44497"/>
    <cellStyle name="Input 5 33" xfId="36059"/>
    <cellStyle name="Input 5 33 2" xfId="38294"/>
    <cellStyle name="Input 5 33 3" xfId="41524"/>
    <cellStyle name="Input 5 33 4" xfId="44679"/>
    <cellStyle name="Input 5 34" xfId="36003"/>
    <cellStyle name="Input 5 34 2" xfId="38018"/>
    <cellStyle name="Input 5 34 3" xfId="31516"/>
    <cellStyle name="Input 5 34 4" xfId="41468"/>
    <cellStyle name="Input 5 34 5" xfId="44623"/>
    <cellStyle name="Input 5 35" xfId="36191"/>
    <cellStyle name="Input 5 35 2" xfId="38168"/>
    <cellStyle name="Input 5 35 3" xfId="38379"/>
    <cellStyle name="Input 5 35 4" xfId="41609"/>
    <cellStyle name="Input 5 35 5" xfId="44754"/>
    <cellStyle name="Input 5 36" xfId="32798"/>
    <cellStyle name="Input 5 4" xfId="33048"/>
    <cellStyle name="Input 5 4 2" xfId="31215"/>
    <cellStyle name="Input 5 4 3" xfId="38558"/>
    <cellStyle name="Input 5 4 4" xfId="41890"/>
    <cellStyle name="Input 5 5" xfId="33124"/>
    <cellStyle name="Input 5 5 2" xfId="31657"/>
    <cellStyle name="Input 5 5 3" xfId="38634"/>
    <cellStyle name="Input 5 5 4" xfId="41962"/>
    <cellStyle name="Input 5 6" xfId="33199"/>
    <cellStyle name="Input 5 6 2" xfId="31735"/>
    <cellStyle name="Input 5 6 3" xfId="38709"/>
    <cellStyle name="Input 5 6 4" xfId="42031"/>
    <cellStyle name="Input 5 7" xfId="33275"/>
    <cellStyle name="Input 5 7 2" xfId="31399"/>
    <cellStyle name="Input 5 7 3" xfId="38785"/>
    <cellStyle name="Input 5 7 4" xfId="42102"/>
    <cellStyle name="Input 5 8" xfId="32609"/>
    <cellStyle name="Input 5 8 2" xfId="32519"/>
    <cellStyle name="Input 5 8 3" xfId="31638"/>
    <cellStyle name="Input 5 8 4" xfId="36771"/>
    <cellStyle name="Input 5 9" xfId="33456"/>
    <cellStyle name="Input 5 9 2" xfId="31472"/>
    <cellStyle name="Input 5 9 3" xfId="38966"/>
    <cellStyle name="Input 5 9 4" xfId="42272"/>
    <cellStyle name="Input 6" xfId="15426"/>
    <cellStyle name="Input 6 10" xfId="33514"/>
    <cellStyle name="Input 6 10 2" xfId="32269"/>
    <cellStyle name="Input 6 10 3" xfId="39024"/>
    <cellStyle name="Input 6 10 4" xfId="42327"/>
    <cellStyle name="Input 6 11" xfId="33600"/>
    <cellStyle name="Input 6 11 2" xfId="31879"/>
    <cellStyle name="Input 6 11 3" xfId="39110"/>
    <cellStyle name="Input 6 11 4" xfId="42408"/>
    <cellStyle name="Input 6 12" xfId="33681"/>
    <cellStyle name="Input 6 12 2" xfId="32458"/>
    <cellStyle name="Input 6 12 3" xfId="39191"/>
    <cellStyle name="Input 6 12 4" xfId="42481"/>
    <cellStyle name="Input 6 13" xfId="32766"/>
    <cellStyle name="Input 6 13 2" xfId="32121"/>
    <cellStyle name="Input 6 13 3" xfId="32518"/>
    <cellStyle name="Input 6 13 4" xfId="41710"/>
    <cellStyle name="Input 6 14" xfId="33837"/>
    <cellStyle name="Input 6 14 2" xfId="37112"/>
    <cellStyle name="Input 6 14 3" xfId="39346"/>
    <cellStyle name="Input 6 14 4" xfId="42628"/>
    <cellStyle name="Input 6 15" xfId="32618"/>
    <cellStyle name="Input 6 15 2" xfId="31392"/>
    <cellStyle name="Input 6 15 3" xfId="36600"/>
    <cellStyle name="Input 6 15 4" xfId="36597"/>
    <cellStyle name="Input 6 16" xfId="34044"/>
    <cellStyle name="Input 6 16 2" xfId="30772"/>
    <cellStyle name="Input 6 16 3" xfId="39553"/>
    <cellStyle name="Input 6 16 4" xfId="42824"/>
    <cellStyle name="Input 6 17" xfId="34580"/>
    <cellStyle name="Input 6 17 2" xfId="37338"/>
    <cellStyle name="Input 6 17 3" xfId="40068"/>
    <cellStyle name="Input 6 17 4" xfId="43308"/>
    <cellStyle name="Input 6 18" xfId="34671"/>
    <cellStyle name="Input 6 18 2" xfId="37793"/>
    <cellStyle name="Input 6 18 3" xfId="40159"/>
    <cellStyle name="Input 6 18 4" xfId="43390"/>
    <cellStyle name="Input 6 19" xfId="34762"/>
    <cellStyle name="Input 6 19 2" xfId="37059"/>
    <cellStyle name="Input 6 19 3" xfId="40250"/>
    <cellStyle name="Input 6 19 4" xfId="43473"/>
    <cellStyle name="Input 6 2" xfId="30500"/>
    <cellStyle name="Input 6 2 2" xfId="32857"/>
    <cellStyle name="Input 6 2 3" xfId="32126"/>
    <cellStyle name="Input 6 2 4" xfId="31982"/>
    <cellStyle name="Input 6 2 5" xfId="41711"/>
    <cellStyle name="Input 6 20" xfId="34841"/>
    <cellStyle name="Input 6 20 2" xfId="37528"/>
    <cellStyle name="Input 6 20 3" xfId="40329"/>
    <cellStyle name="Input 6 20 4" xfId="43548"/>
    <cellStyle name="Input 6 21" xfId="34146"/>
    <cellStyle name="Input 6 21 2" xfId="30754"/>
    <cellStyle name="Input 6 21 3" xfId="39652"/>
    <cellStyle name="Input 6 21 4" xfId="42917"/>
    <cellStyle name="Input 6 22" xfId="34934"/>
    <cellStyle name="Input 6 22 2" xfId="36790"/>
    <cellStyle name="Input 6 22 3" xfId="40420"/>
    <cellStyle name="Input 6 22 4" xfId="43635"/>
    <cellStyle name="Input 6 23" xfId="35020"/>
    <cellStyle name="Input 6 23 2" xfId="37501"/>
    <cellStyle name="Input 6 23 3" xfId="40506"/>
    <cellStyle name="Input 6 23 4" xfId="43717"/>
    <cellStyle name="Input 6 24" xfId="34149"/>
    <cellStyle name="Input 6 24 2" xfId="32485"/>
    <cellStyle name="Input 6 24 3" xfId="39655"/>
    <cellStyle name="Input 6 24 4" xfId="42920"/>
    <cellStyle name="Input 6 25" xfId="34529"/>
    <cellStyle name="Input 6 25 2" xfId="36534"/>
    <cellStyle name="Input 6 25 3" xfId="40017"/>
    <cellStyle name="Input 6 25 4" xfId="43263"/>
    <cellStyle name="Input 6 26" xfId="35341"/>
    <cellStyle name="Input 6 26 2" xfId="36648"/>
    <cellStyle name="Input 6 26 3" xfId="40826"/>
    <cellStyle name="Input 6 26 4" xfId="44017"/>
    <cellStyle name="Input 6 27" xfId="34378"/>
    <cellStyle name="Input 6 27 2" xfId="31744"/>
    <cellStyle name="Input 6 27 3" xfId="39874"/>
    <cellStyle name="Input 6 27 4" xfId="43128"/>
    <cellStyle name="Input 6 28" xfId="35588"/>
    <cellStyle name="Input 6 28 2" xfId="36702"/>
    <cellStyle name="Input 6 28 3" xfId="41073"/>
    <cellStyle name="Input 6 28 4" xfId="44248"/>
    <cellStyle name="Input 6 29" xfId="35677"/>
    <cellStyle name="Input 6 29 2" xfId="37753"/>
    <cellStyle name="Input 6 29 3" xfId="41162"/>
    <cellStyle name="Input 6 29 4" xfId="44329"/>
    <cellStyle name="Input 6 3" xfId="32646"/>
    <cellStyle name="Input 6 3 2" xfId="31343"/>
    <cellStyle name="Input 6 3 3" xfId="36720"/>
    <cellStyle name="Input 6 3 4" xfId="36538"/>
    <cellStyle name="Input 6 30" xfId="35756"/>
    <cellStyle name="Input 6 30 2" xfId="37422"/>
    <cellStyle name="Input 6 30 3" xfId="41241"/>
    <cellStyle name="Input 6 30 4" xfId="44404"/>
    <cellStyle name="Input 6 31" xfId="35821"/>
    <cellStyle name="Input 6 31 2" xfId="37472"/>
    <cellStyle name="Input 6 31 3" xfId="41305"/>
    <cellStyle name="Input 6 31 4" xfId="44464"/>
    <cellStyle name="Input 6 32" xfId="35828"/>
    <cellStyle name="Input 6 32 2" xfId="37028"/>
    <cellStyle name="Input 6 32 3" xfId="41312"/>
    <cellStyle name="Input 6 32 4" xfId="44471"/>
    <cellStyle name="Input 6 33" xfId="36033"/>
    <cellStyle name="Input 6 33 2" xfId="31325"/>
    <cellStyle name="Input 6 33 3" xfId="41498"/>
    <cellStyle name="Input 6 33 4" xfId="44653"/>
    <cellStyle name="Input 6 34" xfId="35922"/>
    <cellStyle name="Input 6 34 2" xfId="37937"/>
    <cellStyle name="Input 6 34 3" xfId="37806"/>
    <cellStyle name="Input 6 34 4" xfId="41405"/>
    <cellStyle name="Input 6 34 5" xfId="44560"/>
    <cellStyle name="Input 6 35" xfId="36260"/>
    <cellStyle name="Input 6 35 2" xfId="38237"/>
    <cellStyle name="Input 6 35 3" xfId="38447"/>
    <cellStyle name="Input 6 35 4" xfId="41677"/>
    <cellStyle name="Input 6 35 5" xfId="44822"/>
    <cellStyle name="Input 6 36" xfId="32768"/>
    <cellStyle name="Input 6 4" xfId="33021"/>
    <cellStyle name="Input 6 4 2" xfId="31130"/>
    <cellStyle name="Input 6 4 3" xfId="38531"/>
    <cellStyle name="Input 6 4 4" xfId="41864"/>
    <cellStyle name="Input 6 5" xfId="33107"/>
    <cellStyle name="Input 6 5 2" xfId="32166"/>
    <cellStyle name="Input 6 5 3" xfId="38617"/>
    <cellStyle name="Input 6 5 4" xfId="41946"/>
    <cellStyle name="Input 6 6" xfId="32699"/>
    <cellStyle name="Input 6 6 2" xfId="30863"/>
    <cellStyle name="Input 6 6 3" xfId="37036"/>
    <cellStyle name="Input 6 6 4" xfId="37427"/>
    <cellStyle name="Input 6 7" xfId="33258"/>
    <cellStyle name="Input 6 7 2" xfId="31344"/>
    <cellStyle name="Input 6 7 3" xfId="38768"/>
    <cellStyle name="Input 6 7 4" xfId="42086"/>
    <cellStyle name="Input 6 8" xfId="32674"/>
    <cellStyle name="Input 6 8 2" xfId="31379"/>
    <cellStyle name="Input 6 8 3" xfId="37716"/>
    <cellStyle name="Input 6 8 4" xfId="36378"/>
    <cellStyle name="Input 6 9" xfId="33429"/>
    <cellStyle name="Input 6 9 2" xfId="31459"/>
    <cellStyle name="Input 6 9 3" xfId="38939"/>
    <cellStyle name="Input 6 9 4" xfId="42246"/>
    <cellStyle name="Input 7" xfId="15455"/>
    <cellStyle name="Input 7 10" xfId="33540"/>
    <cellStyle name="Input 7 10 2" xfId="32277"/>
    <cellStyle name="Input 7 10 3" xfId="39050"/>
    <cellStyle name="Input 7 10 4" xfId="42352"/>
    <cellStyle name="Input 7 11" xfId="33622"/>
    <cellStyle name="Input 7 11 2" xfId="30703"/>
    <cellStyle name="Input 7 11 3" xfId="39132"/>
    <cellStyle name="Input 7 11 4" xfId="42426"/>
    <cellStyle name="Input 7 12" xfId="33700"/>
    <cellStyle name="Input 7 12 2" xfId="31807"/>
    <cellStyle name="Input 7 12 3" xfId="39210"/>
    <cellStyle name="Input 7 12 4" xfId="42499"/>
    <cellStyle name="Input 7 13" xfId="33770"/>
    <cellStyle name="Input 7 13 2" xfId="38140"/>
    <cellStyle name="Input 7 13 3" xfId="39279"/>
    <cellStyle name="Input 7 13 4" xfId="42564"/>
    <cellStyle name="Input 7 14" xfId="33863"/>
    <cellStyle name="Input 7 14 2" xfId="36377"/>
    <cellStyle name="Input 7 14 3" xfId="39372"/>
    <cellStyle name="Input 7 14 4" xfId="42653"/>
    <cellStyle name="Input 7 15" xfId="33985"/>
    <cellStyle name="Input 7 15 2" xfId="30781"/>
    <cellStyle name="Input 7 15 3" xfId="39494"/>
    <cellStyle name="Input 7 15 4" xfId="42768"/>
    <cellStyle name="Input 7 16" xfId="34063"/>
    <cellStyle name="Input 7 16 2" xfId="30768"/>
    <cellStyle name="Input 7 16 3" xfId="39572"/>
    <cellStyle name="Input 7 16 4" xfId="42842"/>
    <cellStyle name="Input 7 17" xfId="34609"/>
    <cellStyle name="Input 7 17 2" xfId="37421"/>
    <cellStyle name="Input 7 17 3" xfId="40097"/>
    <cellStyle name="Input 7 17 4" xfId="43333"/>
    <cellStyle name="Input 7 18" xfId="34700"/>
    <cellStyle name="Input 7 18 2" xfId="36706"/>
    <cellStyle name="Input 7 18 3" xfId="40188"/>
    <cellStyle name="Input 7 18 4" xfId="43415"/>
    <cellStyle name="Input 7 19" xfId="34781"/>
    <cellStyle name="Input 7 19 2" xfId="32027"/>
    <cellStyle name="Input 7 19 3" xfId="40269"/>
    <cellStyle name="Input 7 19 4" xfId="43491"/>
    <cellStyle name="Input 7 2" xfId="30529"/>
    <cellStyle name="Input 7 2 2" xfId="32877"/>
    <cellStyle name="Input 7 2 3" xfId="31205"/>
    <cellStyle name="Input 7 2 4" xfId="32124"/>
    <cellStyle name="Input 7 2 5" xfId="41730"/>
    <cellStyle name="Input 7 20" xfId="34237"/>
    <cellStyle name="Input 7 20 2" xfId="31763"/>
    <cellStyle name="Input 7 20 3" xfId="39740"/>
    <cellStyle name="Input 7 20 4" xfId="43001"/>
    <cellStyle name="Input 7 21" xfId="34875"/>
    <cellStyle name="Input 7 21 2" xfId="36521"/>
    <cellStyle name="Input 7 21 3" xfId="40361"/>
    <cellStyle name="Input 7 21 4" xfId="43579"/>
    <cellStyle name="Input 7 22" xfId="34960"/>
    <cellStyle name="Input 7 22 2" xfId="37344"/>
    <cellStyle name="Input 7 22 3" xfId="40446"/>
    <cellStyle name="Input 7 22 4" xfId="43660"/>
    <cellStyle name="Input 7 23" xfId="35046"/>
    <cellStyle name="Input 7 23 2" xfId="36392"/>
    <cellStyle name="Input 7 23 3" xfId="40532"/>
    <cellStyle name="Input 7 23 4" xfId="43742"/>
    <cellStyle name="Input 7 24" xfId="34771"/>
    <cellStyle name="Input 7 24 2" xfId="36911"/>
    <cellStyle name="Input 7 24 3" xfId="40259"/>
    <cellStyle name="Input 7 24 4" xfId="43481"/>
    <cellStyle name="Input 7 25" xfId="34180"/>
    <cellStyle name="Input 7 25 2" xfId="30856"/>
    <cellStyle name="Input 7 25 3" xfId="39685"/>
    <cellStyle name="Input 7 25 4" xfId="42948"/>
    <cellStyle name="Input 7 26" xfId="35361"/>
    <cellStyle name="Input 7 26 2" xfId="37369"/>
    <cellStyle name="Input 7 26 3" xfId="40846"/>
    <cellStyle name="Input 7 26 4" xfId="44036"/>
    <cellStyle name="Input 7 27" xfId="34325"/>
    <cellStyle name="Input 7 27 2" xfId="30697"/>
    <cellStyle name="Input 7 27 3" xfId="39824"/>
    <cellStyle name="Input 7 27 4" xfId="43081"/>
    <cellStyle name="Input 7 28" xfId="35617"/>
    <cellStyle name="Input 7 28 2" xfId="37004"/>
    <cellStyle name="Input 7 28 3" xfId="41102"/>
    <cellStyle name="Input 7 28 4" xfId="44273"/>
    <cellStyle name="Input 7 29" xfId="35697"/>
    <cellStyle name="Input 7 29 2" xfId="36938"/>
    <cellStyle name="Input 7 29 3" xfId="41182"/>
    <cellStyle name="Input 7 29 4" xfId="44348"/>
    <cellStyle name="Input 7 3" xfId="32958"/>
    <cellStyle name="Input 7 3 2" xfId="31047"/>
    <cellStyle name="Input 7 3 3" xfId="37050"/>
    <cellStyle name="Input 7 3 4" xfId="41805"/>
    <cellStyle name="Input 7 30" xfId="34212"/>
    <cellStyle name="Input 7 30 2" xfId="31309"/>
    <cellStyle name="Input 7 30 3" xfId="39717"/>
    <cellStyle name="Input 7 30 4" xfId="42978"/>
    <cellStyle name="Input 7 31" xfId="35114"/>
    <cellStyle name="Input 7 31 2" xfId="37140"/>
    <cellStyle name="Input 7 31 3" xfId="40599"/>
    <cellStyle name="Input 7 31 4" xfId="43805"/>
    <cellStyle name="Input 7 32" xfId="35854"/>
    <cellStyle name="Input 7 32 2" xfId="37198"/>
    <cellStyle name="Input 7 32 3" xfId="41338"/>
    <cellStyle name="Input 7 32 4" xfId="44496"/>
    <cellStyle name="Input 7 33" xfId="36058"/>
    <cellStyle name="Input 7 33 2" xfId="38293"/>
    <cellStyle name="Input 7 33 3" xfId="41523"/>
    <cellStyle name="Input 7 33 4" xfId="44678"/>
    <cellStyle name="Input 7 34" xfId="35956"/>
    <cellStyle name="Input 7 34 2" xfId="37971"/>
    <cellStyle name="Input 7 34 3" xfId="32414"/>
    <cellStyle name="Input 7 34 4" xfId="41431"/>
    <cellStyle name="Input 7 34 5" xfId="44586"/>
    <cellStyle name="Input 7 35" xfId="36185"/>
    <cellStyle name="Input 7 35 2" xfId="38162"/>
    <cellStyle name="Input 7 35 3" xfId="38373"/>
    <cellStyle name="Input 7 35 4" xfId="41603"/>
    <cellStyle name="Input 7 35 5" xfId="44748"/>
    <cellStyle name="Input 7 36" xfId="32797"/>
    <cellStyle name="Input 7 4" xfId="33047"/>
    <cellStyle name="Input 7 4 2" xfId="31126"/>
    <cellStyle name="Input 7 4 3" xfId="38557"/>
    <cellStyle name="Input 7 4 4" xfId="41889"/>
    <cellStyle name="Input 7 5" xfId="33123"/>
    <cellStyle name="Input 7 5 2" xfId="31909"/>
    <cellStyle name="Input 7 5 3" xfId="38633"/>
    <cellStyle name="Input 7 5 4" xfId="41961"/>
    <cellStyle name="Input 7 6" xfId="33198"/>
    <cellStyle name="Input 7 6 2" xfId="30738"/>
    <cellStyle name="Input 7 6 3" xfId="38708"/>
    <cellStyle name="Input 7 6 4" xfId="42030"/>
    <cellStyle name="Input 7 7" xfId="33274"/>
    <cellStyle name="Input 7 7 2" xfId="31402"/>
    <cellStyle name="Input 7 7 3" xfId="38784"/>
    <cellStyle name="Input 7 7 4" xfId="42101"/>
    <cellStyle name="Input 7 8" xfId="32613"/>
    <cellStyle name="Input 7 8 2" xfId="31049"/>
    <cellStyle name="Input 7 8 3" xfId="37803"/>
    <cellStyle name="Input 7 8 4" xfId="41544"/>
    <cellStyle name="Input 7 9" xfId="33455"/>
    <cellStyle name="Input 7 9 2" xfId="31471"/>
    <cellStyle name="Input 7 9 3" xfId="38965"/>
    <cellStyle name="Input 7 9 4" xfId="42271"/>
    <cellStyle name="Input 8" xfId="15477"/>
    <cellStyle name="Input 8 10" xfId="33476"/>
    <cellStyle name="Input 8 10 2" xfId="31482"/>
    <cellStyle name="Input 8 10 3" xfId="38986"/>
    <cellStyle name="Input 8 10 4" xfId="42292"/>
    <cellStyle name="Input 8 11" xfId="33561"/>
    <cellStyle name="Input 8 11 2" xfId="30867"/>
    <cellStyle name="Input 8 11 3" xfId="39071"/>
    <cellStyle name="Input 8 11 4" xfId="42373"/>
    <cellStyle name="Input 8 12" xfId="33643"/>
    <cellStyle name="Input 8 12 2" xfId="32014"/>
    <cellStyle name="Input 8 12 3" xfId="39153"/>
    <cellStyle name="Input 8 12 4" xfId="42446"/>
    <cellStyle name="Input 8 13" xfId="33720"/>
    <cellStyle name="Input 8 13 2" xfId="32226"/>
    <cellStyle name="Input 8 13 3" xfId="39230"/>
    <cellStyle name="Input 8 13 4" xfId="42519"/>
    <cellStyle name="Input 8 14" xfId="33790"/>
    <cellStyle name="Input 8 14 2" xfId="38122"/>
    <cellStyle name="Input 8 14 3" xfId="39299"/>
    <cellStyle name="Input 8 14 4" xfId="42584"/>
    <cellStyle name="Input 8 15" xfId="33884"/>
    <cellStyle name="Input 8 15 2" xfId="36297"/>
    <cellStyle name="Input 8 15 3" xfId="39393"/>
    <cellStyle name="Input 8 15 4" xfId="42674"/>
    <cellStyle name="Input 8 16" xfId="33946"/>
    <cellStyle name="Input 8 16 2" xfId="32049"/>
    <cellStyle name="Input 8 16 3" xfId="39455"/>
    <cellStyle name="Input 8 16 4" xfId="42732"/>
    <cellStyle name="Input 8 17" xfId="34006"/>
    <cellStyle name="Input 8 17 2" xfId="30759"/>
    <cellStyle name="Input 8 17 3" xfId="39515"/>
    <cellStyle name="Input 8 17 4" xfId="42789"/>
    <cellStyle name="Input 8 18" xfId="34083"/>
    <cellStyle name="Input 8 18 2" xfId="31597"/>
    <cellStyle name="Input 8 18 3" xfId="39592"/>
    <cellStyle name="Input 8 18 4" xfId="42862"/>
    <cellStyle name="Input 8 19" xfId="34631"/>
    <cellStyle name="Input 8 19 2" xfId="37251"/>
    <cellStyle name="Input 8 19 3" xfId="40119"/>
    <cellStyle name="Input 8 19 4" xfId="43354"/>
    <cellStyle name="Input 8 2" xfId="30551"/>
    <cellStyle name="Input 8 2 2" xfId="32897"/>
    <cellStyle name="Input 8 2 3" xfId="32075"/>
    <cellStyle name="Input 8 2 4" xfId="37714"/>
    <cellStyle name="Input 8 2 5" xfId="41750"/>
    <cellStyle name="Input 8 20" xfId="34722"/>
    <cellStyle name="Input 8 20 2" xfId="37450"/>
    <cellStyle name="Input 8 20 3" xfId="40210"/>
    <cellStyle name="Input 8 20 4" xfId="43436"/>
    <cellStyle name="Input 8 21" xfId="34801"/>
    <cellStyle name="Input 8 21 2" xfId="32220"/>
    <cellStyle name="Input 8 21 3" xfId="40289"/>
    <cellStyle name="Input 8 21 4" xfId="43511"/>
    <cellStyle name="Input 8 22" xfId="34164"/>
    <cellStyle name="Input 8 22 2" xfId="31851"/>
    <cellStyle name="Input 8 22 3" xfId="39670"/>
    <cellStyle name="Input 8 22 4" xfId="42934"/>
    <cellStyle name="Input 8 23" xfId="34896"/>
    <cellStyle name="Input 8 23 2" xfId="36754"/>
    <cellStyle name="Input 8 23 3" xfId="40382"/>
    <cellStyle name="Input 8 23 4" xfId="43600"/>
    <cellStyle name="Input 8 24" xfId="34981"/>
    <cellStyle name="Input 8 24 2" xfId="37821"/>
    <cellStyle name="Input 8 24 3" xfId="40467"/>
    <cellStyle name="Input 8 24 4" xfId="43681"/>
    <cellStyle name="Input 8 25" xfId="35067"/>
    <cellStyle name="Input 8 25 2" xfId="36769"/>
    <cellStyle name="Input 8 25 3" xfId="40553"/>
    <cellStyle name="Input 8 25 4" xfId="43763"/>
    <cellStyle name="Input 8 26" xfId="35132"/>
    <cellStyle name="Input 8 26 2" xfId="36477"/>
    <cellStyle name="Input 8 26 3" xfId="40617"/>
    <cellStyle name="Input 8 26 4" xfId="43822"/>
    <cellStyle name="Input 8 27" xfId="35187"/>
    <cellStyle name="Input 8 27 2" xfId="31508"/>
    <cellStyle name="Input 8 27 3" xfId="40672"/>
    <cellStyle name="Input 8 27 4" xfId="43874"/>
    <cellStyle name="Input 8 28" xfId="35246"/>
    <cellStyle name="Input 8 28 2" xfId="37236"/>
    <cellStyle name="Input 8 28 3" xfId="40731"/>
    <cellStyle name="Input 8 28 4" xfId="43929"/>
    <cellStyle name="Input 8 29" xfId="35303"/>
    <cellStyle name="Input 8 29 2" xfId="36631"/>
    <cellStyle name="Input 8 29 3" xfId="40788"/>
    <cellStyle name="Input 8 29 4" xfId="43982"/>
    <cellStyle name="Input 8 3" xfId="32980"/>
    <cellStyle name="Input 8 3 2" xfId="30923"/>
    <cellStyle name="Input 8 3 3" xfId="38490"/>
    <cellStyle name="Input 8 3 4" xfId="41826"/>
    <cellStyle name="Input 8 30" xfId="35381"/>
    <cellStyle name="Input 8 30 2" xfId="37056"/>
    <cellStyle name="Input 8 30 3" xfId="40866"/>
    <cellStyle name="Input 8 30 4" xfId="44056"/>
    <cellStyle name="Input 8 31" xfId="35440"/>
    <cellStyle name="Input 8 31 2" xfId="36657"/>
    <cellStyle name="Input 8 31 3" xfId="40925"/>
    <cellStyle name="Input 8 31 4" xfId="44110"/>
    <cellStyle name="Input 8 32" xfId="35492"/>
    <cellStyle name="Input 8 32 2" xfId="36306"/>
    <cellStyle name="Input 8 32 3" xfId="40977"/>
    <cellStyle name="Input 8 32 4" xfId="44159"/>
    <cellStyle name="Input 8 33" xfId="35548"/>
    <cellStyle name="Input 8 33 2" xfId="36682"/>
    <cellStyle name="Input 8 33 3" xfId="41033"/>
    <cellStyle name="Input 8 33 4" xfId="44212"/>
    <cellStyle name="Input 8 34" xfId="35639"/>
    <cellStyle name="Input 8 34 2" xfId="37738"/>
    <cellStyle name="Input 8 34 3" xfId="41124"/>
    <cellStyle name="Input 8 34 4" xfId="44294"/>
    <cellStyle name="Input 8 35" xfId="35717"/>
    <cellStyle name="Input 8 35 2" xfId="37743"/>
    <cellStyle name="Input 8 35 3" xfId="41202"/>
    <cellStyle name="Input 8 35 4" xfId="44368"/>
    <cellStyle name="Input 8 36" xfId="34560"/>
    <cellStyle name="Input 8 36 2" xfId="36619"/>
    <cellStyle name="Input 8 36 3" xfId="40048"/>
    <cellStyle name="Input 8 36 4" xfId="43291"/>
    <cellStyle name="Input 8 37" xfId="35783"/>
    <cellStyle name="Input 8 37 2" xfId="37745"/>
    <cellStyle name="Input 8 37 3" xfId="41267"/>
    <cellStyle name="Input 8 37 4" xfId="44429"/>
    <cellStyle name="Input 8 38" xfId="34270"/>
    <cellStyle name="Input 8 38 2" xfId="30746"/>
    <cellStyle name="Input 8 38 3" xfId="39772"/>
    <cellStyle name="Input 8 38 4" xfId="43031"/>
    <cellStyle name="Input 8 39" xfId="35875"/>
    <cellStyle name="Input 8 39 2" xfId="36639"/>
    <cellStyle name="Input 8 39 3" xfId="41359"/>
    <cellStyle name="Input 8 39 4" xfId="44517"/>
    <cellStyle name="Input 8 4" xfId="33068"/>
    <cellStyle name="Input 8 4 2" xfId="31802"/>
    <cellStyle name="Input 8 4 3" xfId="38578"/>
    <cellStyle name="Input 8 4 4" xfId="41910"/>
    <cellStyle name="Input 8 40" xfId="36017"/>
    <cellStyle name="Input 8 40 2" xfId="38032"/>
    <cellStyle name="Input 8 40 3" xfId="32399"/>
    <cellStyle name="Input 8 40 4" xfId="41482"/>
    <cellStyle name="Input 8 40 5" xfId="44637"/>
    <cellStyle name="Input 8 41" xfId="36223"/>
    <cellStyle name="Input 8 41 2" xfId="38200"/>
    <cellStyle name="Input 8 41 3" xfId="38411"/>
    <cellStyle name="Input 8 41 4" xfId="41641"/>
    <cellStyle name="Input 8 41 5" xfId="44786"/>
    <cellStyle name="Input 8 42" xfId="32819"/>
    <cellStyle name="Input 8 5" xfId="33143"/>
    <cellStyle name="Input 8 5 2" xfId="31902"/>
    <cellStyle name="Input 8 5 3" xfId="38653"/>
    <cellStyle name="Input 8 5 4" xfId="41981"/>
    <cellStyle name="Input 8 6" xfId="33220"/>
    <cellStyle name="Input 8 6 2" xfId="32172"/>
    <cellStyle name="Input 8 6 3" xfId="38730"/>
    <cellStyle name="Input 8 6 4" xfId="42051"/>
    <cellStyle name="Input 8 7" xfId="33294"/>
    <cellStyle name="Input 8 7 2" xfId="31414"/>
    <cellStyle name="Input 8 7 3" xfId="38804"/>
    <cellStyle name="Input 8 7 4" xfId="42121"/>
    <cellStyle name="Input 8 8" xfId="33343"/>
    <cellStyle name="Input 8 8 2" xfId="31904"/>
    <cellStyle name="Input 8 8 3" xfId="38853"/>
    <cellStyle name="Input 8 8 4" xfId="42166"/>
    <cellStyle name="Input 8 9" xfId="33390"/>
    <cellStyle name="Input 8 9 2" xfId="31445"/>
    <cellStyle name="Input 8 9 3" xfId="38900"/>
    <cellStyle name="Input 8 9 4" xfId="42210"/>
    <cellStyle name="Input 9" xfId="15473"/>
    <cellStyle name="Input 9 10" xfId="33472"/>
    <cellStyle name="Input 9 10 2" xfId="31498"/>
    <cellStyle name="Input 9 10 3" xfId="38982"/>
    <cellStyle name="Input 9 10 4" xfId="42288"/>
    <cellStyle name="Input 9 11" xfId="33557"/>
    <cellStyle name="Input 9 11 2" xfId="31299"/>
    <cellStyle name="Input 9 11 3" xfId="39067"/>
    <cellStyle name="Input 9 11 4" xfId="42369"/>
    <cellStyle name="Input 9 12" xfId="33639"/>
    <cellStyle name="Input 9 12 2" xfId="32446"/>
    <cellStyle name="Input 9 12 3" xfId="39149"/>
    <cellStyle name="Input 9 12 4" xfId="42442"/>
    <cellStyle name="Input 9 13" xfId="33716"/>
    <cellStyle name="Input 9 13 2" xfId="31546"/>
    <cellStyle name="Input 9 13 3" xfId="39226"/>
    <cellStyle name="Input 9 13 4" xfId="42515"/>
    <cellStyle name="Input 9 14" xfId="33786"/>
    <cellStyle name="Input 9 14 2" xfId="38129"/>
    <cellStyle name="Input 9 14 3" xfId="39295"/>
    <cellStyle name="Input 9 14 4" xfId="42580"/>
    <cellStyle name="Input 9 15" xfId="33880"/>
    <cellStyle name="Input 9 15 2" xfId="36455"/>
    <cellStyle name="Input 9 15 3" xfId="39389"/>
    <cellStyle name="Input 9 15 4" xfId="42670"/>
    <cellStyle name="Input 9 16" xfId="33942"/>
    <cellStyle name="Input 9 16 2" xfId="31758"/>
    <cellStyle name="Input 9 16 3" xfId="39451"/>
    <cellStyle name="Input 9 16 4" xfId="42728"/>
    <cellStyle name="Input 9 17" xfId="34002"/>
    <cellStyle name="Input 9 17 2" xfId="30812"/>
    <cellStyle name="Input 9 17 3" xfId="39511"/>
    <cellStyle name="Input 9 17 4" xfId="42785"/>
    <cellStyle name="Input 9 18" xfId="34079"/>
    <cellStyle name="Input 9 18 2" xfId="32095"/>
    <cellStyle name="Input 9 18 3" xfId="39588"/>
    <cellStyle name="Input 9 18 4" xfId="42858"/>
    <cellStyle name="Input 9 19" xfId="34627"/>
    <cellStyle name="Input 9 19 2" xfId="36357"/>
    <cellStyle name="Input 9 19 3" xfId="40115"/>
    <cellStyle name="Input 9 19 4" xfId="43350"/>
    <cellStyle name="Input 9 2" xfId="30547"/>
    <cellStyle name="Input 9 2 2" xfId="32893"/>
    <cellStyle name="Input 9 2 3" xfId="31119"/>
    <cellStyle name="Input 9 2 4" xfId="37648"/>
    <cellStyle name="Input 9 2 5" xfId="41746"/>
    <cellStyle name="Input 9 20" xfId="34718"/>
    <cellStyle name="Input 9 20 2" xfId="37593"/>
    <cellStyle name="Input 9 20 3" xfId="40206"/>
    <cellStyle name="Input 9 20 4" xfId="43432"/>
    <cellStyle name="Input 9 21" xfId="34797"/>
    <cellStyle name="Input 9 21 2" xfId="31323"/>
    <cellStyle name="Input 9 21 3" xfId="40285"/>
    <cellStyle name="Input 9 21 4" xfId="43507"/>
    <cellStyle name="Input 9 22" xfId="34161"/>
    <cellStyle name="Input 9 22 2" xfId="32066"/>
    <cellStyle name="Input 9 22 3" xfId="39667"/>
    <cellStyle name="Input 9 22 4" xfId="42931"/>
    <cellStyle name="Input 9 23" xfId="34892"/>
    <cellStyle name="Input 9 23 2" xfId="36902"/>
    <cellStyle name="Input 9 23 3" xfId="40378"/>
    <cellStyle name="Input 9 23 4" xfId="43596"/>
    <cellStyle name="Input 9 24" xfId="34977"/>
    <cellStyle name="Input 9 24 2" xfId="37892"/>
    <cellStyle name="Input 9 24 3" xfId="40463"/>
    <cellStyle name="Input 9 24 4" xfId="43677"/>
    <cellStyle name="Input 9 25" xfId="35063"/>
    <cellStyle name="Input 9 25 2" xfId="36919"/>
    <cellStyle name="Input 9 25 3" xfId="40549"/>
    <cellStyle name="Input 9 25 4" xfId="43759"/>
    <cellStyle name="Input 9 26" xfId="35128"/>
    <cellStyle name="Input 9 26 2" xfId="37435"/>
    <cellStyle name="Input 9 26 3" xfId="40613"/>
    <cellStyle name="Input 9 26 4" xfId="43818"/>
    <cellStyle name="Input 9 27" xfId="35183"/>
    <cellStyle name="Input 9 27 2" xfId="32394"/>
    <cellStyle name="Input 9 27 3" xfId="40668"/>
    <cellStyle name="Input 9 27 4" xfId="43870"/>
    <cellStyle name="Input 9 28" xfId="35242"/>
    <cellStyle name="Input 9 28 2" xfId="37552"/>
    <cellStyle name="Input 9 28 3" xfId="40727"/>
    <cellStyle name="Input 9 28 4" xfId="43925"/>
    <cellStyle name="Input 9 29" xfId="35299"/>
    <cellStyle name="Input 9 29 2" xfId="36433"/>
    <cellStyle name="Input 9 29 3" xfId="40784"/>
    <cellStyle name="Input 9 29 4" xfId="43978"/>
    <cellStyle name="Input 9 3" xfId="32976"/>
    <cellStyle name="Input 9 3 2" xfId="31952"/>
    <cellStyle name="Input 9 3 3" xfId="38486"/>
    <cellStyle name="Input 9 3 4" xfId="41822"/>
    <cellStyle name="Input 9 30" xfId="35377"/>
    <cellStyle name="Input 9 30 2" xfId="36542"/>
    <cellStyle name="Input 9 30 3" xfId="40862"/>
    <cellStyle name="Input 9 30 4" xfId="44052"/>
    <cellStyle name="Input 9 31" xfId="35436"/>
    <cellStyle name="Input 9 31 2" xfId="36779"/>
    <cellStyle name="Input 9 31 3" xfId="40921"/>
    <cellStyle name="Input 9 31 4" xfId="44106"/>
    <cellStyle name="Input 9 32" xfId="35488"/>
    <cellStyle name="Input 9 32 2" xfId="37239"/>
    <cellStyle name="Input 9 32 3" xfId="40973"/>
    <cellStyle name="Input 9 32 4" xfId="44155"/>
    <cellStyle name="Input 9 33" xfId="35544"/>
    <cellStyle name="Input 9 33 2" xfId="36761"/>
    <cellStyle name="Input 9 33 3" xfId="41029"/>
    <cellStyle name="Input 9 33 4" xfId="44208"/>
    <cellStyle name="Input 9 34" xfId="35635"/>
    <cellStyle name="Input 9 34 2" xfId="37238"/>
    <cellStyle name="Input 9 34 3" xfId="41120"/>
    <cellStyle name="Input 9 34 4" xfId="44290"/>
    <cellStyle name="Input 9 35" xfId="35713"/>
    <cellStyle name="Input 9 35 2" xfId="37270"/>
    <cellStyle name="Input 9 35 3" xfId="41198"/>
    <cellStyle name="Input 9 35 4" xfId="44364"/>
    <cellStyle name="Input 9 36" xfId="34140"/>
    <cellStyle name="Input 9 36 2" xfId="32071"/>
    <cellStyle name="Input 9 36 3" xfId="39646"/>
    <cellStyle name="Input 9 36 4" xfId="42912"/>
    <cellStyle name="Input 9 37" xfId="35779"/>
    <cellStyle name="Input 9 37 2" xfId="37082"/>
    <cellStyle name="Input 9 37 3" xfId="41263"/>
    <cellStyle name="Input 9 37 4" xfId="44425"/>
    <cellStyle name="Input 9 38" xfId="34201"/>
    <cellStyle name="Input 9 38 2" xfId="31041"/>
    <cellStyle name="Input 9 38 3" xfId="39706"/>
    <cellStyle name="Input 9 38 4" xfId="42967"/>
    <cellStyle name="Input 9 39" xfId="35871"/>
    <cellStyle name="Input 9 39 2" xfId="38064"/>
    <cellStyle name="Input 9 39 3" xfId="41355"/>
    <cellStyle name="Input 9 39 4" xfId="44513"/>
    <cellStyle name="Input 9 4" xfId="33064"/>
    <cellStyle name="Input 9 4 2" xfId="32360"/>
    <cellStyle name="Input 9 4 3" xfId="38574"/>
    <cellStyle name="Input 9 4 4" xfId="41906"/>
    <cellStyle name="Input 9 40" xfId="35974"/>
    <cellStyle name="Input 9 40 2" xfId="37989"/>
    <cellStyle name="Input 9 40 3" xfId="32426"/>
    <cellStyle name="Input 9 40 4" xfId="41443"/>
    <cellStyle name="Input 9 40 5" xfId="44598"/>
    <cellStyle name="Input 9 41" xfId="36228"/>
    <cellStyle name="Input 9 41 2" xfId="38205"/>
    <cellStyle name="Input 9 41 3" xfId="38416"/>
    <cellStyle name="Input 9 41 4" xfId="41646"/>
    <cellStyle name="Input 9 41 5" xfId="44791"/>
    <cellStyle name="Input 9 42" xfId="32815"/>
    <cellStyle name="Input 9 5" xfId="33139"/>
    <cellStyle name="Input 9 5 2" xfId="30722"/>
    <cellStyle name="Input 9 5 3" xfId="38649"/>
    <cellStyle name="Input 9 5 4" xfId="41977"/>
    <cellStyle name="Input 9 6" xfId="33216"/>
    <cellStyle name="Input 9 6 2" xfId="30941"/>
    <cellStyle name="Input 9 6 3" xfId="38726"/>
    <cellStyle name="Input 9 6 4" xfId="42047"/>
    <cellStyle name="Input 9 7" xfId="33290"/>
    <cellStyle name="Input 9 7 2" xfId="31398"/>
    <cellStyle name="Input 9 7 3" xfId="38800"/>
    <cellStyle name="Input 9 7 4" xfId="42117"/>
    <cellStyle name="Input 9 8" xfId="33339"/>
    <cellStyle name="Input 9 8 2" xfId="31284"/>
    <cellStyle name="Input 9 8 3" xfId="38849"/>
    <cellStyle name="Input 9 8 4" xfId="42162"/>
    <cellStyle name="Input 9 9" xfId="33386"/>
    <cellStyle name="Input 9 9 2" xfId="32179"/>
    <cellStyle name="Input 9 9 3" xfId="38896"/>
    <cellStyle name="Input 9 9 4" xfId="42206"/>
    <cellStyle name="InputBlueFont" xfId="161"/>
    <cellStyle name="Linked Cell" xfId="162"/>
    <cellStyle name="LUIS" xfId="163"/>
    <cellStyle name="Millares [0]_BCEDOLARES1299" xfId="164"/>
    <cellStyle name="Millares_RESURUG" xfId="165"/>
    <cellStyle name="Moeda 2" xfId="166"/>
    <cellStyle name="Moeda 2 10" xfId="167"/>
    <cellStyle name="Moeda 2 10 2" xfId="6202"/>
    <cellStyle name="Moeda 2 10 3" xfId="3601"/>
    <cellStyle name="Moeda 2 11" xfId="168"/>
    <cellStyle name="Moeda 2 11 2" xfId="3602"/>
    <cellStyle name="Moeda 2 12" xfId="6203"/>
    <cellStyle name="Moeda 2 13" xfId="12799"/>
    <cellStyle name="Moeda 2 13 2" xfId="26653"/>
    <cellStyle name="Moeda 2 13 3" xfId="24888"/>
    <cellStyle name="Moeda 2 14" xfId="13230"/>
    <cellStyle name="Moeda 2 14 2" xfId="24864"/>
    <cellStyle name="Moeda 2 15" xfId="15560"/>
    <cellStyle name="Moeda 2 15 2" xfId="17722"/>
    <cellStyle name="Moeda 2 2" xfId="169"/>
    <cellStyle name="Moeda 2 3" xfId="170"/>
    <cellStyle name="Moeda 2 3 2" xfId="171"/>
    <cellStyle name="Moeda 2 3 2 2" xfId="17831"/>
    <cellStyle name="Moeda 2 3 2 3" xfId="17738"/>
    <cellStyle name="Moeda 2 3 3" xfId="172"/>
    <cellStyle name="Moeda 2 3 4" xfId="6204"/>
    <cellStyle name="Moeda 2 3 4 2" xfId="14814"/>
    <cellStyle name="Moeda 2 3 4 2 2" xfId="30052"/>
    <cellStyle name="Moeda 2 3 4 3" xfId="19255"/>
    <cellStyle name="Moeda 2 3 4 4" xfId="17131"/>
    <cellStyle name="Moeda 2 3 5" xfId="24991"/>
    <cellStyle name="Moeda 2 3 6" xfId="17723"/>
    <cellStyle name="Moeda 2 4" xfId="173"/>
    <cellStyle name="Moeda 2 4 2" xfId="174"/>
    <cellStyle name="Moeda 2 4 2 2" xfId="17833"/>
    <cellStyle name="Moeda 2 4 2 3" xfId="17774"/>
    <cellStyle name="Moeda 2 4 3" xfId="17832"/>
    <cellStyle name="Moeda 2 4 4" xfId="17739"/>
    <cellStyle name="Moeda 2 5" xfId="175"/>
    <cellStyle name="Moeda 2 5 2" xfId="176"/>
    <cellStyle name="Moeda 2 5 2 2" xfId="17835"/>
    <cellStyle name="Moeda 2 5 2 3" xfId="17741"/>
    <cellStyle name="Moeda 2 5 3" xfId="177"/>
    <cellStyle name="Moeda 2 5 3 2" xfId="3604"/>
    <cellStyle name="Moeda 2 5 3 3" xfId="3603"/>
    <cellStyle name="Moeda 2 5 3 4" xfId="17775"/>
    <cellStyle name="Moeda 2 5 4" xfId="17834"/>
    <cellStyle name="Moeda 2 5 5" xfId="17740"/>
    <cellStyle name="Moeda 2 6" xfId="178"/>
    <cellStyle name="Moeda 2 6 2" xfId="17836"/>
    <cellStyle name="Moeda 2 6 3" xfId="17742"/>
    <cellStyle name="Moeda 2 7" xfId="179"/>
    <cellStyle name="Moeda 2 7 2" xfId="3606"/>
    <cellStyle name="Moeda 2 7 2 2" xfId="17923"/>
    <cellStyle name="Moeda 2 7 2 3" xfId="17776"/>
    <cellStyle name="Moeda 2 7 3" xfId="6205"/>
    <cellStyle name="Moeda 2 7 4" xfId="3605"/>
    <cellStyle name="Moeda 2 7 5" xfId="14833"/>
    <cellStyle name="Moeda 2 7 5 2" xfId="24997"/>
    <cellStyle name="Moeda 2 7 6" xfId="17743"/>
    <cellStyle name="Moeda 2 7 7" xfId="17149"/>
    <cellStyle name="Moeda 2 8" xfId="180"/>
    <cellStyle name="Moeda 2 8 2" xfId="6206"/>
    <cellStyle name="Moeda 2 8 3" xfId="3607"/>
    <cellStyle name="Moeda 2 9" xfId="181"/>
    <cellStyle name="Moeda 2 9 2" xfId="6207"/>
    <cellStyle name="Moeda 2 9 3" xfId="3608"/>
    <cellStyle name="Moeda 3" xfId="182"/>
    <cellStyle name="Moeda 3 10" xfId="183"/>
    <cellStyle name="Moeda 3 10 2" xfId="3609"/>
    <cellStyle name="Moeda 3 11" xfId="6208"/>
    <cellStyle name="Moeda 3 12" xfId="12800"/>
    <cellStyle name="Moeda 3 12 2" xfId="26654"/>
    <cellStyle name="Moeda 3 12 3" xfId="24889"/>
    <cellStyle name="Moeda 3 13" xfId="13231"/>
    <cellStyle name="Moeda 3 13 2" xfId="28479"/>
    <cellStyle name="Moeda 3 14" xfId="15561"/>
    <cellStyle name="Moeda 3 2" xfId="184"/>
    <cellStyle name="Moeda 3 2 2" xfId="185"/>
    <cellStyle name="Moeda 3 2 3" xfId="6209"/>
    <cellStyle name="Moeda 3 2 4" xfId="14815"/>
    <cellStyle name="Moeda 3 2 4 2" xfId="30053"/>
    <cellStyle name="Moeda 3 2 5" xfId="17132"/>
    <cellStyle name="Moeda 3 3" xfId="186"/>
    <cellStyle name="Moeda 3 3 2" xfId="187"/>
    <cellStyle name="Moeda 3 4" xfId="188"/>
    <cellStyle name="Moeda 3 4 2" xfId="189"/>
    <cellStyle name="Moeda 3 4 3" xfId="190"/>
    <cellStyle name="Moeda 3 4 3 2" xfId="3611"/>
    <cellStyle name="Moeda 3 4 3 3" xfId="3610"/>
    <cellStyle name="Moeda 3 5" xfId="191"/>
    <cellStyle name="Moeda 3 6" xfId="192"/>
    <cellStyle name="Moeda 3 6 2" xfId="3613"/>
    <cellStyle name="Moeda 3 6 3" xfId="6210"/>
    <cellStyle name="Moeda 3 6 4" xfId="3612"/>
    <cellStyle name="Moeda 3 6 5" xfId="14834"/>
    <cellStyle name="Moeda 3 6 5 2" xfId="30066"/>
    <cellStyle name="Moeda 3 6 6" xfId="17150"/>
    <cellStyle name="Moeda 3 7" xfId="193"/>
    <cellStyle name="Moeda 3 7 2" xfId="6211"/>
    <cellStyle name="Moeda 3 7 3" xfId="3614"/>
    <cellStyle name="Moeda 3 8" xfId="194"/>
    <cellStyle name="Moeda 3 8 2" xfId="6212"/>
    <cellStyle name="Moeda 3 8 3" xfId="3615"/>
    <cellStyle name="Moeda 3 9" xfId="195"/>
    <cellStyle name="Moeda 3 9 2" xfId="6213"/>
    <cellStyle name="Moeda 3 9 3" xfId="3616"/>
    <cellStyle name="Moeda 4" xfId="196"/>
    <cellStyle name="Moeda 4 10" xfId="197"/>
    <cellStyle name="Moeda 4 10 2" xfId="3617"/>
    <cellStyle name="Moeda 4 11" xfId="6214"/>
    <cellStyle name="Moeda 4 12" xfId="12801"/>
    <cellStyle name="Moeda 4 12 2" xfId="26655"/>
    <cellStyle name="Moeda 4 12 3" xfId="24890"/>
    <cellStyle name="Moeda 4 13" xfId="13232"/>
    <cellStyle name="Moeda 4 13 2" xfId="24857"/>
    <cellStyle name="Moeda 4 14" xfId="15562"/>
    <cellStyle name="Moeda 4 14 2" xfId="17724"/>
    <cellStyle name="Moeda 4 2" xfId="198"/>
    <cellStyle name="Moeda 4 2 2" xfId="199"/>
    <cellStyle name="Moeda 4 2 2 2" xfId="17837"/>
    <cellStyle name="Moeda 4 2 2 3" xfId="17744"/>
    <cellStyle name="Moeda 4 2 3" xfId="6215"/>
    <cellStyle name="Moeda 4 2 4" xfId="14816"/>
    <cellStyle name="Moeda 4 2 4 2" xfId="24992"/>
    <cellStyle name="Moeda 4 2 5" xfId="17725"/>
    <cellStyle name="Moeda 4 2 6" xfId="17133"/>
    <cellStyle name="Moeda 4 3" xfId="200"/>
    <cellStyle name="Moeda 4 3 2" xfId="201"/>
    <cellStyle name="Moeda 4 3 2 2" xfId="17839"/>
    <cellStyle name="Moeda 4 3 2 3" xfId="17777"/>
    <cellStyle name="Moeda 4 3 3" xfId="17838"/>
    <cellStyle name="Moeda 4 3 4" xfId="17745"/>
    <cellStyle name="Moeda 4 4" xfId="202"/>
    <cellStyle name="Moeda 4 4 2" xfId="203"/>
    <cellStyle name="Moeda 4 4 2 2" xfId="17841"/>
    <cellStyle name="Moeda 4 4 2 3" xfId="17747"/>
    <cellStyle name="Moeda 4 4 3" xfId="204"/>
    <cellStyle name="Moeda 4 4 3 2" xfId="3619"/>
    <cellStyle name="Moeda 4 4 3 3" xfId="3618"/>
    <cellStyle name="Moeda 4 4 3 4" xfId="17778"/>
    <cellStyle name="Moeda 4 4 4" xfId="17840"/>
    <cellStyle name="Moeda 4 4 5" xfId="17746"/>
    <cellStyle name="Moeda 4 5" xfId="205"/>
    <cellStyle name="Moeda 4 5 2" xfId="17842"/>
    <cellStyle name="Moeda 4 5 3" xfId="17748"/>
    <cellStyle name="Moeda 4 6" xfId="206"/>
    <cellStyle name="Moeda 4 6 2" xfId="3621"/>
    <cellStyle name="Moeda 4 6 2 2" xfId="17924"/>
    <cellStyle name="Moeda 4 6 2 3" xfId="17779"/>
    <cellStyle name="Moeda 4 6 3" xfId="6216"/>
    <cellStyle name="Moeda 4 6 4" xfId="3620"/>
    <cellStyle name="Moeda 4 6 5" xfId="14835"/>
    <cellStyle name="Moeda 4 6 5 2" xfId="24998"/>
    <cellStyle name="Moeda 4 6 6" xfId="17749"/>
    <cellStyle name="Moeda 4 6 7" xfId="17151"/>
    <cellStyle name="Moeda 4 7" xfId="207"/>
    <cellStyle name="Moeda 4 7 2" xfId="6217"/>
    <cellStyle name="Moeda 4 7 3" xfId="3622"/>
    <cellStyle name="Moeda 4 8" xfId="208"/>
    <cellStyle name="Moeda 4 8 2" xfId="6218"/>
    <cellStyle name="Moeda 4 8 3" xfId="3623"/>
    <cellStyle name="Moeda 4 9" xfId="209"/>
    <cellStyle name="Moeda 4 9 2" xfId="6219"/>
    <cellStyle name="Moeda 4 9 3" xfId="3624"/>
    <cellStyle name="Moeda 5" xfId="210"/>
    <cellStyle name="Moeda 5 2" xfId="17843"/>
    <cellStyle name="Moeda 5 3" xfId="17726"/>
    <cellStyle name="Moeda 6" xfId="6220"/>
    <cellStyle name="Moeda 6 2" xfId="19256"/>
    <cellStyle name="Moeda 6 3" xfId="17721"/>
    <cellStyle name="Moeda 7" xfId="18035"/>
    <cellStyle name="Neutra" xfId="211" builtinId="28" customBuiltin="1"/>
    <cellStyle name="Neutra 2" xfId="212"/>
    <cellStyle name="Neutral" xfId="213"/>
    <cellStyle name="Normal" xfId="0" builtinId="0"/>
    <cellStyle name="Normal 10" xfId="214"/>
    <cellStyle name="Normal 10 2" xfId="215"/>
    <cellStyle name="Normal 10 2 2" xfId="216"/>
    <cellStyle name="Normal 10 2 3" xfId="6222"/>
    <cellStyle name="Normal 10 2 3 2" xfId="11147"/>
    <cellStyle name="Normal 10 2 3 2 2" xfId="23185"/>
    <cellStyle name="Normal 10 2 3 3" xfId="19258"/>
    <cellStyle name="Normal 10 2 4" xfId="3625"/>
    <cellStyle name="Normal 10 2 4 2" xfId="18050"/>
    <cellStyle name="Normal 10 2 5" xfId="9938"/>
    <cellStyle name="Normal 10 2 5 2" xfId="21977"/>
    <cellStyle name="Normal 10 2 6" xfId="12803"/>
    <cellStyle name="Normal 10 2 6 2" xfId="26657"/>
    <cellStyle name="Normal 10 2 7" xfId="13234"/>
    <cellStyle name="Normal 10 2 7 2" xfId="28481"/>
    <cellStyle name="Normal 10 2 8" xfId="15564"/>
    <cellStyle name="Normal 10 3" xfId="217"/>
    <cellStyle name="Normal 10 3 2" xfId="6223"/>
    <cellStyle name="Normal 10 3 2 2" xfId="11148"/>
    <cellStyle name="Normal 10 3 2 2 2" xfId="23186"/>
    <cellStyle name="Normal 10 3 2 3" xfId="19259"/>
    <cellStyle name="Normal 10 3 3" xfId="3626"/>
    <cellStyle name="Normal 10 3 3 2" xfId="18051"/>
    <cellStyle name="Normal 10 3 4" xfId="9939"/>
    <cellStyle name="Normal 10 3 4 2" xfId="21978"/>
    <cellStyle name="Normal 10 3 5" xfId="12804"/>
    <cellStyle name="Normal 10 3 5 2" xfId="26658"/>
    <cellStyle name="Normal 10 3 6" xfId="13235"/>
    <cellStyle name="Normal 10 3 6 2" xfId="28482"/>
    <cellStyle name="Normal 10 3 7" xfId="15565"/>
    <cellStyle name="Normal 10 4" xfId="218"/>
    <cellStyle name="Normal 10 4 2" xfId="219"/>
    <cellStyle name="Normal 10 4 3" xfId="220"/>
    <cellStyle name="Normal 10 4 3 2" xfId="3628"/>
    <cellStyle name="Normal 10 4 3 2 2" xfId="17925"/>
    <cellStyle name="Normal 10 4 3 2 3" xfId="25015"/>
    <cellStyle name="Normal 10 4 3 3" xfId="3627"/>
    <cellStyle name="Normal 10 4 4" xfId="6224"/>
    <cellStyle name="Normal 10 4 4 2" xfId="6225"/>
    <cellStyle name="Normal 10 4 4 3" xfId="6226"/>
    <cellStyle name="Normal 10 5" xfId="221"/>
    <cellStyle name="Normal 10 5 2" xfId="3630"/>
    <cellStyle name="Normal 10 5 2 2" xfId="17926"/>
    <cellStyle name="Normal 10 5 2 3" xfId="25016"/>
    <cellStyle name="Normal 10 5 3" xfId="6227"/>
    <cellStyle name="Normal 10 5 3 2" xfId="11149"/>
    <cellStyle name="Normal 10 5 3 2 2" xfId="23187"/>
    <cellStyle name="Normal 10 5 3 3" xfId="19260"/>
    <cellStyle name="Normal 10 5 3 4" xfId="17799"/>
    <cellStyle name="Normal 10 5 4" xfId="3629"/>
    <cellStyle name="Normal 10 5 5" xfId="14700"/>
    <cellStyle name="Normal 10 5 5 2" xfId="29942"/>
    <cellStyle name="Normal 10 5 6" xfId="17028"/>
    <cellStyle name="Normal 10 6" xfId="6221"/>
    <cellStyle name="Normal 10 6 2" xfId="11146"/>
    <cellStyle name="Normal 10 6 2 2" xfId="23184"/>
    <cellStyle name="Normal 10 6 3" xfId="19257"/>
    <cellStyle name="Normal 10 7" xfId="12802"/>
    <cellStyle name="Normal 10 7 2" xfId="26656"/>
    <cellStyle name="Normal 10 8" xfId="13233"/>
    <cellStyle name="Normal 10 8 2" xfId="28480"/>
    <cellStyle name="Normal 10 9" xfId="15563"/>
    <cellStyle name="Normal 100" xfId="222"/>
    <cellStyle name="Normal 100 2" xfId="6228"/>
    <cellStyle name="Normal 100 2 2" xfId="11150"/>
    <cellStyle name="Normal 100 2 2 2" xfId="23188"/>
    <cellStyle name="Normal 100 2 3" xfId="19261"/>
    <cellStyle name="Normal 100 3" xfId="3631"/>
    <cellStyle name="Normal 100 3 2" xfId="18052"/>
    <cellStyle name="Normal 100 4" xfId="9940"/>
    <cellStyle name="Normal 100 4 2" xfId="21979"/>
    <cellStyle name="Normal 100 5" xfId="12805"/>
    <cellStyle name="Normal 100 5 2" xfId="26659"/>
    <cellStyle name="Normal 100 6" xfId="13236"/>
    <cellStyle name="Normal 100 6 2" xfId="28483"/>
    <cellStyle name="Normal 100 7" xfId="15566"/>
    <cellStyle name="Normal 1000" xfId="3632"/>
    <cellStyle name="Normal 1000 2" xfId="6230"/>
    <cellStyle name="Normal 1000 2 2" xfId="11152"/>
    <cellStyle name="Normal 1000 2 2 2" xfId="23190"/>
    <cellStyle name="Normal 1000 2 3" xfId="15125"/>
    <cellStyle name="Normal 1000 2 3 2" xfId="19263"/>
    <cellStyle name="Normal 1000 2 4" xfId="17927"/>
    <cellStyle name="Normal 1000 2 5" xfId="17427"/>
    <cellStyle name="Normal 1000 3" xfId="6231"/>
    <cellStyle name="Normal 1000 3 2" xfId="11153"/>
    <cellStyle name="Normal 1000 3 2 2" xfId="23191"/>
    <cellStyle name="Normal 1000 3 3" xfId="15076"/>
    <cellStyle name="Normal 1000 3 3 2" xfId="30299"/>
    <cellStyle name="Normal 1000 3 4" xfId="17378"/>
    <cellStyle name="Normal 1000 4" xfId="6229"/>
    <cellStyle name="Normal 1000 4 2" xfId="11151"/>
    <cellStyle name="Normal 1000 4 2 2" xfId="23189"/>
    <cellStyle name="Normal 1000 4 3" xfId="19262"/>
    <cellStyle name="Normal 1000 5" xfId="14736"/>
    <cellStyle name="Normal 1000 5 2" xfId="29978"/>
    <cellStyle name="Normal 1000 6" xfId="17911"/>
    <cellStyle name="Normal 1000 7" xfId="17064"/>
    <cellStyle name="Normal 1001" xfId="3633"/>
    <cellStyle name="Normal 1001 2" xfId="6233"/>
    <cellStyle name="Normal 1001 2 2" xfId="11155"/>
    <cellStyle name="Normal 1001 2 2 2" xfId="23193"/>
    <cellStyle name="Normal 1001 2 3" xfId="15124"/>
    <cellStyle name="Normal 1001 2 3 2" xfId="30345"/>
    <cellStyle name="Normal 1001 2 4" xfId="17426"/>
    <cellStyle name="Normal 1001 3" xfId="6234"/>
    <cellStyle name="Normal 1001 3 2" xfId="11156"/>
    <cellStyle name="Normal 1001 3 2 2" xfId="23194"/>
    <cellStyle name="Normal 1001 3 3" xfId="15063"/>
    <cellStyle name="Normal 1001 3 3 2" xfId="30286"/>
    <cellStyle name="Normal 1001 3 4" xfId="17365"/>
    <cellStyle name="Normal 1001 4" xfId="6232"/>
    <cellStyle name="Normal 1001 4 2" xfId="11154"/>
    <cellStyle name="Normal 1001 4 2 2" xfId="23192"/>
    <cellStyle name="Normal 1001 4 3" xfId="19264"/>
    <cellStyle name="Normal 1001 5" xfId="14699"/>
    <cellStyle name="Normal 1001 5 2" xfId="29941"/>
    <cellStyle name="Normal 1001 6" xfId="17928"/>
    <cellStyle name="Normal 1001 7" xfId="17027"/>
    <cellStyle name="Normal 1002" xfId="3634"/>
    <cellStyle name="Normal 1002 2" xfId="6236"/>
    <cellStyle name="Normal 1002 2 2" xfId="11158"/>
    <cellStyle name="Normal 1002 2 2 2" xfId="23196"/>
    <cellStyle name="Normal 1002 2 3" xfId="15127"/>
    <cellStyle name="Normal 1002 2 3 2" xfId="30346"/>
    <cellStyle name="Normal 1002 2 4" xfId="17429"/>
    <cellStyle name="Normal 1002 3" xfId="6237"/>
    <cellStyle name="Normal 1002 3 2" xfId="11159"/>
    <cellStyle name="Normal 1002 3 2 2" xfId="23197"/>
    <cellStyle name="Normal 1002 3 3" xfId="15071"/>
    <cellStyle name="Normal 1002 3 3 2" xfId="30294"/>
    <cellStyle name="Normal 1002 3 4" xfId="17373"/>
    <cellStyle name="Normal 1002 4" xfId="6235"/>
    <cellStyle name="Normal 1002 4 2" xfId="11157"/>
    <cellStyle name="Normal 1002 4 2 2" xfId="23195"/>
    <cellStyle name="Normal 1002 4 3" xfId="19265"/>
    <cellStyle name="Normal 1002 5" xfId="14855"/>
    <cellStyle name="Normal 1002 5 2" xfId="30078"/>
    <cellStyle name="Normal 1002 6" xfId="17929"/>
    <cellStyle name="Normal 1002 7" xfId="17167"/>
    <cellStyle name="Normal 1003" xfId="3635"/>
    <cellStyle name="Normal 1003 2" xfId="6238"/>
    <cellStyle name="Normal 1003 2 2" xfId="11160"/>
    <cellStyle name="Normal 1003 2 2 2" xfId="23198"/>
    <cellStyle name="Normal 1003 2 3" xfId="19266"/>
    <cellStyle name="Normal 1003 3" xfId="15060"/>
    <cellStyle name="Normal 1003 3 2" xfId="30283"/>
    <cellStyle name="Normal 1003 4" xfId="17930"/>
    <cellStyle name="Normal 1003 5" xfId="17362"/>
    <cellStyle name="Normal 1004" xfId="3636"/>
    <cellStyle name="Normal 1004 2" xfId="6239"/>
    <cellStyle name="Normal 1004 2 2" xfId="11161"/>
    <cellStyle name="Normal 1004 2 2 2" xfId="23199"/>
    <cellStyle name="Normal 1004 2 3" xfId="19267"/>
    <cellStyle name="Normal 1004 3" xfId="15077"/>
    <cellStyle name="Normal 1004 3 2" xfId="30300"/>
    <cellStyle name="Normal 1004 4" xfId="17931"/>
    <cellStyle name="Normal 1004 5" xfId="17379"/>
    <cellStyle name="Normal 1005" xfId="3637"/>
    <cellStyle name="Normal 1005 2" xfId="6240"/>
    <cellStyle name="Normal 1005 2 2" xfId="11162"/>
    <cellStyle name="Normal 1005 2 2 2" xfId="23200"/>
    <cellStyle name="Normal 1005 2 3" xfId="19268"/>
    <cellStyle name="Normal 1005 3" xfId="15080"/>
    <cellStyle name="Normal 1005 3 2" xfId="30303"/>
    <cellStyle name="Normal 1005 4" xfId="17932"/>
    <cellStyle name="Normal 1005 5" xfId="17382"/>
    <cellStyle name="Normal 1006" xfId="6241"/>
    <cellStyle name="Normal 1006 2" xfId="11163"/>
    <cellStyle name="Normal 1006 2 2" xfId="23201"/>
    <cellStyle name="Normal 1006 3" xfId="15083"/>
    <cellStyle name="Normal 1006 3 2" xfId="19269"/>
    <cellStyle name="Normal 1006 4" xfId="24989"/>
    <cellStyle name="Normal 1006 5" xfId="17922"/>
    <cellStyle name="Normal 1006 6" xfId="17385"/>
    <cellStyle name="Normal 1007" xfId="6242"/>
    <cellStyle name="Normal 1007 2" xfId="11164"/>
    <cellStyle name="Normal 1007 2 2" xfId="23202"/>
    <cellStyle name="Normal 1007 3" xfId="15075"/>
    <cellStyle name="Normal 1007 3 2" xfId="30298"/>
    <cellStyle name="Normal 1007 4" xfId="17377"/>
    <cellStyle name="Normal 1008" xfId="6243"/>
    <cellStyle name="Normal 1008 2" xfId="11165"/>
    <cellStyle name="Normal 1008 2 2" xfId="23203"/>
    <cellStyle name="Normal 1008 3" xfId="15065"/>
    <cellStyle name="Normal 1008 3 2" xfId="30288"/>
    <cellStyle name="Normal 1008 4" xfId="17367"/>
    <cellStyle name="Normal 1009" xfId="6244"/>
    <cellStyle name="Normal 1009 2" xfId="11166"/>
    <cellStyle name="Normal 1009 2 2" xfId="23204"/>
    <cellStyle name="Normal 1009 3" xfId="15078"/>
    <cellStyle name="Normal 1009 3 2" xfId="30301"/>
    <cellStyle name="Normal 1009 4" xfId="17380"/>
    <cellStyle name="Normal 101" xfId="223"/>
    <cellStyle name="Normal 101 2" xfId="6245"/>
    <cellStyle name="Normal 101 2 2" xfId="11167"/>
    <cellStyle name="Normal 101 2 2 2" xfId="23205"/>
    <cellStyle name="Normal 101 2 3" xfId="19270"/>
    <cellStyle name="Normal 101 3" xfId="3638"/>
    <cellStyle name="Normal 101 3 2" xfId="18053"/>
    <cellStyle name="Normal 101 4" xfId="9941"/>
    <cellStyle name="Normal 101 4 2" xfId="21980"/>
    <cellStyle name="Normal 101 5" xfId="12806"/>
    <cellStyle name="Normal 101 5 2" xfId="26660"/>
    <cellStyle name="Normal 101 6" xfId="13237"/>
    <cellStyle name="Normal 101 6 2" xfId="28484"/>
    <cellStyle name="Normal 101 7" xfId="15567"/>
    <cellStyle name="Normal 1010" xfId="6246"/>
    <cellStyle name="Normal 1010 2" xfId="11168"/>
    <cellStyle name="Normal 1010 2 2" xfId="23206"/>
    <cellStyle name="Normal 1010 3" xfId="15062"/>
    <cellStyle name="Normal 1010 3 2" xfId="30285"/>
    <cellStyle name="Normal 1010 4" xfId="17364"/>
    <cellStyle name="Normal 1011" xfId="6247"/>
    <cellStyle name="Normal 1011 2" xfId="11169"/>
    <cellStyle name="Normal 1011 2 2" xfId="23207"/>
    <cellStyle name="Normal 1011 3" xfId="15068"/>
    <cellStyle name="Normal 1011 3 2" xfId="30291"/>
    <cellStyle name="Normal 1011 4" xfId="17370"/>
    <cellStyle name="Normal 1012" xfId="6248"/>
    <cellStyle name="Normal 1012 2" xfId="11170"/>
    <cellStyle name="Normal 1012 2 2" xfId="23208"/>
    <cellStyle name="Normal 1012 3" xfId="15082"/>
    <cellStyle name="Normal 1012 3 2" xfId="30305"/>
    <cellStyle name="Normal 1012 4" xfId="17384"/>
    <cellStyle name="Normal 1013" xfId="6249"/>
    <cellStyle name="Normal 1013 2" xfId="11171"/>
    <cellStyle name="Normal 1013 2 2" xfId="23209"/>
    <cellStyle name="Normal 1013 3" xfId="15079"/>
    <cellStyle name="Normal 1013 3 2" xfId="30302"/>
    <cellStyle name="Normal 1013 4" xfId="17381"/>
    <cellStyle name="Normal 1014" xfId="6250"/>
    <cellStyle name="Normal 1014 2" xfId="11172"/>
    <cellStyle name="Normal 1014 2 2" xfId="23210"/>
    <cellStyle name="Normal 1014 3" xfId="15073"/>
    <cellStyle name="Normal 1014 3 2" xfId="30296"/>
    <cellStyle name="Normal 1014 4" xfId="17375"/>
    <cellStyle name="Normal 1015" xfId="6251"/>
    <cellStyle name="Normal 1015 2" xfId="11173"/>
    <cellStyle name="Normal 1015 2 2" xfId="23211"/>
    <cellStyle name="Normal 1015 3" xfId="15059"/>
    <cellStyle name="Normal 1015 3 2" xfId="30282"/>
    <cellStyle name="Normal 1015 4" xfId="17361"/>
    <cellStyle name="Normal 1016" xfId="6252"/>
    <cellStyle name="Normal 1016 2" xfId="11174"/>
    <cellStyle name="Normal 1016 2 2" xfId="23212"/>
    <cellStyle name="Normal 1016 3" xfId="15084"/>
    <cellStyle name="Normal 1016 3 2" xfId="30306"/>
    <cellStyle name="Normal 1016 4" xfId="17386"/>
    <cellStyle name="Normal 1017" xfId="6253"/>
    <cellStyle name="Normal 1017 2" xfId="11175"/>
    <cellStyle name="Normal 1017 2 2" xfId="23213"/>
    <cellStyle name="Normal 1017 3" xfId="15072"/>
    <cellStyle name="Normal 1017 3 2" xfId="30295"/>
    <cellStyle name="Normal 1017 4" xfId="17374"/>
    <cellStyle name="Normal 1018" xfId="6254"/>
    <cellStyle name="Normal 1018 2" xfId="11176"/>
    <cellStyle name="Normal 1018 2 2" xfId="23214"/>
    <cellStyle name="Normal 1018 3" xfId="15081"/>
    <cellStyle name="Normal 1018 3 2" xfId="30304"/>
    <cellStyle name="Normal 1018 4" xfId="17383"/>
    <cellStyle name="Normal 1019" xfId="6255"/>
    <cellStyle name="Normal 1019 2" xfId="11177"/>
    <cellStyle name="Normal 1019 2 2" xfId="23215"/>
    <cellStyle name="Normal 1019 3" xfId="15069"/>
    <cellStyle name="Normal 1019 3 2" xfId="30292"/>
    <cellStyle name="Normal 1019 4" xfId="17371"/>
    <cellStyle name="Normal 102" xfId="224"/>
    <cellStyle name="Normal 102 2" xfId="6256"/>
    <cellStyle name="Normal 102 2 2" xfId="11178"/>
    <cellStyle name="Normal 102 2 2 2" xfId="23216"/>
    <cellStyle name="Normal 102 2 3" xfId="19271"/>
    <cellStyle name="Normal 102 3" xfId="3639"/>
    <cellStyle name="Normal 102 3 2" xfId="18054"/>
    <cellStyle name="Normal 102 4" xfId="9942"/>
    <cellStyle name="Normal 102 4 2" xfId="21981"/>
    <cellStyle name="Normal 102 5" xfId="12807"/>
    <cellStyle name="Normal 102 5 2" xfId="26661"/>
    <cellStyle name="Normal 102 6" xfId="13238"/>
    <cellStyle name="Normal 102 6 2" xfId="28485"/>
    <cellStyle name="Normal 102 7" xfId="15568"/>
    <cellStyle name="Normal 1020" xfId="6257"/>
    <cellStyle name="Normal 1020 2" xfId="11179"/>
    <cellStyle name="Normal 1020 2 2" xfId="23217"/>
    <cellStyle name="Normal 1020 3" xfId="15067"/>
    <cellStyle name="Normal 1020 3 2" xfId="30290"/>
    <cellStyle name="Normal 1020 4" xfId="17369"/>
    <cellStyle name="Normal 1021" xfId="6258"/>
    <cellStyle name="Normal 1021 2" xfId="11180"/>
    <cellStyle name="Normal 1021 2 2" xfId="23218"/>
    <cellStyle name="Normal 1021 3" xfId="15064"/>
    <cellStyle name="Normal 1021 3 2" xfId="30287"/>
    <cellStyle name="Normal 1021 4" xfId="17366"/>
    <cellStyle name="Normal 1022" xfId="6259"/>
    <cellStyle name="Normal 1022 2" xfId="11181"/>
    <cellStyle name="Normal 1022 2 2" xfId="23219"/>
    <cellStyle name="Normal 1022 3" xfId="15074"/>
    <cellStyle name="Normal 1022 3 2" xfId="30297"/>
    <cellStyle name="Normal 1022 4" xfId="17376"/>
    <cellStyle name="Normal 1023" xfId="6260"/>
    <cellStyle name="Normal 1023 2" xfId="11182"/>
    <cellStyle name="Normal 1023 2 2" xfId="23220"/>
    <cellStyle name="Normal 1023 3" xfId="15085"/>
    <cellStyle name="Normal 1023 3 2" xfId="30307"/>
    <cellStyle name="Normal 1023 4" xfId="17387"/>
    <cellStyle name="Normal 1024" xfId="6261"/>
    <cellStyle name="Normal 1024 2" xfId="11183"/>
    <cellStyle name="Normal 1024 2 2" xfId="23221"/>
    <cellStyle name="Normal 1024 3" xfId="15089"/>
    <cellStyle name="Normal 1024 3 2" xfId="30311"/>
    <cellStyle name="Normal 1024 4" xfId="17391"/>
    <cellStyle name="Normal 1025" xfId="6262"/>
    <cellStyle name="Normal 1025 2" xfId="11184"/>
    <cellStyle name="Normal 1025 2 2" xfId="23222"/>
    <cellStyle name="Normal 1025 3" xfId="15091"/>
    <cellStyle name="Normal 1025 3 2" xfId="30313"/>
    <cellStyle name="Normal 1025 4" xfId="17393"/>
    <cellStyle name="Normal 1026" xfId="6263"/>
    <cellStyle name="Normal 1026 2" xfId="11185"/>
    <cellStyle name="Normal 1026 2 2" xfId="23223"/>
    <cellStyle name="Normal 1026 3" xfId="15093"/>
    <cellStyle name="Normal 1026 3 2" xfId="30315"/>
    <cellStyle name="Normal 1026 4" xfId="17395"/>
    <cellStyle name="Normal 1027" xfId="6264"/>
    <cellStyle name="Normal 1027 2" xfId="11186"/>
    <cellStyle name="Normal 1027 2 2" xfId="23224"/>
    <cellStyle name="Normal 1027 3" xfId="15103"/>
    <cellStyle name="Normal 1027 3 2" xfId="30325"/>
    <cellStyle name="Normal 1027 4" xfId="17405"/>
    <cellStyle name="Normal 1028" xfId="6265"/>
    <cellStyle name="Normal 1028 2" xfId="11187"/>
    <cellStyle name="Normal 1028 2 2" xfId="23225"/>
    <cellStyle name="Normal 1028 3" xfId="15099"/>
    <cellStyle name="Normal 1028 3 2" xfId="30321"/>
    <cellStyle name="Normal 1028 4" xfId="17401"/>
    <cellStyle name="Normal 1029" xfId="6266"/>
    <cellStyle name="Normal 1029 2" xfId="11188"/>
    <cellStyle name="Normal 1029 2 2" xfId="23226"/>
    <cellStyle name="Normal 1029 3" xfId="15088"/>
    <cellStyle name="Normal 1029 3 2" xfId="30310"/>
    <cellStyle name="Normal 1029 4" xfId="17390"/>
    <cellStyle name="Normal 103" xfId="225"/>
    <cellStyle name="Normal 103 2" xfId="6267"/>
    <cellStyle name="Normal 103 2 2" xfId="11189"/>
    <cellStyle name="Normal 103 2 2 2" xfId="23227"/>
    <cellStyle name="Normal 103 2 3" xfId="19272"/>
    <cellStyle name="Normal 103 3" xfId="3640"/>
    <cellStyle name="Normal 103 3 2" xfId="18055"/>
    <cellStyle name="Normal 103 4" xfId="9943"/>
    <cellStyle name="Normal 103 4 2" xfId="21982"/>
    <cellStyle name="Normal 103 5" xfId="12808"/>
    <cellStyle name="Normal 103 5 2" xfId="26662"/>
    <cellStyle name="Normal 103 6" xfId="13239"/>
    <cellStyle name="Normal 103 6 2" xfId="28486"/>
    <cellStyle name="Normal 103 7" xfId="15569"/>
    <cellStyle name="Normal 1030" xfId="6268"/>
    <cellStyle name="Normal 1030 2" xfId="11190"/>
    <cellStyle name="Normal 1030 2 2" xfId="23228"/>
    <cellStyle name="Normal 1030 3" xfId="15095"/>
    <cellStyle name="Normal 1030 3 2" xfId="30317"/>
    <cellStyle name="Normal 1030 4" xfId="17397"/>
    <cellStyle name="Normal 1031" xfId="6269"/>
    <cellStyle name="Normal 1031 2" xfId="11191"/>
    <cellStyle name="Normal 1031 2 2" xfId="23229"/>
    <cellStyle name="Normal 1031 3" xfId="15101"/>
    <cellStyle name="Normal 1031 3 2" xfId="30323"/>
    <cellStyle name="Normal 1031 4" xfId="17403"/>
    <cellStyle name="Normal 1032" xfId="6270"/>
    <cellStyle name="Normal 1032 2" xfId="11192"/>
    <cellStyle name="Normal 1032 2 2" xfId="23230"/>
    <cellStyle name="Normal 1032 3" xfId="15087"/>
    <cellStyle name="Normal 1032 3 2" xfId="30309"/>
    <cellStyle name="Normal 1032 4" xfId="17389"/>
    <cellStyle name="Normal 1033" xfId="6271"/>
    <cellStyle name="Normal 1033 2" xfId="11193"/>
    <cellStyle name="Normal 1033 2 2" xfId="23231"/>
    <cellStyle name="Normal 1033 3" xfId="15096"/>
    <cellStyle name="Normal 1033 3 2" xfId="30318"/>
    <cellStyle name="Normal 1033 4" xfId="17398"/>
    <cellStyle name="Normal 1034" xfId="6272"/>
    <cellStyle name="Normal 1034 2" xfId="11194"/>
    <cellStyle name="Normal 1034 2 2" xfId="23232"/>
    <cellStyle name="Normal 1034 3" xfId="15104"/>
    <cellStyle name="Normal 1034 3 2" xfId="30326"/>
    <cellStyle name="Normal 1034 4" xfId="17406"/>
    <cellStyle name="Normal 1035" xfId="6273"/>
    <cellStyle name="Normal 1035 2" xfId="11195"/>
    <cellStyle name="Normal 1035 2 2" xfId="23233"/>
    <cellStyle name="Normal 1035 3" xfId="15097"/>
    <cellStyle name="Normal 1035 3 2" xfId="30319"/>
    <cellStyle name="Normal 1035 4" xfId="17399"/>
    <cellStyle name="Normal 1036" xfId="6274"/>
    <cellStyle name="Normal 1036 2" xfId="11196"/>
    <cellStyle name="Normal 1036 2 2" xfId="23234"/>
    <cellStyle name="Normal 1036 3" xfId="15102"/>
    <cellStyle name="Normal 1036 3 2" xfId="30324"/>
    <cellStyle name="Normal 1036 4" xfId="17404"/>
    <cellStyle name="Normal 1037" xfId="6275"/>
    <cellStyle name="Normal 1037 2" xfId="11197"/>
    <cellStyle name="Normal 1037 2 2" xfId="23235"/>
    <cellStyle name="Normal 1037 3" xfId="15098"/>
    <cellStyle name="Normal 1037 3 2" xfId="30320"/>
    <cellStyle name="Normal 1037 4" xfId="17400"/>
    <cellStyle name="Normal 1038" xfId="6276"/>
    <cellStyle name="Normal 1038 2" xfId="11198"/>
    <cellStyle name="Normal 1038 2 2" xfId="23236"/>
    <cellStyle name="Normal 1038 3" xfId="15109"/>
    <cellStyle name="Normal 1038 3 2" xfId="30331"/>
    <cellStyle name="Normal 1038 4" xfId="17411"/>
    <cellStyle name="Normal 1039" xfId="6277"/>
    <cellStyle name="Normal 1039 2" xfId="11199"/>
    <cellStyle name="Normal 1039 2 2" xfId="23237"/>
    <cellStyle name="Normal 1039 3" xfId="15086"/>
    <cellStyle name="Normal 1039 3 2" xfId="30308"/>
    <cellStyle name="Normal 1039 4" xfId="17388"/>
    <cellStyle name="Normal 104" xfId="226"/>
    <cellStyle name="Normal 104 2" xfId="6278"/>
    <cellStyle name="Normal 104 2 2" xfId="11200"/>
    <cellStyle name="Normal 104 2 2 2" xfId="23238"/>
    <cellStyle name="Normal 104 2 3" xfId="19273"/>
    <cellStyle name="Normal 104 3" xfId="3641"/>
    <cellStyle name="Normal 104 3 2" xfId="18056"/>
    <cellStyle name="Normal 104 4" xfId="9944"/>
    <cellStyle name="Normal 104 4 2" xfId="21983"/>
    <cellStyle name="Normal 104 5" xfId="12809"/>
    <cellStyle name="Normal 104 5 2" xfId="26663"/>
    <cellStyle name="Normal 104 6" xfId="13240"/>
    <cellStyle name="Normal 104 6 2" xfId="28487"/>
    <cellStyle name="Normal 104 7" xfId="15570"/>
    <cellStyle name="Normal 1040" xfId="6279"/>
    <cellStyle name="Normal 1040 2" xfId="11201"/>
    <cellStyle name="Normal 1040 2 2" xfId="23239"/>
    <cellStyle name="Normal 1040 3" xfId="15110"/>
    <cellStyle name="Normal 1040 3 2" xfId="30332"/>
    <cellStyle name="Normal 1040 4" xfId="17412"/>
    <cellStyle name="Normal 1041" xfId="6280"/>
    <cellStyle name="Normal 1041 2" xfId="11202"/>
    <cellStyle name="Normal 1041 2 2" xfId="23240"/>
    <cellStyle name="Normal 1041 3" xfId="15106"/>
    <cellStyle name="Normal 1041 3 2" xfId="30328"/>
    <cellStyle name="Normal 1041 4" xfId="17408"/>
    <cellStyle name="Normal 1042" xfId="6281"/>
    <cellStyle name="Normal 1042 2" xfId="11203"/>
    <cellStyle name="Normal 1042 2 2" xfId="23241"/>
    <cellStyle name="Normal 1042 3" xfId="15092"/>
    <cellStyle name="Normal 1042 3 2" xfId="30314"/>
    <cellStyle name="Normal 1042 4" xfId="17394"/>
    <cellStyle name="Normal 1043" xfId="6282"/>
    <cellStyle name="Normal 1043 2" xfId="11204"/>
    <cellStyle name="Normal 1043 2 2" xfId="23242"/>
    <cellStyle name="Normal 1043 3" xfId="15108"/>
    <cellStyle name="Normal 1043 3 2" xfId="30330"/>
    <cellStyle name="Normal 1043 4" xfId="17410"/>
    <cellStyle name="Normal 1044" xfId="6283"/>
    <cellStyle name="Normal 1044 2" xfId="11205"/>
    <cellStyle name="Normal 1044 2 2" xfId="23243"/>
    <cellStyle name="Normal 1044 3" xfId="15090"/>
    <cellStyle name="Normal 1044 3 2" xfId="30312"/>
    <cellStyle name="Normal 1044 4" xfId="17392"/>
    <cellStyle name="Normal 1045" xfId="6284"/>
    <cellStyle name="Normal 1045 2" xfId="11206"/>
    <cellStyle name="Normal 1045 2 2" xfId="23244"/>
    <cellStyle name="Normal 1045 3" xfId="15107"/>
    <cellStyle name="Normal 1045 3 2" xfId="30329"/>
    <cellStyle name="Normal 1045 4" xfId="17409"/>
    <cellStyle name="Normal 1046" xfId="6285"/>
    <cellStyle name="Normal 1046 2" xfId="11207"/>
    <cellStyle name="Normal 1046 2 2" xfId="23245"/>
    <cellStyle name="Normal 1046 3" xfId="15100"/>
    <cellStyle name="Normal 1046 3 2" xfId="30322"/>
    <cellStyle name="Normal 1046 4" xfId="17402"/>
    <cellStyle name="Normal 1047" xfId="6286"/>
    <cellStyle name="Normal 1047 2" xfId="11208"/>
    <cellStyle name="Normal 1047 2 2" xfId="23246"/>
    <cellStyle name="Normal 1047 3" xfId="15105"/>
    <cellStyle name="Normal 1047 3 2" xfId="30327"/>
    <cellStyle name="Normal 1047 4" xfId="17407"/>
    <cellStyle name="Normal 1048" xfId="6287"/>
    <cellStyle name="Normal 1048 2" xfId="11209"/>
    <cellStyle name="Normal 1048 2 2" xfId="23247"/>
    <cellStyle name="Normal 1048 3" xfId="15094"/>
    <cellStyle name="Normal 1048 3 2" xfId="30316"/>
    <cellStyle name="Normal 1048 4" xfId="17396"/>
    <cellStyle name="Normal 1049" xfId="6288"/>
    <cellStyle name="Normal 1049 2" xfId="11210"/>
    <cellStyle name="Normal 1049 2 2" xfId="23248"/>
    <cellStyle name="Normal 1049 3" xfId="15111"/>
    <cellStyle name="Normal 1049 3 2" xfId="30333"/>
    <cellStyle name="Normal 1049 4" xfId="17413"/>
    <cellStyle name="Normal 105" xfId="227"/>
    <cellStyle name="Normal 105 2" xfId="6289"/>
    <cellStyle name="Normal 105 2 2" xfId="11211"/>
    <cellStyle name="Normal 105 2 2 2" xfId="23249"/>
    <cellStyle name="Normal 105 2 3" xfId="19274"/>
    <cellStyle name="Normal 105 3" xfId="3642"/>
    <cellStyle name="Normal 105 3 2" xfId="18057"/>
    <cellStyle name="Normal 105 4" xfId="9945"/>
    <cellStyle name="Normal 105 4 2" xfId="21984"/>
    <cellStyle name="Normal 105 5" xfId="12810"/>
    <cellStyle name="Normal 105 5 2" xfId="26664"/>
    <cellStyle name="Normal 105 6" xfId="13241"/>
    <cellStyle name="Normal 105 6 2" xfId="28488"/>
    <cellStyle name="Normal 105 7" xfId="15571"/>
    <cellStyle name="Normal 1050" xfId="6290"/>
    <cellStyle name="Normal 1050 2" xfId="11212"/>
    <cellStyle name="Normal 1050 2 2" xfId="23250"/>
    <cellStyle name="Normal 1050 3" xfId="15112"/>
    <cellStyle name="Normal 1050 3 2" xfId="30334"/>
    <cellStyle name="Normal 1050 4" xfId="17414"/>
    <cellStyle name="Normal 1051" xfId="6291"/>
    <cellStyle name="Normal 1051 2" xfId="11213"/>
    <cellStyle name="Normal 1051 2 2" xfId="23251"/>
    <cellStyle name="Normal 1051 3" xfId="15113"/>
    <cellStyle name="Normal 1051 3 2" xfId="30335"/>
    <cellStyle name="Normal 1051 4" xfId="17415"/>
    <cellStyle name="Normal 1052" xfId="6292"/>
    <cellStyle name="Normal 1052 2" xfId="11214"/>
    <cellStyle name="Normal 1052 2 2" xfId="23252"/>
    <cellStyle name="Normal 1052 3" xfId="15114"/>
    <cellStyle name="Normal 1052 3 2" xfId="30336"/>
    <cellStyle name="Normal 1052 4" xfId="17416"/>
    <cellStyle name="Normal 1053" xfId="6293"/>
    <cellStyle name="Normal 1053 2" xfId="11215"/>
    <cellStyle name="Normal 1053 2 2" xfId="23253"/>
    <cellStyle name="Normal 1053 3" xfId="15115"/>
    <cellStyle name="Normal 1053 3 2" xfId="30337"/>
    <cellStyle name="Normal 1053 4" xfId="17417"/>
    <cellStyle name="Normal 1054" xfId="6294"/>
    <cellStyle name="Normal 1054 2" xfId="11216"/>
    <cellStyle name="Normal 1054 2 2" xfId="23254"/>
    <cellStyle name="Normal 1054 3" xfId="15116"/>
    <cellStyle name="Normal 1054 3 2" xfId="30338"/>
    <cellStyle name="Normal 1054 4" xfId="17418"/>
    <cellStyle name="Normal 1055" xfId="6295"/>
    <cellStyle name="Normal 1055 2" xfId="11217"/>
    <cellStyle name="Normal 1055 2 2" xfId="23255"/>
    <cellStyle name="Normal 1055 3" xfId="15119"/>
    <cellStyle name="Normal 1055 3 2" xfId="30341"/>
    <cellStyle name="Normal 1055 4" xfId="17421"/>
    <cellStyle name="Normal 1056" xfId="6296"/>
    <cellStyle name="Normal 1056 2" xfId="11218"/>
    <cellStyle name="Normal 1056 2 2" xfId="23256"/>
    <cellStyle name="Normal 1056 3" xfId="15117"/>
    <cellStyle name="Normal 1056 3 2" xfId="30339"/>
    <cellStyle name="Normal 1056 4" xfId="17419"/>
    <cellStyle name="Normal 1057" xfId="6297"/>
    <cellStyle name="Normal 1057 2" xfId="11219"/>
    <cellStyle name="Normal 1057 2 2" xfId="23257"/>
    <cellStyle name="Normal 1057 3" xfId="15118"/>
    <cellStyle name="Normal 1057 3 2" xfId="30340"/>
    <cellStyle name="Normal 1057 4" xfId="17420"/>
    <cellStyle name="Normal 1058" xfId="6298"/>
    <cellStyle name="Normal 1058 2" xfId="11220"/>
    <cellStyle name="Normal 1058 2 2" xfId="23258"/>
    <cellStyle name="Normal 1058 3" xfId="15120"/>
    <cellStyle name="Normal 1058 3 2" xfId="30342"/>
    <cellStyle name="Normal 1058 4" xfId="17422"/>
    <cellStyle name="Normal 1059" xfId="6299"/>
    <cellStyle name="Normal 1059 2" xfId="11221"/>
    <cellStyle name="Normal 1059 2 2" xfId="23259"/>
    <cellStyle name="Normal 1059 3" xfId="15121"/>
    <cellStyle name="Normal 1059 3 2" xfId="30343"/>
    <cellStyle name="Normal 1059 4" xfId="17423"/>
    <cellStyle name="Normal 106" xfId="228"/>
    <cellStyle name="Normal 106 2" xfId="6300"/>
    <cellStyle name="Normal 106 2 2" xfId="11222"/>
    <cellStyle name="Normal 106 2 2 2" xfId="23260"/>
    <cellStyle name="Normal 106 2 3" xfId="19275"/>
    <cellStyle name="Normal 106 3" xfId="3643"/>
    <cellStyle name="Normal 106 3 2" xfId="18058"/>
    <cellStyle name="Normal 106 4" xfId="9946"/>
    <cellStyle name="Normal 106 4 2" xfId="21985"/>
    <cellStyle name="Normal 106 5" xfId="12811"/>
    <cellStyle name="Normal 106 5 2" xfId="26665"/>
    <cellStyle name="Normal 106 6" xfId="13242"/>
    <cellStyle name="Normal 106 6 2" xfId="28489"/>
    <cellStyle name="Normal 106 7" xfId="15572"/>
    <cellStyle name="Normal 1060" xfId="6301"/>
    <cellStyle name="Normal 1060 2" xfId="11223"/>
    <cellStyle name="Normal 1060 2 2" xfId="23261"/>
    <cellStyle name="Normal 1060 3" xfId="15122"/>
    <cellStyle name="Normal 1060 3 2" xfId="30344"/>
    <cellStyle name="Normal 1060 4" xfId="17424"/>
    <cellStyle name="Normal 1061" xfId="6302"/>
    <cellStyle name="Normal 1061 2" xfId="11224"/>
    <cellStyle name="Normal 1061 2 2" xfId="23262"/>
    <cellStyle name="Normal 1061 3" xfId="15056"/>
    <cellStyle name="Normal 1061 3 2" xfId="30279"/>
    <cellStyle name="Normal 1061 4" xfId="17358"/>
    <cellStyle name="Normal 1062" xfId="6303"/>
    <cellStyle name="Normal 1062 2" xfId="11225"/>
    <cellStyle name="Normal 1062 2 2" xfId="23263"/>
    <cellStyle name="Normal 1062 3" xfId="15057"/>
    <cellStyle name="Normal 1062 3 2" xfId="30280"/>
    <cellStyle name="Normal 1062 4" xfId="17359"/>
    <cellStyle name="Normal 1063" xfId="6304"/>
    <cellStyle name="Normal 1063 2" xfId="11226"/>
    <cellStyle name="Normal 1063 2 2" xfId="23264"/>
    <cellStyle name="Normal 1063 3" xfId="15130"/>
    <cellStyle name="Normal 1063 3 2" xfId="30347"/>
    <cellStyle name="Normal 1063 4" xfId="17432"/>
    <cellStyle name="Normal 1064" xfId="6305"/>
    <cellStyle name="Normal 1064 2" xfId="11227"/>
    <cellStyle name="Normal 1064 2 2" xfId="23265"/>
    <cellStyle name="Normal 1064 3" xfId="15131"/>
    <cellStyle name="Normal 1064 3 2" xfId="30348"/>
    <cellStyle name="Normal 1064 4" xfId="17433"/>
    <cellStyle name="Normal 1065" xfId="6306"/>
    <cellStyle name="Normal 1065 2" xfId="11228"/>
    <cellStyle name="Normal 1065 2 2" xfId="23266"/>
    <cellStyle name="Normal 1065 3" xfId="15132"/>
    <cellStyle name="Normal 1065 3 2" xfId="30349"/>
    <cellStyle name="Normal 1065 4" xfId="17434"/>
    <cellStyle name="Normal 1066" xfId="6307"/>
    <cellStyle name="Normal 1066 2" xfId="11229"/>
    <cellStyle name="Normal 1066 2 2" xfId="23267"/>
    <cellStyle name="Normal 1066 3" xfId="15135"/>
    <cellStyle name="Normal 1066 3 2" xfId="30352"/>
    <cellStyle name="Normal 1066 4" xfId="17437"/>
    <cellStyle name="Normal 1067" xfId="6308"/>
    <cellStyle name="Normal 1067 2" xfId="11230"/>
    <cellStyle name="Normal 1067 2 2" xfId="23268"/>
    <cellStyle name="Normal 1067 3" xfId="15133"/>
    <cellStyle name="Normal 1067 3 2" xfId="30350"/>
    <cellStyle name="Normal 1067 4" xfId="17435"/>
    <cellStyle name="Normal 1068" xfId="6309"/>
    <cellStyle name="Normal 1068 2" xfId="11231"/>
    <cellStyle name="Normal 1068 2 2" xfId="23269"/>
    <cellStyle name="Normal 1068 3" xfId="15136"/>
    <cellStyle name="Normal 1068 3 2" xfId="30353"/>
    <cellStyle name="Normal 1068 4" xfId="17438"/>
    <cellStyle name="Normal 1069" xfId="6310"/>
    <cellStyle name="Normal 1069 2" xfId="11232"/>
    <cellStyle name="Normal 1069 2 2" xfId="23270"/>
    <cellStyle name="Normal 1069 3" xfId="15138"/>
    <cellStyle name="Normal 1069 3 2" xfId="30355"/>
    <cellStyle name="Normal 1069 4" xfId="17440"/>
    <cellStyle name="Normal 107" xfId="229"/>
    <cellStyle name="Normal 107 2" xfId="6311"/>
    <cellStyle name="Normal 107 2 2" xfId="11233"/>
    <cellStyle name="Normal 107 2 2 2" xfId="23271"/>
    <cellStyle name="Normal 107 2 3" xfId="19276"/>
    <cellStyle name="Normal 107 3" xfId="3644"/>
    <cellStyle name="Normal 107 3 2" xfId="18059"/>
    <cellStyle name="Normal 107 4" xfId="9947"/>
    <cellStyle name="Normal 107 4 2" xfId="21986"/>
    <cellStyle name="Normal 107 5" xfId="12812"/>
    <cellStyle name="Normal 107 5 2" xfId="26666"/>
    <cellStyle name="Normal 107 6" xfId="13243"/>
    <cellStyle name="Normal 107 6 2" xfId="28490"/>
    <cellStyle name="Normal 107 7" xfId="15573"/>
    <cellStyle name="Normal 1070" xfId="6312"/>
    <cellStyle name="Normal 1070 2" xfId="11234"/>
    <cellStyle name="Normal 1070 2 2" xfId="23272"/>
    <cellStyle name="Normal 1070 3" xfId="15134"/>
    <cellStyle name="Normal 1070 3 2" xfId="30351"/>
    <cellStyle name="Normal 1070 4" xfId="17436"/>
    <cellStyle name="Normal 1071" xfId="6313"/>
    <cellStyle name="Normal 1071 2" xfId="11235"/>
    <cellStyle name="Normal 1071 2 2" xfId="23273"/>
    <cellStyle name="Normal 1071 3" xfId="15137"/>
    <cellStyle name="Normal 1071 3 2" xfId="30354"/>
    <cellStyle name="Normal 1071 4" xfId="17439"/>
    <cellStyle name="Normal 1072" xfId="6314"/>
    <cellStyle name="Normal 1072 2" xfId="11236"/>
    <cellStyle name="Normal 1072 2 2" xfId="23274"/>
    <cellStyle name="Normal 1072 3" xfId="15139"/>
    <cellStyle name="Normal 1072 3 2" xfId="30356"/>
    <cellStyle name="Normal 1072 4" xfId="17441"/>
    <cellStyle name="Normal 1073" xfId="6315"/>
    <cellStyle name="Normal 1073 2" xfId="11237"/>
    <cellStyle name="Normal 1073 2 2" xfId="23275"/>
    <cellStyle name="Normal 1073 3" xfId="15140"/>
    <cellStyle name="Normal 1073 3 2" xfId="30357"/>
    <cellStyle name="Normal 1073 4" xfId="17442"/>
    <cellStyle name="Normal 1074" xfId="6316"/>
    <cellStyle name="Normal 1074 2" xfId="11238"/>
    <cellStyle name="Normal 1074 2 2" xfId="23276"/>
    <cellStyle name="Normal 1074 3" xfId="15142"/>
    <cellStyle name="Normal 1074 3 2" xfId="30359"/>
    <cellStyle name="Normal 1074 4" xfId="17444"/>
    <cellStyle name="Normal 1075" xfId="6317"/>
    <cellStyle name="Normal 1075 2" xfId="11239"/>
    <cellStyle name="Normal 1075 2 2" xfId="23277"/>
    <cellStyle name="Normal 1075 3" xfId="15143"/>
    <cellStyle name="Normal 1075 3 2" xfId="30360"/>
    <cellStyle name="Normal 1075 4" xfId="17445"/>
    <cellStyle name="Normal 1076" xfId="6318"/>
    <cellStyle name="Normal 1076 2" xfId="11240"/>
    <cellStyle name="Normal 1076 2 2" xfId="23278"/>
    <cellStyle name="Normal 1076 3" xfId="15145"/>
    <cellStyle name="Normal 1076 3 2" xfId="30362"/>
    <cellStyle name="Normal 1076 4" xfId="17447"/>
    <cellStyle name="Normal 1077" xfId="6319"/>
    <cellStyle name="Normal 1077 2" xfId="11241"/>
    <cellStyle name="Normal 1077 2 2" xfId="23279"/>
    <cellStyle name="Normal 1077 3" xfId="15141"/>
    <cellStyle name="Normal 1077 3 2" xfId="30358"/>
    <cellStyle name="Normal 1077 4" xfId="17443"/>
    <cellStyle name="Normal 1078" xfId="6320"/>
    <cellStyle name="Normal 1078 2" xfId="11242"/>
    <cellStyle name="Normal 1078 2 2" xfId="23280"/>
    <cellStyle name="Normal 1078 3" xfId="15144"/>
    <cellStyle name="Normal 1078 3 2" xfId="30361"/>
    <cellStyle name="Normal 1078 4" xfId="17446"/>
    <cellStyle name="Normal 1079" xfId="6321"/>
    <cellStyle name="Normal 1079 2" xfId="11243"/>
    <cellStyle name="Normal 1079 2 2" xfId="23281"/>
    <cellStyle name="Normal 1079 3" xfId="15146"/>
    <cellStyle name="Normal 1079 3 2" xfId="30363"/>
    <cellStyle name="Normal 1079 4" xfId="17448"/>
    <cellStyle name="Normal 108" xfId="230"/>
    <cellStyle name="Normal 108 2" xfId="6322"/>
    <cellStyle name="Normal 108 2 2" xfId="11244"/>
    <cellStyle name="Normal 108 2 2 2" xfId="23282"/>
    <cellStyle name="Normal 108 2 3" xfId="19277"/>
    <cellStyle name="Normal 108 3" xfId="3645"/>
    <cellStyle name="Normal 108 3 2" xfId="18060"/>
    <cellStyle name="Normal 108 4" xfId="9948"/>
    <cellStyle name="Normal 108 4 2" xfId="21987"/>
    <cellStyle name="Normal 108 5" xfId="12813"/>
    <cellStyle name="Normal 108 5 2" xfId="26667"/>
    <cellStyle name="Normal 108 6" xfId="13244"/>
    <cellStyle name="Normal 108 6 2" xfId="28491"/>
    <cellStyle name="Normal 108 7" xfId="15574"/>
    <cellStyle name="Normal 1080" xfId="6323"/>
    <cellStyle name="Normal 1080 2" xfId="11245"/>
    <cellStyle name="Normal 1080 2 2" xfId="23283"/>
    <cellStyle name="Normal 1080 3" xfId="15149"/>
    <cellStyle name="Normal 1080 3 2" xfId="30366"/>
    <cellStyle name="Normal 1080 4" xfId="17451"/>
    <cellStyle name="Normal 1081" xfId="6324"/>
    <cellStyle name="Normal 1081 2" xfId="11246"/>
    <cellStyle name="Normal 1081 2 2" xfId="23284"/>
    <cellStyle name="Normal 1081 3" xfId="15179"/>
    <cellStyle name="Normal 1081 3 2" xfId="30396"/>
    <cellStyle name="Normal 1081 4" xfId="17481"/>
    <cellStyle name="Normal 1082" xfId="6325"/>
    <cellStyle name="Normal 1082 2" xfId="11247"/>
    <cellStyle name="Normal 1082 2 2" xfId="23285"/>
    <cellStyle name="Normal 1082 3" xfId="15165"/>
    <cellStyle name="Normal 1082 3 2" xfId="30382"/>
    <cellStyle name="Normal 1082 4" xfId="17467"/>
    <cellStyle name="Normal 1083" xfId="6326"/>
    <cellStyle name="Normal 1083 2" xfId="11248"/>
    <cellStyle name="Normal 1083 2 2" xfId="23286"/>
    <cellStyle name="Normal 1083 3" xfId="15191"/>
    <cellStyle name="Normal 1083 3 2" xfId="30408"/>
    <cellStyle name="Normal 1083 4" xfId="17493"/>
    <cellStyle name="Normal 1084" xfId="6327"/>
    <cellStyle name="Normal 1084 2" xfId="11249"/>
    <cellStyle name="Normal 1084 2 2" xfId="23287"/>
    <cellStyle name="Normal 1084 3" xfId="15185"/>
    <cellStyle name="Normal 1084 3 2" xfId="30402"/>
    <cellStyle name="Normal 1084 4" xfId="17487"/>
    <cellStyle name="Normal 1085" xfId="6328"/>
    <cellStyle name="Normal 1085 2" xfId="11250"/>
    <cellStyle name="Normal 1085 2 2" xfId="23288"/>
    <cellStyle name="Normal 1085 3" xfId="15175"/>
    <cellStyle name="Normal 1085 3 2" xfId="30392"/>
    <cellStyle name="Normal 1085 4" xfId="17477"/>
    <cellStyle name="Normal 1086" xfId="6329"/>
    <cellStyle name="Normal 1086 2" xfId="11251"/>
    <cellStyle name="Normal 1086 2 2" xfId="23289"/>
    <cellStyle name="Normal 1086 3" xfId="15188"/>
    <cellStyle name="Normal 1086 3 2" xfId="30405"/>
    <cellStyle name="Normal 1086 4" xfId="17490"/>
    <cellStyle name="Normal 1087" xfId="6330"/>
    <cellStyle name="Normal 1087 2" xfId="11252"/>
    <cellStyle name="Normal 1087 2 2" xfId="23290"/>
    <cellStyle name="Normal 1087 3" xfId="15162"/>
    <cellStyle name="Normal 1087 3 2" xfId="30379"/>
    <cellStyle name="Normal 1087 4" xfId="17464"/>
    <cellStyle name="Normal 1088" xfId="6331"/>
    <cellStyle name="Normal 1088 2" xfId="11253"/>
    <cellStyle name="Normal 1088 2 2" xfId="23291"/>
    <cellStyle name="Normal 1088 3" xfId="15154"/>
    <cellStyle name="Normal 1088 3 2" xfId="30371"/>
    <cellStyle name="Normal 1088 4" xfId="17456"/>
    <cellStyle name="Normal 1089" xfId="6332"/>
    <cellStyle name="Normal 1089 2" xfId="11254"/>
    <cellStyle name="Normal 1089 2 2" xfId="23292"/>
    <cellStyle name="Normal 1089 3" xfId="15190"/>
    <cellStyle name="Normal 1089 3 2" xfId="30407"/>
    <cellStyle name="Normal 1089 4" xfId="17492"/>
    <cellStyle name="Normal 109" xfId="231"/>
    <cellStyle name="Normal 109 2" xfId="6333"/>
    <cellStyle name="Normal 109 2 2" xfId="11255"/>
    <cellStyle name="Normal 109 2 2 2" xfId="23293"/>
    <cellStyle name="Normal 109 2 3" xfId="19278"/>
    <cellStyle name="Normal 109 3" xfId="3646"/>
    <cellStyle name="Normal 109 3 2" xfId="18061"/>
    <cellStyle name="Normal 109 4" xfId="9949"/>
    <cellStyle name="Normal 109 4 2" xfId="21988"/>
    <cellStyle name="Normal 109 5" xfId="12814"/>
    <cellStyle name="Normal 109 5 2" xfId="26668"/>
    <cellStyle name="Normal 109 6" xfId="13245"/>
    <cellStyle name="Normal 109 6 2" xfId="28492"/>
    <cellStyle name="Normal 109 7" xfId="15575"/>
    <cellStyle name="Normal 1090" xfId="6334"/>
    <cellStyle name="Normal 1090 2" xfId="11256"/>
    <cellStyle name="Normal 1090 2 2" xfId="23294"/>
    <cellStyle name="Normal 1090 3" xfId="15163"/>
    <cellStyle name="Normal 1090 3 2" xfId="30380"/>
    <cellStyle name="Normal 1090 4" xfId="17465"/>
    <cellStyle name="Normal 1091" xfId="6335"/>
    <cellStyle name="Normal 1091 2" xfId="11257"/>
    <cellStyle name="Normal 1091 2 2" xfId="23295"/>
    <cellStyle name="Normal 1091 3" xfId="15152"/>
    <cellStyle name="Normal 1091 3 2" xfId="30369"/>
    <cellStyle name="Normal 1091 4" xfId="17454"/>
    <cellStyle name="Normal 1092" xfId="6336"/>
    <cellStyle name="Normal 1092 2" xfId="11258"/>
    <cellStyle name="Normal 1092 2 2" xfId="23296"/>
    <cellStyle name="Normal 1092 3" xfId="15189"/>
    <cellStyle name="Normal 1092 3 2" xfId="30406"/>
    <cellStyle name="Normal 1092 4" xfId="17491"/>
    <cellStyle name="Normal 1093" xfId="6337"/>
    <cellStyle name="Normal 1093 2" xfId="11259"/>
    <cellStyle name="Normal 1093 2 2" xfId="23297"/>
    <cellStyle name="Normal 1093 3" xfId="15186"/>
    <cellStyle name="Normal 1093 3 2" xfId="30403"/>
    <cellStyle name="Normal 1093 4" xfId="17488"/>
    <cellStyle name="Normal 1094" xfId="6338"/>
    <cellStyle name="Normal 1094 2" xfId="11260"/>
    <cellStyle name="Normal 1094 2 2" xfId="23298"/>
    <cellStyle name="Normal 1094 3" xfId="15178"/>
    <cellStyle name="Normal 1094 3 2" xfId="30395"/>
    <cellStyle name="Normal 1094 4" xfId="17480"/>
    <cellStyle name="Normal 1095" xfId="6339"/>
    <cellStyle name="Normal 1095 2" xfId="11261"/>
    <cellStyle name="Normal 1095 2 2" xfId="23299"/>
    <cellStyle name="Normal 1095 3" xfId="15167"/>
    <cellStyle name="Normal 1095 3 2" xfId="30384"/>
    <cellStyle name="Normal 1095 4" xfId="17469"/>
    <cellStyle name="Normal 1096" xfId="6340"/>
    <cellStyle name="Normal 1096 2" xfId="11262"/>
    <cellStyle name="Normal 1096 2 2" xfId="23300"/>
    <cellStyle name="Normal 1096 3" xfId="15180"/>
    <cellStyle name="Normal 1096 3 2" xfId="30397"/>
    <cellStyle name="Normal 1096 4" xfId="17482"/>
    <cellStyle name="Normal 1097" xfId="6341"/>
    <cellStyle name="Normal 1097 2" xfId="11263"/>
    <cellStyle name="Normal 1097 2 2" xfId="23301"/>
    <cellStyle name="Normal 1097 3" xfId="15161"/>
    <cellStyle name="Normal 1097 3 2" xfId="30378"/>
    <cellStyle name="Normal 1097 4" xfId="17463"/>
    <cellStyle name="Normal 1098" xfId="6342"/>
    <cellStyle name="Normal 1098 2" xfId="11264"/>
    <cellStyle name="Normal 1098 2 2" xfId="23302"/>
    <cellStyle name="Normal 1098 3" xfId="15170"/>
    <cellStyle name="Normal 1098 3 2" xfId="30387"/>
    <cellStyle name="Normal 1098 4" xfId="17472"/>
    <cellStyle name="Normal 1099" xfId="6343"/>
    <cellStyle name="Normal 1099 2" xfId="11265"/>
    <cellStyle name="Normal 1099 2 2" xfId="23303"/>
    <cellStyle name="Normal 1099 3" xfId="15160"/>
    <cellStyle name="Normal 1099 3 2" xfId="30377"/>
    <cellStyle name="Normal 1099 4" xfId="17462"/>
    <cellStyle name="Normal 11" xfId="232"/>
    <cellStyle name="Normal 11 10" xfId="233"/>
    <cellStyle name="Normal 11 11" xfId="234"/>
    <cellStyle name="Normal 11 12" xfId="235"/>
    <cellStyle name="Normal 11 13" xfId="236"/>
    <cellStyle name="Normal 11 14" xfId="6344"/>
    <cellStyle name="Normal 11 14 2" xfId="11266"/>
    <cellStyle name="Normal 11 14 2 2" xfId="23304"/>
    <cellStyle name="Normal 11 14 3" xfId="19279"/>
    <cellStyle name="Normal 11 15" xfId="12815"/>
    <cellStyle name="Normal 11 15 2" xfId="26669"/>
    <cellStyle name="Normal 11 16" xfId="13246"/>
    <cellStyle name="Normal 11 16 2" xfId="28493"/>
    <cellStyle name="Normal 11 17" xfId="15576"/>
    <cellStyle name="Normal 11 2" xfId="237"/>
    <cellStyle name="Normal 11 2 2" xfId="238"/>
    <cellStyle name="Normal 11 2 3" xfId="6345"/>
    <cellStyle name="Normal 11 2 3 2" xfId="11267"/>
    <cellStyle name="Normal 11 2 3 2 2" xfId="23305"/>
    <cellStyle name="Normal 11 2 3 3" xfId="19280"/>
    <cellStyle name="Normal 11 2 4" xfId="3647"/>
    <cellStyle name="Normal 11 2 4 2" xfId="18062"/>
    <cellStyle name="Normal 11 2 5" xfId="9950"/>
    <cellStyle name="Normal 11 2 5 2" xfId="21989"/>
    <cellStyle name="Normal 11 2 6" xfId="12816"/>
    <cellStyle name="Normal 11 2 6 2" xfId="26670"/>
    <cellStyle name="Normal 11 2 7" xfId="13247"/>
    <cellStyle name="Normal 11 2 7 2" xfId="28494"/>
    <cellStyle name="Normal 11 2 8" xfId="15577"/>
    <cellStyle name="Normal 11 3" xfId="239"/>
    <cellStyle name="Normal 11 3 2" xfId="240"/>
    <cellStyle name="Normal 11 3 3" xfId="6346"/>
    <cellStyle name="Normal 11 3 3 2" xfId="11268"/>
    <cellStyle name="Normal 11 3 3 2 2" xfId="23306"/>
    <cellStyle name="Normal 11 3 3 3" xfId="19281"/>
    <cellStyle name="Normal 11 3 4" xfId="3648"/>
    <cellStyle name="Normal 11 3 4 2" xfId="18063"/>
    <cellStyle name="Normal 11 3 5" xfId="9951"/>
    <cellStyle name="Normal 11 3 5 2" xfId="21990"/>
    <cellStyle name="Normal 11 3 6" xfId="12817"/>
    <cellStyle name="Normal 11 3 6 2" xfId="26671"/>
    <cellStyle name="Normal 11 3 7" xfId="13248"/>
    <cellStyle name="Normal 11 3 7 2" xfId="28495"/>
    <cellStyle name="Normal 11 3 8" xfId="15578"/>
    <cellStyle name="Normal 11 4" xfId="241"/>
    <cellStyle name="Normal 11 4 2" xfId="242"/>
    <cellStyle name="Normal 11 4 3" xfId="243"/>
    <cellStyle name="Normal 11 4 3 2" xfId="3650"/>
    <cellStyle name="Normal 11 4 3 2 2" xfId="17933"/>
    <cellStyle name="Normal 11 4 3 2 3" xfId="25017"/>
    <cellStyle name="Normal 11 4 3 3" xfId="3649"/>
    <cellStyle name="Normal 11 4 4" xfId="244"/>
    <cellStyle name="Normal 11 4 4 2" xfId="6347"/>
    <cellStyle name="Normal 11 4 4 3" xfId="6348"/>
    <cellStyle name="Normal 11 4 4 4" xfId="6349"/>
    <cellStyle name="Normal 11 4 4 5" xfId="6350"/>
    <cellStyle name="Normal 11 5" xfId="245"/>
    <cellStyle name="Normal 11 5 2" xfId="246"/>
    <cellStyle name="Normal 11 5 2 2" xfId="6351"/>
    <cellStyle name="Normal 11 5 2 3" xfId="6352"/>
    <cellStyle name="Normal 11 5 3" xfId="3652"/>
    <cellStyle name="Normal 11 5 3 2" xfId="6353"/>
    <cellStyle name="Normal 11 5 3 2 2" xfId="11269"/>
    <cellStyle name="Normal 11 5 3 2 2 2" xfId="23307"/>
    <cellStyle name="Normal 11 5 3 2 3" xfId="19282"/>
    <cellStyle name="Normal 11 5 3 2 4" xfId="17934"/>
    <cellStyle name="Normal 11 5 3 3" xfId="14701"/>
    <cellStyle name="Normal 11 5 3 3 2" xfId="29943"/>
    <cellStyle name="Normal 11 5 3 3 3" xfId="25018"/>
    <cellStyle name="Normal 11 5 3 4" xfId="17780"/>
    <cellStyle name="Normal 11 5 3 5" xfId="17029"/>
    <cellStyle name="Normal 11 5 4" xfId="3651"/>
    <cellStyle name="Normal 11 6" xfId="247"/>
    <cellStyle name="Normal 11 7" xfId="248"/>
    <cellStyle name="Normal 11 8" xfId="249"/>
    <cellStyle name="Normal 11 9" xfId="250"/>
    <cellStyle name="Normal 110" xfId="251"/>
    <cellStyle name="Normal 110 2" xfId="6354"/>
    <cellStyle name="Normal 110 2 2" xfId="11270"/>
    <cellStyle name="Normal 110 2 2 2" xfId="23308"/>
    <cellStyle name="Normal 110 2 3" xfId="19283"/>
    <cellStyle name="Normal 110 3" xfId="3653"/>
    <cellStyle name="Normal 110 3 2" xfId="18064"/>
    <cellStyle name="Normal 110 4" xfId="9952"/>
    <cellStyle name="Normal 110 4 2" xfId="21991"/>
    <cellStyle name="Normal 110 5" xfId="12818"/>
    <cellStyle name="Normal 110 5 2" xfId="26672"/>
    <cellStyle name="Normal 110 6" xfId="13249"/>
    <cellStyle name="Normal 110 6 2" xfId="28496"/>
    <cellStyle name="Normal 110 7" xfId="15579"/>
    <cellStyle name="Normal 1100" xfId="6355"/>
    <cellStyle name="Normal 1100 2" xfId="11271"/>
    <cellStyle name="Normal 1100 2 2" xfId="23309"/>
    <cellStyle name="Normal 1100 3" xfId="15192"/>
    <cellStyle name="Normal 1100 3 2" xfId="30409"/>
    <cellStyle name="Normal 1100 4" xfId="17494"/>
    <cellStyle name="Normal 1101" xfId="6356"/>
    <cellStyle name="Normal 1101 2" xfId="11272"/>
    <cellStyle name="Normal 1101 2 2" xfId="23310"/>
    <cellStyle name="Normal 1101 3" xfId="15177"/>
    <cellStyle name="Normal 1101 3 2" xfId="30394"/>
    <cellStyle name="Normal 1101 4" xfId="17479"/>
    <cellStyle name="Normal 1102" xfId="6357"/>
    <cellStyle name="Normal 1102 2" xfId="11273"/>
    <cellStyle name="Normal 1102 2 2" xfId="23311"/>
    <cellStyle name="Normal 1102 3" xfId="15181"/>
    <cellStyle name="Normal 1102 3 2" xfId="30398"/>
    <cellStyle name="Normal 1102 4" xfId="17483"/>
    <cellStyle name="Normal 1103" xfId="6358"/>
    <cellStyle name="Normal 1103 2" xfId="11274"/>
    <cellStyle name="Normal 1103 2 2" xfId="23312"/>
    <cellStyle name="Normal 1103 3" xfId="15156"/>
    <cellStyle name="Normal 1103 3 2" xfId="30373"/>
    <cellStyle name="Normal 1103 4" xfId="17458"/>
    <cellStyle name="Normal 1104" xfId="6359"/>
    <cellStyle name="Normal 1104 2" xfId="11275"/>
    <cellStyle name="Normal 1104 2 2" xfId="23313"/>
    <cellStyle name="Normal 1104 3" xfId="15169"/>
    <cellStyle name="Normal 1104 3 2" xfId="30386"/>
    <cellStyle name="Normal 1104 4" xfId="17471"/>
    <cellStyle name="Normal 1105" xfId="6360"/>
    <cellStyle name="Normal 1105 2" xfId="11276"/>
    <cellStyle name="Normal 1105 2 2" xfId="23314"/>
    <cellStyle name="Normal 1105 3" xfId="15172"/>
    <cellStyle name="Normal 1105 3 2" xfId="30389"/>
    <cellStyle name="Normal 1105 4" xfId="17474"/>
    <cellStyle name="Normal 1106" xfId="6361"/>
    <cellStyle name="Normal 1106 2" xfId="11277"/>
    <cellStyle name="Normal 1106 2 2" xfId="23315"/>
    <cellStyle name="Normal 1106 3" xfId="15150"/>
    <cellStyle name="Normal 1106 3 2" xfId="30367"/>
    <cellStyle name="Normal 1106 4" xfId="17452"/>
    <cellStyle name="Normal 1107" xfId="6362"/>
    <cellStyle name="Normal 1107 2" xfId="11278"/>
    <cellStyle name="Normal 1107 2 2" xfId="23316"/>
    <cellStyle name="Normal 1107 3" xfId="15158"/>
    <cellStyle name="Normal 1107 3 2" xfId="30375"/>
    <cellStyle name="Normal 1107 4" xfId="17460"/>
    <cellStyle name="Normal 1108" xfId="6363"/>
    <cellStyle name="Normal 1108 2" xfId="11279"/>
    <cellStyle name="Normal 1108 2 2" xfId="23317"/>
    <cellStyle name="Normal 1108 3" xfId="15176"/>
    <cellStyle name="Normal 1108 3 2" xfId="30393"/>
    <cellStyle name="Normal 1108 4" xfId="17478"/>
    <cellStyle name="Normal 1109" xfId="6364"/>
    <cellStyle name="Normal 1109 2" xfId="11280"/>
    <cellStyle name="Normal 1109 2 2" xfId="23318"/>
    <cellStyle name="Normal 1109 3" xfId="15187"/>
    <cellStyle name="Normal 1109 3 2" xfId="30404"/>
    <cellStyle name="Normal 1109 4" xfId="17489"/>
    <cellStyle name="Normal 111" xfId="252"/>
    <cellStyle name="Normal 111 2" xfId="6365"/>
    <cellStyle name="Normal 111 2 2" xfId="11281"/>
    <cellStyle name="Normal 111 2 2 2" xfId="23319"/>
    <cellStyle name="Normal 111 2 3" xfId="19284"/>
    <cellStyle name="Normal 111 3" xfId="3654"/>
    <cellStyle name="Normal 111 3 2" xfId="18065"/>
    <cellStyle name="Normal 111 4" xfId="9953"/>
    <cellStyle name="Normal 111 4 2" xfId="21992"/>
    <cellStyle name="Normal 111 5" xfId="12819"/>
    <cellStyle name="Normal 111 5 2" xfId="26673"/>
    <cellStyle name="Normal 111 6" xfId="13250"/>
    <cellStyle name="Normal 111 6 2" xfId="28497"/>
    <cellStyle name="Normal 111 7" xfId="15580"/>
    <cellStyle name="Normal 1110" xfId="6366"/>
    <cellStyle name="Normal 1110 2" xfId="11282"/>
    <cellStyle name="Normal 1110 2 2" xfId="23320"/>
    <cellStyle name="Normal 1110 3" xfId="15173"/>
    <cellStyle name="Normal 1110 3 2" xfId="30390"/>
    <cellStyle name="Normal 1110 4" xfId="17475"/>
    <cellStyle name="Normal 1111" xfId="6367"/>
    <cellStyle name="Normal 1111 2" xfId="11283"/>
    <cellStyle name="Normal 1111 2 2" xfId="23321"/>
    <cellStyle name="Normal 1111 3" xfId="15153"/>
    <cellStyle name="Normal 1111 3 2" xfId="30370"/>
    <cellStyle name="Normal 1111 4" xfId="17455"/>
    <cellStyle name="Normal 1112" xfId="6368"/>
    <cellStyle name="Normal 1112 2" xfId="11284"/>
    <cellStyle name="Normal 1112 2 2" xfId="23322"/>
    <cellStyle name="Normal 1112 3" xfId="15174"/>
    <cellStyle name="Normal 1112 3 2" xfId="30391"/>
    <cellStyle name="Normal 1112 4" xfId="17476"/>
    <cellStyle name="Normal 1113" xfId="6369"/>
    <cellStyle name="Normal 1113 2" xfId="11285"/>
    <cellStyle name="Normal 1113 2 2" xfId="23323"/>
    <cellStyle name="Normal 1113 3" xfId="15171"/>
    <cellStyle name="Normal 1113 3 2" xfId="30388"/>
    <cellStyle name="Normal 1113 4" xfId="17473"/>
    <cellStyle name="Normal 1114" xfId="6370"/>
    <cellStyle name="Normal 1114 2" xfId="11286"/>
    <cellStyle name="Normal 1114 2 2" xfId="23324"/>
    <cellStyle name="Normal 1114 3" xfId="15157"/>
    <cellStyle name="Normal 1114 3 2" xfId="30374"/>
    <cellStyle name="Normal 1114 4" xfId="17459"/>
    <cellStyle name="Normal 1115" xfId="6371"/>
    <cellStyle name="Normal 1115 2" xfId="11287"/>
    <cellStyle name="Normal 1115 2 2" xfId="23325"/>
    <cellStyle name="Normal 1115 3" xfId="15151"/>
    <cellStyle name="Normal 1115 3 2" xfId="30368"/>
    <cellStyle name="Normal 1115 4" xfId="17453"/>
    <cellStyle name="Normal 1116" xfId="6372"/>
    <cellStyle name="Normal 1116 2" xfId="11288"/>
    <cellStyle name="Normal 1116 2 2" xfId="23326"/>
    <cellStyle name="Normal 1116 3" xfId="15168"/>
    <cellStyle name="Normal 1116 3 2" xfId="30385"/>
    <cellStyle name="Normal 1116 4" xfId="17470"/>
    <cellStyle name="Normal 1117" xfId="6373"/>
    <cellStyle name="Normal 1117 2" xfId="11289"/>
    <cellStyle name="Normal 1117 2 2" xfId="23327"/>
    <cellStyle name="Normal 1117 3" xfId="15155"/>
    <cellStyle name="Normal 1117 3 2" xfId="30372"/>
    <cellStyle name="Normal 1117 4" xfId="17457"/>
    <cellStyle name="Normal 1118" xfId="6374"/>
    <cellStyle name="Normal 1118 2" xfId="11290"/>
    <cellStyle name="Normal 1118 2 2" xfId="23328"/>
    <cellStyle name="Normal 1118 3" xfId="15166"/>
    <cellStyle name="Normal 1118 3 2" xfId="30383"/>
    <cellStyle name="Normal 1118 4" xfId="17468"/>
    <cellStyle name="Normal 1119" xfId="6375"/>
    <cellStyle name="Normal 1119 2" xfId="11291"/>
    <cellStyle name="Normal 1119 2 2" xfId="23329"/>
    <cellStyle name="Normal 1119 3" xfId="15159"/>
    <cellStyle name="Normal 1119 3 2" xfId="30376"/>
    <cellStyle name="Normal 1119 4" xfId="17461"/>
    <cellStyle name="Normal 112" xfId="253"/>
    <cellStyle name="Normal 112 2" xfId="6376"/>
    <cellStyle name="Normal 112 2 2" xfId="11292"/>
    <cellStyle name="Normal 112 2 2 2" xfId="23330"/>
    <cellStyle name="Normal 112 2 3" xfId="19285"/>
    <cellStyle name="Normal 112 3" xfId="3655"/>
    <cellStyle name="Normal 112 3 2" xfId="18066"/>
    <cellStyle name="Normal 112 4" xfId="9954"/>
    <cellStyle name="Normal 112 4 2" xfId="21993"/>
    <cellStyle name="Normal 112 5" xfId="12820"/>
    <cellStyle name="Normal 112 5 2" xfId="26674"/>
    <cellStyle name="Normal 112 6" xfId="13251"/>
    <cellStyle name="Normal 112 6 2" xfId="28498"/>
    <cellStyle name="Normal 112 7" xfId="15581"/>
    <cellStyle name="Normal 1120" xfId="6377"/>
    <cellStyle name="Normal 1120 2" xfId="11293"/>
    <cellStyle name="Normal 1120 2 2" xfId="23331"/>
    <cellStyle name="Normal 1120 3" xfId="15164"/>
    <cellStyle name="Normal 1120 3 2" xfId="30381"/>
    <cellStyle name="Normal 1120 4" xfId="17466"/>
    <cellStyle name="Normal 1121" xfId="6378"/>
    <cellStyle name="Normal 1121 2" xfId="11294"/>
    <cellStyle name="Normal 1121 2 2" xfId="23332"/>
    <cellStyle name="Normal 1121 3" xfId="15193"/>
    <cellStyle name="Normal 1121 3 2" xfId="30410"/>
    <cellStyle name="Normal 1121 4" xfId="17495"/>
    <cellStyle name="Normal 1122" xfId="6379"/>
    <cellStyle name="Normal 1122 2" xfId="11295"/>
    <cellStyle name="Normal 1122 2 2" xfId="23333"/>
    <cellStyle name="Normal 1122 3" xfId="15194"/>
    <cellStyle name="Normal 1122 3 2" xfId="30411"/>
    <cellStyle name="Normal 1122 4" xfId="17496"/>
    <cellStyle name="Normal 1123" xfId="6380"/>
    <cellStyle name="Normal 1123 2" xfId="11296"/>
    <cellStyle name="Normal 1123 2 2" xfId="23334"/>
    <cellStyle name="Normal 1123 3" xfId="15199"/>
    <cellStyle name="Normal 1123 3 2" xfId="30416"/>
    <cellStyle name="Normal 1123 4" xfId="17501"/>
    <cellStyle name="Normal 1124" xfId="6381"/>
    <cellStyle name="Normal 1124 2" xfId="11297"/>
    <cellStyle name="Normal 1124 2 2" xfId="23335"/>
    <cellStyle name="Normal 1124 3" xfId="15195"/>
    <cellStyle name="Normal 1124 3 2" xfId="30412"/>
    <cellStyle name="Normal 1124 4" xfId="17497"/>
    <cellStyle name="Normal 1125" xfId="6382"/>
    <cellStyle name="Normal 1125 2" xfId="11298"/>
    <cellStyle name="Normal 1125 2 2" xfId="23336"/>
    <cellStyle name="Normal 1125 3" xfId="15197"/>
    <cellStyle name="Normal 1125 3 2" xfId="30414"/>
    <cellStyle name="Normal 1125 4" xfId="17499"/>
    <cellStyle name="Normal 1126" xfId="6383"/>
    <cellStyle name="Normal 1126 2" xfId="11299"/>
    <cellStyle name="Normal 1126 2 2" xfId="23337"/>
    <cellStyle name="Normal 1126 3" xfId="15196"/>
    <cellStyle name="Normal 1126 3 2" xfId="30413"/>
    <cellStyle name="Normal 1126 4" xfId="17498"/>
    <cellStyle name="Normal 1127" xfId="6384"/>
    <cellStyle name="Normal 1127 2" xfId="11300"/>
    <cellStyle name="Normal 1127 2 2" xfId="23338"/>
    <cellStyle name="Normal 1127 3" xfId="15198"/>
    <cellStyle name="Normal 1127 3 2" xfId="30415"/>
    <cellStyle name="Normal 1127 4" xfId="17500"/>
    <cellStyle name="Normal 1128" xfId="6385"/>
    <cellStyle name="Normal 1128 2" xfId="11301"/>
    <cellStyle name="Normal 1128 2 2" xfId="23339"/>
    <cellStyle name="Normal 1128 3" xfId="15147"/>
    <cellStyle name="Normal 1128 3 2" xfId="30364"/>
    <cellStyle name="Normal 1128 4" xfId="17449"/>
    <cellStyle name="Normal 1129" xfId="6386"/>
    <cellStyle name="Normal 1129 2" xfId="11302"/>
    <cellStyle name="Normal 1129 2 2" xfId="23340"/>
    <cellStyle name="Normal 1129 3" xfId="15148"/>
    <cellStyle name="Normal 1129 3 2" xfId="30365"/>
    <cellStyle name="Normal 1129 4" xfId="17450"/>
    <cellStyle name="Normal 113" xfId="254"/>
    <cellStyle name="Normal 113 2" xfId="6387"/>
    <cellStyle name="Normal 113 2 2" xfId="11303"/>
    <cellStyle name="Normal 113 2 2 2" xfId="23341"/>
    <cellStyle name="Normal 113 2 3" xfId="19286"/>
    <cellStyle name="Normal 113 3" xfId="3656"/>
    <cellStyle name="Normal 113 3 2" xfId="18067"/>
    <cellStyle name="Normal 113 4" xfId="9955"/>
    <cellStyle name="Normal 113 4 2" xfId="21994"/>
    <cellStyle name="Normal 113 5" xfId="12821"/>
    <cellStyle name="Normal 113 5 2" xfId="26675"/>
    <cellStyle name="Normal 113 6" xfId="13252"/>
    <cellStyle name="Normal 113 6 2" xfId="28499"/>
    <cellStyle name="Normal 113 7" xfId="15582"/>
    <cellStyle name="Normal 1130" xfId="6388"/>
    <cellStyle name="Normal 1130 2" xfId="11304"/>
    <cellStyle name="Normal 1130 2 2" xfId="23342"/>
    <cellStyle name="Normal 1130 3" xfId="15184"/>
    <cellStyle name="Normal 1130 3 2" xfId="30401"/>
    <cellStyle name="Normal 1130 4" xfId="17486"/>
    <cellStyle name="Normal 1131" xfId="6389"/>
    <cellStyle name="Normal 1131 2" xfId="11305"/>
    <cellStyle name="Normal 1131 2 2" xfId="23343"/>
    <cellStyle name="Normal 1131 3" xfId="15182"/>
    <cellStyle name="Normal 1131 3 2" xfId="30399"/>
    <cellStyle name="Normal 1131 4" xfId="17484"/>
    <cellStyle name="Normal 1132" xfId="6390"/>
    <cellStyle name="Normal 1132 2" xfId="11306"/>
    <cellStyle name="Normal 1132 2 2" xfId="23344"/>
    <cellStyle name="Normal 1132 3" xfId="15183"/>
    <cellStyle name="Normal 1132 3 2" xfId="30400"/>
    <cellStyle name="Normal 1132 4" xfId="17485"/>
    <cellStyle name="Normal 1133" xfId="6391"/>
    <cellStyle name="Normal 1133 2" xfId="11307"/>
    <cellStyle name="Normal 1133 2 2" xfId="23345"/>
    <cellStyle name="Normal 1133 3" xfId="15204"/>
    <cellStyle name="Normal 1133 3 2" xfId="30421"/>
    <cellStyle name="Normal 1133 4" xfId="17506"/>
    <cellStyle name="Normal 1134" xfId="6392"/>
    <cellStyle name="Normal 1134 2" xfId="11308"/>
    <cellStyle name="Normal 1134 2 2" xfId="23346"/>
    <cellStyle name="Normal 1134 3" xfId="15208"/>
    <cellStyle name="Normal 1134 3 2" xfId="30425"/>
    <cellStyle name="Normal 1134 4" xfId="17510"/>
    <cellStyle name="Normal 1135" xfId="6393"/>
    <cellStyle name="Normal 1135 2" xfId="11309"/>
    <cellStyle name="Normal 1135 2 2" xfId="23347"/>
    <cellStyle name="Normal 1135 3" xfId="15221"/>
    <cellStyle name="Normal 1135 3 2" xfId="30438"/>
    <cellStyle name="Normal 1135 4" xfId="17523"/>
    <cellStyle name="Normal 1136" xfId="6394"/>
    <cellStyle name="Normal 1136 2" xfId="11310"/>
    <cellStyle name="Normal 1136 2 2" xfId="23348"/>
    <cellStyle name="Normal 1136 3" xfId="15202"/>
    <cellStyle name="Normal 1136 3 2" xfId="30419"/>
    <cellStyle name="Normal 1136 4" xfId="17504"/>
    <cellStyle name="Normal 1137" xfId="6395"/>
    <cellStyle name="Normal 1137 2" xfId="11311"/>
    <cellStyle name="Normal 1137 2 2" xfId="23349"/>
    <cellStyle name="Normal 1137 3" xfId="15203"/>
    <cellStyle name="Normal 1137 3 2" xfId="30420"/>
    <cellStyle name="Normal 1137 4" xfId="17505"/>
    <cellStyle name="Normal 1138" xfId="6396"/>
    <cellStyle name="Normal 1138 2" xfId="11312"/>
    <cellStyle name="Normal 1138 2 2" xfId="23350"/>
    <cellStyle name="Normal 1138 3" xfId="15218"/>
    <cellStyle name="Normal 1138 3 2" xfId="30435"/>
    <cellStyle name="Normal 1138 4" xfId="17520"/>
    <cellStyle name="Normal 1139" xfId="6397"/>
    <cellStyle name="Normal 1139 2" xfId="11313"/>
    <cellStyle name="Normal 1139 2 2" xfId="23351"/>
    <cellStyle name="Normal 1139 3" xfId="15217"/>
    <cellStyle name="Normal 1139 3 2" xfId="30434"/>
    <cellStyle name="Normal 1139 4" xfId="17519"/>
    <cellStyle name="Normal 114" xfId="255"/>
    <cellStyle name="Normal 114 2" xfId="6398"/>
    <cellStyle name="Normal 114 2 2" xfId="11314"/>
    <cellStyle name="Normal 114 2 2 2" xfId="23352"/>
    <cellStyle name="Normal 114 2 3" xfId="19287"/>
    <cellStyle name="Normal 114 3" xfId="3657"/>
    <cellStyle name="Normal 114 3 2" xfId="18068"/>
    <cellStyle name="Normal 114 4" xfId="9956"/>
    <cellStyle name="Normal 114 4 2" xfId="21995"/>
    <cellStyle name="Normal 114 5" xfId="12822"/>
    <cellStyle name="Normal 114 5 2" xfId="26676"/>
    <cellStyle name="Normal 114 6" xfId="13253"/>
    <cellStyle name="Normal 114 6 2" xfId="28500"/>
    <cellStyle name="Normal 114 7" xfId="15583"/>
    <cellStyle name="Normal 1140" xfId="6399"/>
    <cellStyle name="Normal 1140 2" xfId="11315"/>
    <cellStyle name="Normal 1140 2 2" xfId="23353"/>
    <cellStyle name="Normal 1140 3" xfId="15220"/>
    <cellStyle name="Normal 1140 3 2" xfId="30437"/>
    <cellStyle name="Normal 1140 4" xfId="17522"/>
    <cellStyle name="Normal 1141" xfId="6400"/>
    <cellStyle name="Normal 1141 2" xfId="11316"/>
    <cellStyle name="Normal 1141 2 2" xfId="23354"/>
    <cellStyle name="Normal 1141 3" xfId="15226"/>
    <cellStyle name="Normal 1141 3 2" xfId="30443"/>
    <cellStyle name="Normal 1141 4" xfId="17528"/>
    <cellStyle name="Normal 1142" xfId="6401"/>
    <cellStyle name="Normal 1142 2" xfId="11317"/>
    <cellStyle name="Normal 1142 2 2" xfId="23355"/>
    <cellStyle name="Normal 1142 3" xfId="15210"/>
    <cellStyle name="Normal 1142 3 2" xfId="30427"/>
    <cellStyle name="Normal 1142 4" xfId="17512"/>
    <cellStyle name="Normal 1143" xfId="6402"/>
    <cellStyle name="Normal 1143 2" xfId="11318"/>
    <cellStyle name="Normal 1143 2 2" xfId="23356"/>
    <cellStyle name="Normal 1143 3" xfId="15222"/>
    <cellStyle name="Normal 1143 3 2" xfId="30439"/>
    <cellStyle name="Normal 1143 4" xfId="17524"/>
    <cellStyle name="Normal 1144" xfId="6403"/>
    <cellStyle name="Normal 1144 2" xfId="11319"/>
    <cellStyle name="Normal 1144 2 2" xfId="23357"/>
    <cellStyle name="Normal 1144 3" xfId="15214"/>
    <cellStyle name="Normal 1144 3 2" xfId="30431"/>
    <cellStyle name="Normal 1144 4" xfId="17516"/>
    <cellStyle name="Normal 1145" xfId="6404"/>
    <cellStyle name="Normal 1145 2" xfId="11320"/>
    <cellStyle name="Normal 1145 2 2" xfId="23358"/>
    <cellStyle name="Normal 1145 3" xfId="15219"/>
    <cellStyle name="Normal 1145 3 2" xfId="30436"/>
    <cellStyle name="Normal 1145 4" xfId="17521"/>
    <cellStyle name="Normal 1146" xfId="6405"/>
    <cellStyle name="Normal 1146 2" xfId="11321"/>
    <cellStyle name="Normal 1146 2 2" xfId="23359"/>
    <cellStyle name="Normal 1146 3" xfId="15209"/>
    <cellStyle name="Normal 1146 3 2" xfId="30426"/>
    <cellStyle name="Normal 1146 4" xfId="17511"/>
    <cellStyle name="Normal 1147" xfId="6406"/>
    <cellStyle name="Normal 1147 2" xfId="11322"/>
    <cellStyle name="Normal 1147 2 2" xfId="23360"/>
    <cellStyle name="Normal 1147 3" xfId="15224"/>
    <cellStyle name="Normal 1147 3 2" xfId="30441"/>
    <cellStyle name="Normal 1147 4" xfId="17526"/>
    <cellStyle name="Normal 1148" xfId="6407"/>
    <cellStyle name="Normal 1148 2" xfId="11323"/>
    <cellStyle name="Normal 1148 2 2" xfId="23361"/>
    <cellStyle name="Normal 1148 3" xfId="15212"/>
    <cellStyle name="Normal 1148 3 2" xfId="30429"/>
    <cellStyle name="Normal 1148 4" xfId="17514"/>
    <cellStyle name="Normal 1149" xfId="6408"/>
    <cellStyle name="Normal 1149 2" xfId="11324"/>
    <cellStyle name="Normal 1149 2 2" xfId="23362"/>
    <cellStyle name="Normal 1149 3" xfId="15225"/>
    <cellStyle name="Normal 1149 3 2" xfId="30442"/>
    <cellStyle name="Normal 1149 4" xfId="17527"/>
    <cellStyle name="Normal 115" xfId="256"/>
    <cellStyle name="Normal 115 2" xfId="6409"/>
    <cellStyle name="Normal 115 2 2" xfId="11325"/>
    <cellStyle name="Normal 115 2 2 2" xfId="23363"/>
    <cellStyle name="Normal 115 2 3" xfId="19288"/>
    <cellStyle name="Normal 115 3" xfId="3658"/>
    <cellStyle name="Normal 115 3 2" xfId="18069"/>
    <cellStyle name="Normal 115 4" xfId="9957"/>
    <cellStyle name="Normal 115 4 2" xfId="21996"/>
    <cellStyle name="Normal 115 5" xfId="12823"/>
    <cellStyle name="Normal 115 5 2" xfId="26677"/>
    <cellStyle name="Normal 115 6" xfId="13254"/>
    <cellStyle name="Normal 115 6 2" xfId="28501"/>
    <cellStyle name="Normal 115 7" xfId="15584"/>
    <cellStyle name="Normal 1150" xfId="6410"/>
    <cellStyle name="Normal 1150 2" xfId="11326"/>
    <cellStyle name="Normal 1150 2 2" xfId="23364"/>
    <cellStyle name="Normal 1150 3" xfId="15216"/>
    <cellStyle name="Normal 1150 3 2" xfId="30433"/>
    <cellStyle name="Normal 1150 4" xfId="17518"/>
    <cellStyle name="Normal 1151" xfId="6411"/>
    <cellStyle name="Normal 1151 2" xfId="11327"/>
    <cellStyle name="Normal 1151 2 2" xfId="23365"/>
    <cellStyle name="Normal 1151 3" xfId="15215"/>
    <cellStyle name="Normal 1151 3 2" xfId="30432"/>
    <cellStyle name="Normal 1151 4" xfId="17517"/>
    <cellStyle name="Normal 1152" xfId="6412"/>
    <cellStyle name="Normal 1152 2" xfId="11328"/>
    <cellStyle name="Normal 1152 2 2" xfId="23366"/>
    <cellStyle name="Normal 1152 3" xfId="15201"/>
    <cellStyle name="Normal 1152 3 2" xfId="30418"/>
    <cellStyle name="Normal 1152 4" xfId="17503"/>
    <cellStyle name="Normal 1153" xfId="6413"/>
    <cellStyle name="Normal 1153 2" xfId="11329"/>
    <cellStyle name="Normal 1153 2 2" xfId="23367"/>
    <cellStyle name="Normal 1153 3" xfId="15223"/>
    <cellStyle name="Normal 1153 3 2" xfId="30440"/>
    <cellStyle name="Normal 1153 4" xfId="17525"/>
    <cellStyle name="Normal 1154" xfId="6414"/>
    <cellStyle name="Normal 1154 2" xfId="11330"/>
    <cellStyle name="Normal 1154 2 2" xfId="23368"/>
    <cellStyle name="Normal 1154 3" xfId="15228"/>
    <cellStyle name="Normal 1154 3 2" xfId="30445"/>
    <cellStyle name="Normal 1154 4" xfId="17530"/>
    <cellStyle name="Normal 1155" xfId="6415"/>
    <cellStyle name="Normal 1155 2" xfId="11331"/>
    <cellStyle name="Normal 1155 2 2" xfId="23369"/>
    <cellStyle name="Normal 1155 3" xfId="15211"/>
    <cellStyle name="Normal 1155 3 2" xfId="30428"/>
    <cellStyle name="Normal 1155 4" xfId="17513"/>
    <cellStyle name="Normal 1156" xfId="6416"/>
    <cellStyle name="Normal 1156 2" xfId="11332"/>
    <cellStyle name="Normal 1156 2 2" xfId="23370"/>
    <cellStyle name="Normal 1156 3" xfId="15213"/>
    <cellStyle name="Normal 1156 3 2" xfId="30430"/>
    <cellStyle name="Normal 1156 4" xfId="17515"/>
    <cellStyle name="Normal 1157" xfId="6417"/>
    <cellStyle name="Normal 1157 2" xfId="11333"/>
    <cellStyle name="Normal 1157 2 2" xfId="23371"/>
    <cellStyle name="Normal 1157 3" xfId="15227"/>
    <cellStyle name="Normal 1157 3 2" xfId="30444"/>
    <cellStyle name="Normal 1157 4" xfId="17529"/>
    <cellStyle name="Normal 1158" xfId="6418"/>
    <cellStyle name="Normal 1158 2" xfId="11334"/>
    <cellStyle name="Normal 1158 2 2" xfId="23372"/>
    <cellStyle name="Normal 1158 3" xfId="15207"/>
    <cellStyle name="Normal 1158 3 2" xfId="30424"/>
    <cellStyle name="Normal 1158 4" xfId="17509"/>
    <cellStyle name="Normal 1159" xfId="6419"/>
    <cellStyle name="Normal 1159 2" xfId="11335"/>
    <cellStyle name="Normal 1159 2 2" xfId="23373"/>
    <cellStyle name="Normal 1159 3" xfId="15205"/>
    <cellStyle name="Normal 1159 3 2" xfId="30422"/>
    <cellStyle name="Normal 1159 4" xfId="17507"/>
    <cellStyle name="Normal 116" xfId="257"/>
    <cellStyle name="Normal 116 2" xfId="6420"/>
    <cellStyle name="Normal 116 2 2" xfId="11336"/>
    <cellStyle name="Normal 116 2 2 2" xfId="23374"/>
    <cellStyle name="Normal 116 2 3" xfId="19289"/>
    <cellStyle name="Normal 116 3" xfId="3659"/>
    <cellStyle name="Normal 116 3 2" xfId="18070"/>
    <cellStyle name="Normal 116 4" xfId="9958"/>
    <cellStyle name="Normal 116 4 2" xfId="21997"/>
    <cellStyle name="Normal 116 5" xfId="12824"/>
    <cellStyle name="Normal 116 5 2" xfId="26678"/>
    <cellStyle name="Normal 116 6" xfId="13255"/>
    <cellStyle name="Normal 116 6 2" xfId="28502"/>
    <cellStyle name="Normal 116 7" xfId="15585"/>
    <cellStyle name="Normal 1160" xfId="6421"/>
    <cellStyle name="Normal 1160 2" xfId="11337"/>
    <cellStyle name="Normal 1160 2 2" xfId="23375"/>
    <cellStyle name="Normal 1160 3" xfId="15206"/>
    <cellStyle name="Normal 1160 3 2" xfId="30423"/>
    <cellStyle name="Normal 1160 4" xfId="17508"/>
    <cellStyle name="Normal 1161" xfId="6422"/>
    <cellStyle name="Normal 1161 2" xfId="11338"/>
    <cellStyle name="Normal 1161 2 2" xfId="23376"/>
    <cellStyle name="Normal 1161 3" xfId="15229"/>
    <cellStyle name="Normal 1161 3 2" xfId="30446"/>
    <cellStyle name="Normal 1161 4" xfId="17531"/>
    <cellStyle name="Normal 1162" xfId="6423"/>
    <cellStyle name="Normal 1162 2" xfId="11339"/>
    <cellStyle name="Normal 1162 2 2" xfId="23377"/>
    <cellStyle name="Normal 1162 3" xfId="15200"/>
    <cellStyle name="Normal 1162 3 2" xfId="30417"/>
    <cellStyle name="Normal 1162 4" xfId="17502"/>
    <cellStyle name="Normal 1163" xfId="6424"/>
    <cellStyle name="Normal 1163 2" xfId="11340"/>
    <cellStyle name="Normal 1163 2 2" xfId="23378"/>
    <cellStyle name="Normal 1163 3" xfId="15232"/>
    <cellStyle name="Normal 1163 3 2" xfId="30449"/>
    <cellStyle name="Normal 1163 4" xfId="17534"/>
    <cellStyle name="Normal 1164" xfId="6425"/>
    <cellStyle name="Normal 1164 2" xfId="11341"/>
    <cellStyle name="Normal 1164 2 2" xfId="23379"/>
    <cellStyle name="Normal 1164 3" xfId="15233"/>
    <cellStyle name="Normal 1164 3 2" xfId="30450"/>
    <cellStyle name="Normal 1164 4" xfId="17535"/>
    <cellStyle name="Normal 1165" xfId="6426"/>
    <cellStyle name="Normal 1165 2" xfId="11342"/>
    <cellStyle name="Normal 1165 2 2" xfId="23380"/>
    <cellStyle name="Normal 1165 3" xfId="15245"/>
    <cellStyle name="Normal 1165 3 2" xfId="30462"/>
    <cellStyle name="Normal 1165 4" xfId="17547"/>
    <cellStyle name="Normal 1166" xfId="6427"/>
    <cellStyle name="Normal 1166 2" xfId="11343"/>
    <cellStyle name="Normal 1166 2 2" xfId="23381"/>
    <cellStyle name="Normal 1166 3" xfId="15238"/>
    <cellStyle name="Normal 1166 3 2" xfId="30455"/>
    <cellStyle name="Normal 1166 4" xfId="17540"/>
    <cellStyle name="Normal 1167" xfId="6428"/>
    <cellStyle name="Normal 1167 2" xfId="11344"/>
    <cellStyle name="Normal 1167 2 2" xfId="23382"/>
    <cellStyle name="Normal 1167 3" xfId="15250"/>
    <cellStyle name="Normal 1167 3 2" xfId="30467"/>
    <cellStyle name="Normal 1167 4" xfId="17552"/>
    <cellStyle name="Normal 1168" xfId="6429"/>
    <cellStyle name="Normal 1168 2" xfId="11345"/>
    <cellStyle name="Normal 1168 2 2" xfId="23383"/>
    <cellStyle name="Normal 1168 3" xfId="15234"/>
    <cellStyle name="Normal 1168 3 2" xfId="30451"/>
    <cellStyle name="Normal 1168 4" xfId="17536"/>
    <cellStyle name="Normal 1169" xfId="6430"/>
    <cellStyle name="Normal 1169 2" xfId="11346"/>
    <cellStyle name="Normal 1169 2 2" xfId="23384"/>
    <cellStyle name="Normal 1169 3" xfId="15239"/>
    <cellStyle name="Normal 1169 3 2" xfId="30456"/>
    <cellStyle name="Normal 1169 4" xfId="17541"/>
    <cellStyle name="Normal 117" xfId="258"/>
    <cellStyle name="Normal 117 2" xfId="6431"/>
    <cellStyle name="Normal 117 2 2" xfId="11347"/>
    <cellStyle name="Normal 117 2 2 2" xfId="23385"/>
    <cellStyle name="Normal 117 2 3" xfId="19290"/>
    <cellStyle name="Normal 117 3" xfId="3660"/>
    <cellStyle name="Normal 117 3 2" xfId="18071"/>
    <cellStyle name="Normal 117 4" xfId="9959"/>
    <cellStyle name="Normal 117 4 2" xfId="21998"/>
    <cellStyle name="Normal 117 5" xfId="12825"/>
    <cellStyle name="Normal 117 5 2" xfId="26679"/>
    <cellStyle name="Normal 117 6" xfId="13256"/>
    <cellStyle name="Normal 117 6 2" xfId="28503"/>
    <cellStyle name="Normal 117 7" xfId="15586"/>
    <cellStyle name="Normal 1170" xfId="6432"/>
    <cellStyle name="Normal 1170 2" xfId="11348"/>
    <cellStyle name="Normal 1170 2 2" xfId="23386"/>
    <cellStyle name="Normal 1170 3" xfId="15241"/>
    <cellStyle name="Normal 1170 3 2" xfId="30458"/>
    <cellStyle name="Normal 1170 4" xfId="17543"/>
    <cellStyle name="Normal 1171" xfId="6433"/>
    <cellStyle name="Normal 1171 2" xfId="11349"/>
    <cellStyle name="Normal 1171 2 2" xfId="23387"/>
    <cellStyle name="Normal 1171 3" xfId="15240"/>
    <cellStyle name="Normal 1171 3 2" xfId="30457"/>
    <cellStyle name="Normal 1171 4" xfId="17542"/>
    <cellStyle name="Normal 1172" xfId="6434"/>
    <cellStyle name="Normal 1172 2" xfId="11350"/>
    <cellStyle name="Normal 1172 2 2" xfId="23388"/>
    <cellStyle name="Normal 1172 3" xfId="15235"/>
    <cellStyle name="Normal 1172 3 2" xfId="30452"/>
    <cellStyle name="Normal 1172 4" xfId="17537"/>
    <cellStyle name="Normal 1173" xfId="6435"/>
    <cellStyle name="Normal 1173 2" xfId="11351"/>
    <cellStyle name="Normal 1173 2 2" xfId="23389"/>
    <cellStyle name="Normal 1173 3" xfId="15249"/>
    <cellStyle name="Normal 1173 3 2" xfId="30466"/>
    <cellStyle name="Normal 1173 4" xfId="17551"/>
    <cellStyle name="Normal 1174" xfId="6436"/>
    <cellStyle name="Normal 1174 2" xfId="11352"/>
    <cellStyle name="Normal 1174 2 2" xfId="23390"/>
    <cellStyle name="Normal 1174 3" xfId="15246"/>
    <cellStyle name="Normal 1174 3 2" xfId="30463"/>
    <cellStyle name="Normal 1174 4" xfId="17548"/>
    <cellStyle name="Normal 1175" xfId="6437"/>
    <cellStyle name="Normal 1175 2" xfId="11353"/>
    <cellStyle name="Normal 1175 2 2" xfId="23391"/>
    <cellStyle name="Normal 1175 3" xfId="15237"/>
    <cellStyle name="Normal 1175 3 2" xfId="30454"/>
    <cellStyle name="Normal 1175 4" xfId="17539"/>
    <cellStyle name="Normal 1176" xfId="6438"/>
    <cellStyle name="Normal 1176 2" xfId="11354"/>
    <cellStyle name="Normal 1176 2 2" xfId="23392"/>
    <cellStyle name="Normal 1176 3" xfId="15243"/>
    <cellStyle name="Normal 1176 3 2" xfId="30460"/>
    <cellStyle name="Normal 1176 4" xfId="17545"/>
    <cellStyle name="Normal 1177" xfId="6439"/>
    <cellStyle name="Normal 1177 2" xfId="11355"/>
    <cellStyle name="Normal 1177 2 2" xfId="23393"/>
    <cellStyle name="Normal 1177 3" xfId="15248"/>
    <cellStyle name="Normal 1177 3 2" xfId="30465"/>
    <cellStyle name="Normal 1177 4" xfId="17550"/>
    <cellStyle name="Normal 1178" xfId="6440"/>
    <cellStyle name="Normal 1178 2" xfId="11356"/>
    <cellStyle name="Normal 1178 2 2" xfId="23394"/>
    <cellStyle name="Normal 1178 3" xfId="15251"/>
    <cellStyle name="Normal 1178 3 2" xfId="30468"/>
    <cellStyle name="Normal 1178 4" xfId="17553"/>
    <cellStyle name="Normal 1179" xfId="6441"/>
    <cellStyle name="Normal 1179 2" xfId="11357"/>
    <cellStyle name="Normal 1179 2 2" xfId="23395"/>
    <cellStyle name="Normal 1179 3" xfId="15244"/>
    <cellStyle name="Normal 1179 3 2" xfId="30461"/>
    <cellStyle name="Normal 1179 4" xfId="17546"/>
    <cellStyle name="Normal 118" xfId="259"/>
    <cellStyle name="Normal 118 2" xfId="6442"/>
    <cellStyle name="Normal 118 2 2" xfId="11358"/>
    <cellStyle name="Normal 118 2 2 2" xfId="23396"/>
    <cellStyle name="Normal 118 2 3" xfId="19291"/>
    <cellStyle name="Normal 118 3" xfId="3661"/>
    <cellStyle name="Normal 118 3 2" xfId="18072"/>
    <cellStyle name="Normal 118 4" xfId="9960"/>
    <cellStyle name="Normal 118 4 2" xfId="21999"/>
    <cellStyle name="Normal 118 5" xfId="12826"/>
    <cellStyle name="Normal 118 5 2" xfId="26680"/>
    <cellStyle name="Normal 118 6" xfId="13257"/>
    <cellStyle name="Normal 118 6 2" xfId="28504"/>
    <cellStyle name="Normal 118 7" xfId="15587"/>
    <cellStyle name="Normal 1180" xfId="6443"/>
    <cellStyle name="Normal 1180 2" xfId="11359"/>
    <cellStyle name="Normal 1180 2 2" xfId="23397"/>
    <cellStyle name="Normal 1180 3" xfId="15247"/>
    <cellStyle name="Normal 1180 3 2" xfId="30464"/>
    <cellStyle name="Normal 1180 4" xfId="17549"/>
    <cellStyle name="Normal 1181" xfId="6444"/>
    <cellStyle name="Normal 1181 2" xfId="11360"/>
    <cellStyle name="Normal 1181 2 2" xfId="23398"/>
    <cellStyle name="Normal 1181 3" xfId="15242"/>
    <cellStyle name="Normal 1181 3 2" xfId="30459"/>
    <cellStyle name="Normal 1181 4" xfId="17544"/>
    <cellStyle name="Normal 1182" xfId="6445"/>
    <cellStyle name="Normal 1182 2" xfId="11361"/>
    <cellStyle name="Normal 1182 2 2" xfId="23399"/>
    <cellStyle name="Normal 1182 3" xfId="15236"/>
    <cellStyle name="Normal 1182 3 2" xfId="30453"/>
    <cellStyle name="Normal 1182 4" xfId="17538"/>
    <cellStyle name="Normal 1183" xfId="6446"/>
    <cellStyle name="Normal 1183 2" xfId="11362"/>
    <cellStyle name="Normal 1183 2 2" xfId="23400"/>
    <cellStyle name="Normal 1183 3" xfId="15252"/>
    <cellStyle name="Normal 1183 3 2" xfId="30469"/>
    <cellStyle name="Normal 1183 4" xfId="17554"/>
    <cellStyle name="Normal 1184" xfId="6447"/>
    <cellStyle name="Normal 1184 2" xfId="11363"/>
    <cellStyle name="Normal 1184 2 2" xfId="23401"/>
    <cellStyle name="Normal 1184 3" xfId="15253"/>
    <cellStyle name="Normal 1184 3 2" xfId="30470"/>
    <cellStyle name="Normal 1184 4" xfId="17555"/>
    <cellStyle name="Normal 1185" xfId="6448"/>
    <cellStyle name="Normal 1185 2" xfId="11364"/>
    <cellStyle name="Normal 1185 2 2" xfId="23402"/>
    <cellStyle name="Normal 1185 3" xfId="15230"/>
    <cellStyle name="Normal 1185 3 2" xfId="30447"/>
    <cellStyle name="Normal 1185 4" xfId="17532"/>
    <cellStyle name="Normal 1186" xfId="6449"/>
    <cellStyle name="Normal 1186 2" xfId="11365"/>
    <cellStyle name="Normal 1186 2 2" xfId="23403"/>
    <cellStyle name="Normal 1186 3" xfId="15231"/>
    <cellStyle name="Normal 1186 3 2" xfId="30448"/>
    <cellStyle name="Normal 1186 4" xfId="17533"/>
    <cellStyle name="Normal 1187" xfId="6171"/>
    <cellStyle name="Normal 1187 2" xfId="15255"/>
    <cellStyle name="Normal 1187 2 2" xfId="30471"/>
    <cellStyle name="Normal 1187 2 3" xfId="25247"/>
    <cellStyle name="Normal 1187 3" xfId="27073"/>
    <cellStyle name="Normal 1187 4" xfId="19242"/>
    <cellStyle name="Normal 1187 5" xfId="17557"/>
    <cellStyle name="Normal 1188" xfId="8534"/>
    <cellStyle name="Normal 1188 2" xfId="15257"/>
    <cellStyle name="Normal 1188 2 2" xfId="30473"/>
    <cellStyle name="Normal 1188 2 3" xfId="25249"/>
    <cellStyle name="Normal 1188 3" xfId="27075"/>
    <cellStyle name="Normal 1188 4" xfId="20573"/>
    <cellStyle name="Normal 1188 5" xfId="17559"/>
    <cellStyle name="Normal 1189" xfId="9915"/>
    <cellStyle name="Normal 1189 2" xfId="15256"/>
    <cellStyle name="Normal 1189 2 2" xfId="30472"/>
    <cellStyle name="Normal 1189 2 3" xfId="26630"/>
    <cellStyle name="Normal 1189 3" xfId="28456"/>
    <cellStyle name="Normal 1189 4" xfId="21954"/>
    <cellStyle name="Normal 1189 5" xfId="17558"/>
    <cellStyle name="Normal 119" xfId="260"/>
    <cellStyle name="Normal 119 2" xfId="6450"/>
    <cellStyle name="Normal 119 2 2" xfId="11366"/>
    <cellStyle name="Normal 119 2 2 2" xfId="23404"/>
    <cellStyle name="Normal 119 2 3" xfId="19292"/>
    <cellStyle name="Normal 119 3" xfId="3662"/>
    <cellStyle name="Normal 119 3 2" xfId="18073"/>
    <cellStyle name="Normal 119 4" xfId="9961"/>
    <cellStyle name="Normal 119 4 2" xfId="22000"/>
    <cellStyle name="Normal 119 5" xfId="12827"/>
    <cellStyle name="Normal 119 5 2" xfId="26681"/>
    <cellStyle name="Normal 119 6" xfId="13258"/>
    <cellStyle name="Normal 119 6 2" xfId="28505"/>
    <cellStyle name="Normal 119 7" xfId="15588"/>
    <cellStyle name="Normal 1190" xfId="9916"/>
    <cellStyle name="Normal 1190 2" xfId="15258"/>
    <cellStyle name="Normal 1190 2 2" xfId="30474"/>
    <cellStyle name="Normal 1190 2 3" xfId="26631"/>
    <cellStyle name="Normal 1190 3" xfId="28457"/>
    <cellStyle name="Normal 1190 4" xfId="21955"/>
    <cellStyle name="Normal 1190 5" xfId="17560"/>
    <cellStyle name="Normal 1191" xfId="9917"/>
    <cellStyle name="Normal 1191 2" xfId="15261"/>
    <cellStyle name="Normal 1191 2 2" xfId="30476"/>
    <cellStyle name="Normal 1191 2 3" xfId="26632"/>
    <cellStyle name="Normal 1191 3" xfId="28458"/>
    <cellStyle name="Normal 1191 4" xfId="21956"/>
    <cellStyle name="Normal 1191 5" xfId="17563"/>
    <cellStyle name="Normal 1192" xfId="9918"/>
    <cellStyle name="Normal 1192 2" xfId="15294"/>
    <cellStyle name="Normal 1192 2 2" xfId="30487"/>
    <cellStyle name="Normal 1192 2 3" xfId="26633"/>
    <cellStyle name="Normal 1192 3" xfId="28459"/>
    <cellStyle name="Normal 1192 4" xfId="21957"/>
    <cellStyle name="Normal 1192 5" xfId="17596"/>
    <cellStyle name="Normal 1193" xfId="9919"/>
    <cellStyle name="Normal 1193 2" xfId="15298"/>
    <cellStyle name="Normal 1193 2 2" xfId="30488"/>
    <cellStyle name="Normal 1193 2 3" xfId="26634"/>
    <cellStyle name="Normal 1193 3" xfId="28460"/>
    <cellStyle name="Normal 1193 4" xfId="21958"/>
    <cellStyle name="Normal 1193 5" xfId="17600"/>
    <cellStyle name="Normal 1194" xfId="9920"/>
    <cellStyle name="Normal 1194 2" xfId="15259"/>
    <cellStyle name="Normal 1194 2 2" xfId="30475"/>
    <cellStyle name="Normal 1194 2 3" xfId="26635"/>
    <cellStyle name="Normal 1194 3" xfId="28461"/>
    <cellStyle name="Normal 1194 4" xfId="21959"/>
    <cellStyle name="Normal 1194 5" xfId="17561"/>
    <cellStyle name="Normal 1195" xfId="9921"/>
    <cellStyle name="Normal 1195 2" xfId="15282"/>
    <cellStyle name="Normal 1195 2 2" xfId="30484"/>
    <cellStyle name="Normal 1195 2 3" xfId="26636"/>
    <cellStyle name="Normal 1195 3" xfId="28462"/>
    <cellStyle name="Normal 1195 4" xfId="21960"/>
    <cellStyle name="Normal 1195 5" xfId="17584"/>
    <cellStyle name="Normal 1196" xfId="8532"/>
    <cellStyle name="Normal 1196 2" xfId="15285"/>
    <cellStyle name="Normal 1196 2 2" xfId="30485"/>
    <cellStyle name="Normal 1196 2 3" xfId="25248"/>
    <cellStyle name="Normal 1196 3" xfId="27074"/>
    <cellStyle name="Normal 1196 4" xfId="20572"/>
    <cellStyle name="Normal 1196 5" xfId="17587"/>
    <cellStyle name="Normal 1197" xfId="9922"/>
    <cellStyle name="Normal 1197 2" xfId="15288"/>
    <cellStyle name="Normal 1197 2 2" xfId="30486"/>
    <cellStyle name="Normal 1197 2 3" xfId="26637"/>
    <cellStyle name="Normal 1197 3" xfId="28463"/>
    <cellStyle name="Normal 1197 4" xfId="21961"/>
    <cellStyle name="Normal 1197 5" xfId="17590"/>
    <cellStyle name="Normal 1198" xfId="9923"/>
    <cellStyle name="Normal 1198 2" xfId="15272"/>
    <cellStyle name="Normal 1198 2 2" xfId="30478"/>
    <cellStyle name="Normal 1198 2 3" xfId="26638"/>
    <cellStyle name="Normal 1198 3" xfId="28464"/>
    <cellStyle name="Normal 1198 4" xfId="21962"/>
    <cellStyle name="Normal 1198 5" xfId="17574"/>
    <cellStyle name="Normal 1199" xfId="3588"/>
    <cellStyle name="Normal 1199 2" xfId="15275"/>
    <cellStyle name="Normal 1199 2 2" xfId="30480"/>
    <cellStyle name="Normal 1199 2 3" xfId="25244"/>
    <cellStyle name="Normal 1199 3" xfId="27070"/>
    <cellStyle name="Normal 1199 4" xfId="18037"/>
    <cellStyle name="Normal 1199 5" xfId="17577"/>
    <cellStyle name="Normal 12" xfId="261"/>
    <cellStyle name="Normal 12 10" xfId="262"/>
    <cellStyle name="Normal 12 11" xfId="263"/>
    <cellStyle name="Normal 12 12" xfId="264"/>
    <cellStyle name="Normal 12 13" xfId="265"/>
    <cellStyle name="Normal 12 2" xfId="266"/>
    <cellStyle name="Normal 12 2 2" xfId="267"/>
    <cellStyle name="Normal 12 3" xfId="268"/>
    <cellStyle name="Normal 12 3 2" xfId="269"/>
    <cellStyle name="Normal 12 3 3" xfId="6451"/>
    <cellStyle name="Normal 12 3 3 2" xfId="11367"/>
    <cellStyle name="Normal 12 3 3 2 2" xfId="23405"/>
    <cellStyle name="Normal 12 3 3 3" xfId="19293"/>
    <cellStyle name="Normal 12 3 4" xfId="3663"/>
    <cellStyle name="Normal 12 3 4 2" xfId="18074"/>
    <cellStyle name="Normal 12 3 5" xfId="9962"/>
    <cellStyle name="Normal 12 3 5 2" xfId="22001"/>
    <cellStyle name="Normal 12 3 6" xfId="12828"/>
    <cellStyle name="Normal 12 3 6 2" xfId="26682"/>
    <cellStyle name="Normal 12 3 7" xfId="13259"/>
    <cellStyle name="Normal 12 3 7 2" xfId="28506"/>
    <cellStyle name="Normal 12 3 8" xfId="15589"/>
    <cellStyle name="Normal 12 4" xfId="270"/>
    <cellStyle name="Normal 12 4 2" xfId="271"/>
    <cellStyle name="Normal 12 4 3" xfId="272"/>
    <cellStyle name="Normal 12 4 3 2" xfId="3665"/>
    <cellStyle name="Normal 12 4 3 2 2" xfId="17935"/>
    <cellStyle name="Normal 12 4 3 2 3" xfId="25019"/>
    <cellStyle name="Normal 12 4 3 3" xfId="3664"/>
    <cellStyle name="Normal 12 4 4" xfId="273"/>
    <cellStyle name="Normal 12 4 4 2" xfId="6452"/>
    <cellStyle name="Normal 12 4 4 3" xfId="6453"/>
    <cellStyle name="Normal 12 4 4 4" xfId="6454"/>
    <cellStyle name="Normal 12 4 4 5" xfId="6455"/>
    <cellStyle name="Normal 12 5" xfId="274"/>
    <cellStyle name="Normal 12 5 2" xfId="275"/>
    <cellStyle name="Normal 12 5 2 2" xfId="6456"/>
    <cellStyle name="Normal 12 5 2 3" xfId="6457"/>
    <cellStyle name="Normal 12 5 3" xfId="3667"/>
    <cellStyle name="Normal 12 5 3 2" xfId="6458"/>
    <cellStyle name="Normal 12 5 3 2 2" xfId="19294"/>
    <cellStyle name="Normal 12 5 3 2 3" xfId="17936"/>
    <cellStyle name="Normal 12 5 3 3" xfId="25020"/>
    <cellStyle name="Normal 12 5 3 4" xfId="17781"/>
    <cellStyle name="Normal 12 5 4" xfId="3666"/>
    <cellStyle name="Normal 12 6" xfId="276"/>
    <cellStyle name="Normal 12 7" xfId="277"/>
    <cellStyle name="Normal 12 8" xfId="278"/>
    <cellStyle name="Normal 12 9" xfId="279"/>
    <cellStyle name="Normal 120" xfId="280"/>
    <cellStyle name="Normal 120 2" xfId="6459"/>
    <cellStyle name="Normal 120 2 2" xfId="11368"/>
    <cellStyle name="Normal 120 2 2 2" xfId="23406"/>
    <cellStyle name="Normal 120 2 3" xfId="19295"/>
    <cellStyle name="Normal 120 3" xfId="3668"/>
    <cellStyle name="Normal 120 3 2" xfId="18075"/>
    <cellStyle name="Normal 120 4" xfId="9963"/>
    <cellStyle name="Normal 120 4 2" xfId="22002"/>
    <cellStyle name="Normal 120 5" xfId="12829"/>
    <cellStyle name="Normal 120 5 2" xfId="26683"/>
    <cellStyle name="Normal 120 6" xfId="13260"/>
    <cellStyle name="Normal 120 6 2" xfId="28507"/>
    <cellStyle name="Normal 120 7" xfId="15590"/>
    <cellStyle name="Normal 1200" xfId="6170"/>
    <cellStyle name="Normal 1200 2" xfId="15281"/>
    <cellStyle name="Normal 1200 2 2" xfId="30483"/>
    <cellStyle name="Normal 1200 2 3" xfId="25246"/>
    <cellStyle name="Normal 1200 3" xfId="27072"/>
    <cellStyle name="Normal 1200 4" xfId="19241"/>
    <cellStyle name="Normal 1200 5" xfId="17583"/>
    <cellStyle name="Normal 1201" xfId="9924"/>
    <cellStyle name="Normal 1201 2" xfId="15279"/>
    <cellStyle name="Normal 1201 2 2" xfId="30481"/>
    <cellStyle name="Normal 1201 2 3" xfId="26639"/>
    <cellStyle name="Normal 1201 3" xfId="28465"/>
    <cellStyle name="Normal 1201 4" xfId="21963"/>
    <cellStyle name="Normal 1201 5" xfId="17581"/>
    <cellStyle name="Normal 1202" xfId="6157"/>
    <cellStyle name="Normal 1202 2" xfId="15273"/>
    <cellStyle name="Normal 1202 2 2" xfId="30479"/>
    <cellStyle name="Normal 1202 2 3" xfId="25245"/>
    <cellStyle name="Normal 1202 3" xfId="27071"/>
    <cellStyle name="Normal 1202 4" xfId="19240"/>
    <cellStyle name="Normal 1202 5" xfId="17575"/>
    <cellStyle name="Normal 1203" xfId="9925"/>
    <cellStyle name="Normal 1203 2" xfId="15280"/>
    <cellStyle name="Normal 1203 2 2" xfId="30482"/>
    <cellStyle name="Normal 1203 2 3" xfId="26640"/>
    <cellStyle name="Normal 1203 3" xfId="28466"/>
    <cellStyle name="Normal 1203 4" xfId="21964"/>
    <cellStyle name="Normal 1203 5" xfId="17582"/>
    <cellStyle name="Normal 1204" xfId="15267"/>
    <cellStyle name="Normal 1204 2" xfId="30477"/>
    <cellStyle name="Normal 1204 3" xfId="27069"/>
    <cellStyle name="Normal 1204 4" xfId="17569"/>
    <cellStyle name="Normal 1205" xfId="15292"/>
    <cellStyle name="Normal 1205 2" xfId="17594"/>
    <cellStyle name="Normal 1206" xfId="15297"/>
    <cellStyle name="Normal 1206 2" xfId="17599"/>
    <cellStyle name="Normal 1207" xfId="15260"/>
    <cellStyle name="Normal 1207 2" xfId="17562"/>
    <cellStyle name="Normal 1208" xfId="15278"/>
    <cellStyle name="Normal 1208 2" xfId="17580"/>
    <cellStyle name="Normal 1209" xfId="15290"/>
    <cellStyle name="Normal 1209 2" xfId="17592"/>
    <cellStyle name="Normal 121" xfId="281"/>
    <cellStyle name="Normal 121 2" xfId="6460"/>
    <cellStyle name="Normal 121 2 2" xfId="11369"/>
    <cellStyle name="Normal 121 2 2 2" xfId="23407"/>
    <cellStyle name="Normal 121 2 3" xfId="19296"/>
    <cellStyle name="Normal 121 3" xfId="3669"/>
    <cellStyle name="Normal 121 3 2" xfId="18076"/>
    <cellStyle name="Normal 121 4" xfId="9964"/>
    <cellStyle name="Normal 121 4 2" xfId="22003"/>
    <cellStyle name="Normal 121 5" xfId="12830"/>
    <cellStyle name="Normal 121 5 2" xfId="26684"/>
    <cellStyle name="Normal 121 6" xfId="13261"/>
    <cellStyle name="Normal 121 6 2" xfId="28508"/>
    <cellStyle name="Normal 121 7" xfId="15591"/>
    <cellStyle name="Normal 1210" xfId="15296"/>
    <cellStyle name="Normal 1210 2" xfId="17598"/>
    <cellStyle name="Normal 1211" xfId="15262"/>
    <cellStyle name="Normal 1211 2" xfId="17564"/>
    <cellStyle name="Normal 1212" xfId="15287"/>
    <cellStyle name="Normal 1212 2" xfId="17589"/>
    <cellStyle name="Normal 1213" xfId="15274"/>
    <cellStyle name="Normal 1213 2" xfId="17576"/>
    <cellStyle name="Normal 1214" xfId="15271"/>
    <cellStyle name="Normal 1214 2" xfId="17573"/>
    <cellStyle name="Normal 1215" xfId="15263"/>
    <cellStyle name="Normal 1215 2" xfId="17565"/>
    <cellStyle name="Normal 1216" xfId="15286"/>
    <cellStyle name="Normal 1216 2" xfId="17588"/>
    <cellStyle name="Normal 1217" xfId="15270"/>
    <cellStyle name="Normal 1217 2" xfId="17572"/>
    <cellStyle name="Normal 1218" xfId="15266"/>
    <cellStyle name="Normal 1218 2" xfId="17568"/>
    <cellStyle name="Normal 1219" xfId="15276"/>
    <cellStyle name="Normal 1219 2" xfId="17578"/>
    <cellStyle name="Normal 122" xfId="282"/>
    <cellStyle name="Normal 122 2" xfId="6461"/>
    <cellStyle name="Normal 122 2 2" xfId="11370"/>
    <cellStyle name="Normal 122 2 2 2" xfId="23408"/>
    <cellStyle name="Normal 122 2 3" xfId="19297"/>
    <cellStyle name="Normal 122 3" xfId="3670"/>
    <cellStyle name="Normal 122 3 2" xfId="18077"/>
    <cellStyle name="Normal 122 4" xfId="9965"/>
    <cellStyle name="Normal 122 4 2" xfId="22004"/>
    <cellStyle name="Normal 122 5" xfId="12831"/>
    <cellStyle name="Normal 122 5 2" xfId="26685"/>
    <cellStyle name="Normal 122 6" xfId="13262"/>
    <cellStyle name="Normal 122 6 2" xfId="28509"/>
    <cellStyle name="Normal 122 7" xfId="15592"/>
    <cellStyle name="Normal 1220" xfId="15283"/>
    <cellStyle name="Normal 1220 2" xfId="17585"/>
    <cellStyle name="Normal 1221" xfId="15289"/>
    <cellStyle name="Normal 1221 2" xfId="17591"/>
    <cellStyle name="Normal 1222" xfId="15264"/>
    <cellStyle name="Normal 1222 2" xfId="17566"/>
    <cellStyle name="Normal 1223" xfId="15295"/>
    <cellStyle name="Normal 1223 2" xfId="17597"/>
    <cellStyle name="Normal 1224" xfId="15268"/>
    <cellStyle name="Normal 1224 2" xfId="17570"/>
    <cellStyle name="Normal 1225" xfId="15265"/>
    <cellStyle name="Normal 1225 2" xfId="17567"/>
    <cellStyle name="Normal 1226" xfId="15284"/>
    <cellStyle name="Normal 1226 2" xfId="17586"/>
    <cellStyle name="Normal 1227" xfId="15277"/>
    <cellStyle name="Normal 1227 2" xfId="17579"/>
    <cellStyle name="Normal 1228" xfId="15299"/>
    <cellStyle name="Normal 1228 2" xfId="17601"/>
    <cellStyle name="Normal 1229" xfId="15269"/>
    <cellStyle name="Normal 1229 2" xfId="17571"/>
    <cellStyle name="Normal 123" xfId="283"/>
    <cellStyle name="Normal 123 2" xfId="6462"/>
    <cellStyle name="Normal 123 2 2" xfId="11371"/>
    <cellStyle name="Normal 123 2 2 2" xfId="23409"/>
    <cellStyle name="Normal 123 2 3" xfId="19298"/>
    <cellStyle name="Normal 123 3" xfId="3671"/>
    <cellStyle name="Normal 123 3 2" xfId="18078"/>
    <cellStyle name="Normal 123 4" xfId="9966"/>
    <cellStyle name="Normal 123 4 2" xfId="22005"/>
    <cellStyle name="Normal 123 5" xfId="12832"/>
    <cellStyle name="Normal 123 5 2" xfId="26686"/>
    <cellStyle name="Normal 123 6" xfId="13263"/>
    <cellStyle name="Normal 123 6 2" xfId="28510"/>
    <cellStyle name="Normal 123 7" xfId="15593"/>
    <cellStyle name="Normal 1230" xfId="15293"/>
    <cellStyle name="Normal 1230 2" xfId="17595"/>
    <cellStyle name="Normal 1231" xfId="15291"/>
    <cellStyle name="Normal 1231 2" xfId="17593"/>
    <cellStyle name="Normal 1232" xfId="15300"/>
    <cellStyle name="Normal 1232 2" xfId="17602"/>
    <cellStyle name="Normal 1233" xfId="15301"/>
    <cellStyle name="Normal 1233 2" xfId="17603"/>
    <cellStyle name="Normal 1234" xfId="15302"/>
    <cellStyle name="Normal 1234 2" xfId="17604"/>
    <cellStyle name="Normal 1235" xfId="15303"/>
    <cellStyle name="Normal 1235 2" xfId="17605"/>
    <cellStyle name="Normal 1236" xfId="15304"/>
    <cellStyle name="Normal 1236 2" xfId="17606"/>
    <cellStyle name="Normal 1237" xfId="15305"/>
    <cellStyle name="Normal 1237 2" xfId="17607"/>
    <cellStyle name="Normal 1238" xfId="15317"/>
    <cellStyle name="Normal 1238 2" xfId="17619"/>
    <cellStyle name="Normal 1239" xfId="15310"/>
    <cellStyle name="Normal 1239 2" xfId="17612"/>
    <cellStyle name="Normal 124" xfId="284"/>
    <cellStyle name="Normal 124 2" xfId="6463"/>
    <cellStyle name="Normal 124 2 2" xfId="11372"/>
    <cellStyle name="Normal 124 2 2 2" xfId="23410"/>
    <cellStyle name="Normal 124 2 3" xfId="19299"/>
    <cellStyle name="Normal 124 3" xfId="3672"/>
    <cellStyle name="Normal 124 3 2" xfId="18079"/>
    <cellStyle name="Normal 124 4" xfId="9967"/>
    <cellStyle name="Normal 124 4 2" xfId="22006"/>
    <cellStyle name="Normal 124 5" xfId="12833"/>
    <cellStyle name="Normal 124 5 2" xfId="26687"/>
    <cellStyle name="Normal 124 6" xfId="13264"/>
    <cellStyle name="Normal 124 6 2" xfId="28511"/>
    <cellStyle name="Normal 124 7" xfId="15594"/>
    <cellStyle name="Normal 1240" xfId="15321"/>
    <cellStyle name="Normal 1240 2" xfId="17623"/>
    <cellStyle name="Normal 1241" xfId="15322"/>
    <cellStyle name="Normal 1241 2" xfId="17624"/>
    <cellStyle name="Normal 1242" xfId="15306"/>
    <cellStyle name="Normal 1242 2" xfId="17608"/>
    <cellStyle name="Normal 1243" xfId="15307"/>
    <cellStyle name="Normal 1243 2" xfId="17609"/>
    <cellStyle name="Normal 1244" xfId="15313"/>
    <cellStyle name="Normal 1244 2" xfId="17615"/>
    <cellStyle name="Normal 1245" xfId="15312"/>
    <cellStyle name="Normal 1245 2" xfId="17614"/>
    <cellStyle name="Normal 1246" xfId="15316"/>
    <cellStyle name="Normal 1246 2" xfId="17618"/>
    <cellStyle name="Normal 1247" xfId="15314"/>
    <cellStyle name="Normal 1247 2" xfId="17616"/>
    <cellStyle name="Normal 1248" xfId="15308"/>
    <cellStyle name="Normal 1248 2" xfId="17610"/>
    <cellStyle name="Normal 1249" xfId="15311"/>
    <cellStyle name="Normal 1249 2" xfId="17613"/>
    <cellStyle name="Normal 125" xfId="285"/>
    <cellStyle name="Normal 125 2" xfId="6464"/>
    <cellStyle name="Normal 125 2 2" xfId="11373"/>
    <cellStyle name="Normal 125 2 2 2" xfId="23411"/>
    <cellStyle name="Normal 125 2 3" xfId="19300"/>
    <cellStyle name="Normal 125 3" xfId="3673"/>
    <cellStyle name="Normal 125 3 2" xfId="18080"/>
    <cellStyle name="Normal 125 4" xfId="9968"/>
    <cellStyle name="Normal 125 4 2" xfId="22007"/>
    <cellStyle name="Normal 125 5" xfId="12834"/>
    <cellStyle name="Normal 125 5 2" xfId="26688"/>
    <cellStyle name="Normal 125 6" xfId="13265"/>
    <cellStyle name="Normal 125 6 2" xfId="28512"/>
    <cellStyle name="Normal 125 7" xfId="15595"/>
    <cellStyle name="Normal 1250" xfId="15318"/>
    <cellStyle name="Normal 1250 2" xfId="17620"/>
    <cellStyle name="Normal 1251" xfId="15320"/>
    <cellStyle name="Normal 1251 2" xfId="17622"/>
    <cellStyle name="Normal 1252" xfId="15319"/>
    <cellStyle name="Normal 1252 2" xfId="17621"/>
    <cellStyle name="Normal 1253" xfId="15309"/>
    <cellStyle name="Normal 1253 2" xfId="17611"/>
    <cellStyle name="Normal 1254" xfId="15315"/>
    <cellStyle name="Normal 1254 2" xfId="17617"/>
    <cellStyle name="Normal 1255" xfId="15323"/>
    <cellStyle name="Normal 1255 2" xfId="17625"/>
    <cellStyle name="Normal 1256" xfId="15324"/>
    <cellStyle name="Normal 1256 2" xfId="17626"/>
    <cellStyle name="Normal 1257" xfId="15325"/>
    <cellStyle name="Normal 1257 2" xfId="17627"/>
    <cellStyle name="Normal 1258" xfId="15326"/>
    <cellStyle name="Normal 1258 2" xfId="17628"/>
    <cellStyle name="Normal 1259" xfId="15327"/>
    <cellStyle name="Normal 1259 2" xfId="17629"/>
    <cellStyle name="Normal 126" xfId="286"/>
    <cellStyle name="Normal 126 2" xfId="6465"/>
    <cellStyle name="Normal 126 2 2" xfId="11374"/>
    <cellStyle name="Normal 126 2 2 2" xfId="23412"/>
    <cellStyle name="Normal 126 2 3" xfId="19301"/>
    <cellStyle name="Normal 126 3" xfId="3674"/>
    <cellStyle name="Normal 126 3 2" xfId="18081"/>
    <cellStyle name="Normal 126 4" xfId="9969"/>
    <cellStyle name="Normal 126 4 2" xfId="22008"/>
    <cellStyle name="Normal 126 5" xfId="12835"/>
    <cellStyle name="Normal 126 5 2" xfId="26689"/>
    <cellStyle name="Normal 126 6" xfId="13266"/>
    <cellStyle name="Normal 126 6 2" xfId="28513"/>
    <cellStyle name="Normal 126 7" xfId="15596"/>
    <cellStyle name="Normal 1260" xfId="15328"/>
    <cellStyle name="Normal 1260 2" xfId="17630"/>
    <cellStyle name="Normal 1261" xfId="15329"/>
    <cellStyle name="Normal 1261 2" xfId="17631"/>
    <cellStyle name="Normal 1262" xfId="15330"/>
    <cellStyle name="Normal 1262 2" xfId="17632"/>
    <cellStyle name="Normal 1263" xfId="15331"/>
    <cellStyle name="Normal 1263 2" xfId="17633"/>
    <cellStyle name="Normal 1264" xfId="15254"/>
    <cellStyle name="Normal 1264 2" xfId="17556"/>
    <cellStyle name="Normal 1265" xfId="15332"/>
    <cellStyle name="Normal 1265 2" xfId="17634"/>
    <cellStyle name="Normal 1266" xfId="15333"/>
    <cellStyle name="Normal 1266 2" xfId="17635"/>
    <cellStyle name="Normal 1267" xfId="15348"/>
    <cellStyle name="Normal 1267 2" xfId="17650"/>
    <cellStyle name="Normal 1268" xfId="15349"/>
    <cellStyle name="Normal 1268 2" xfId="17651"/>
    <cellStyle name="Normal 1269" xfId="15340"/>
    <cellStyle name="Normal 1269 2" xfId="17642"/>
    <cellStyle name="Normal 127" xfId="287"/>
    <cellStyle name="Normal 127 2" xfId="6466"/>
    <cellStyle name="Normal 127 2 2" xfId="11375"/>
    <cellStyle name="Normal 127 2 2 2" xfId="23413"/>
    <cellStyle name="Normal 127 2 3" xfId="19302"/>
    <cellStyle name="Normal 127 3" xfId="3675"/>
    <cellStyle name="Normal 127 3 2" xfId="18082"/>
    <cellStyle name="Normal 127 4" xfId="9970"/>
    <cellStyle name="Normal 127 4 2" xfId="22009"/>
    <cellStyle name="Normal 127 5" xfId="12836"/>
    <cellStyle name="Normal 127 5 2" xfId="26690"/>
    <cellStyle name="Normal 127 6" xfId="13267"/>
    <cellStyle name="Normal 127 6 2" xfId="28514"/>
    <cellStyle name="Normal 127 7" xfId="15597"/>
    <cellStyle name="Normal 1270" xfId="15345"/>
    <cellStyle name="Normal 1270 2" xfId="17647"/>
    <cellStyle name="Normal 1271" xfId="15343"/>
    <cellStyle name="Normal 1271 2" xfId="17645"/>
    <cellStyle name="Normal 1272" xfId="15344"/>
    <cellStyle name="Normal 1272 2" xfId="17646"/>
    <cellStyle name="Normal 1273" xfId="15338"/>
    <cellStyle name="Normal 1273 2" xfId="17640"/>
    <cellStyle name="Normal 1274" xfId="15335"/>
    <cellStyle name="Normal 1274 2" xfId="17637"/>
    <cellStyle name="Normal 1275" xfId="15342"/>
    <cellStyle name="Normal 1275 2" xfId="17644"/>
    <cellStyle name="Normal 1276" xfId="15336"/>
    <cellStyle name="Normal 1276 2" xfId="17638"/>
    <cellStyle name="Normal 1277" xfId="15334"/>
    <cellStyle name="Normal 1277 2" xfId="17636"/>
    <cellStyle name="Normal 1278" xfId="15341"/>
    <cellStyle name="Normal 1278 2" xfId="17643"/>
    <cellStyle name="Normal 1279" xfId="15337"/>
    <cellStyle name="Normal 1279 2" xfId="17639"/>
    <cellStyle name="Normal 128" xfId="288"/>
    <cellStyle name="Normal 128 2" xfId="6467"/>
    <cellStyle name="Normal 128 2 2" xfId="11376"/>
    <cellStyle name="Normal 128 2 2 2" xfId="23414"/>
    <cellStyle name="Normal 128 2 3" xfId="19303"/>
    <cellStyle name="Normal 128 3" xfId="3676"/>
    <cellStyle name="Normal 128 3 2" xfId="18083"/>
    <cellStyle name="Normal 128 4" xfId="9971"/>
    <cellStyle name="Normal 128 4 2" xfId="22010"/>
    <cellStyle name="Normal 128 5" xfId="12837"/>
    <cellStyle name="Normal 128 5 2" xfId="26691"/>
    <cellStyle name="Normal 128 6" xfId="13268"/>
    <cellStyle name="Normal 128 6 2" xfId="28515"/>
    <cellStyle name="Normal 128 7" xfId="15598"/>
    <cellStyle name="Normal 1280" xfId="15346"/>
    <cellStyle name="Normal 1280 2" xfId="17648"/>
    <cellStyle name="Normal 1281" xfId="15339"/>
    <cellStyle name="Normal 1281 2" xfId="17641"/>
    <cellStyle name="Normal 1282" xfId="15347"/>
    <cellStyle name="Normal 1282 2" xfId="17649"/>
    <cellStyle name="Normal 1283" xfId="15350"/>
    <cellStyle name="Normal 1283 2" xfId="17652"/>
    <cellStyle name="Normal 1284" xfId="15351"/>
    <cellStyle name="Normal 1284 2" xfId="17653"/>
    <cellStyle name="Normal 1285" xfId="15352"/>
    <cellStyle name="Normal 1285 2" xfId="17654"/>
    <cellStyle name="Normal 1286" xfId="15353"/>
    <cellStyle name="Normal 1286 2" xfId="17655"/>
    <cellStyle name="Normal 1287" xfId="15354"/>
    <cellStyle name="Normal 1287 2" xfId="17656"/>
    <cellStyle name="Normal 1288" xfId="15355"/>
    <cellStyle name="Normal 1288 2" xfId="17657"/>
    <cellStyle name="Normal 1289" xfId="15367"/>
    <cellStyle name="Normal 1289 2" xfId="15370"/>
    <cellStyle name="Normal 1289 2 2" xfId="17661"/>
    <cellStyle name="Normal 1289 3" xfId="32764"/>
    <cellStyle name="Normal 1289 4" xfId="17658"/>
    <cellStyle name="Normal 129" xfId="289"/>
    <cellStyle name="Normal 129 2" xfId="6468"/>
    <cellStyle name="Normal 129 2 2" xfId="11377"/>
    <cellStyle name="Normal 129 2 2 2" xfId="23415"/>
    <cellStyle name="Normal 129 2 3" xfId="19304"/>
    <cellStyle name="Normal 129 3" xfId="3677"/>
    <cellStyle name="Normal 129 3 2" xfId="18084"/>
    <cellStyle name="Normal 129 4" xfId="9972"/>
    <cellStyle name="Normal 129 4 2" xfId="22011"/>
    <cellStyle name="Normal 129 5" xfId="12838"/>
    <cellStyle name="Normal 129 5 2" xfId="26692"/>
    <cellStyle name="Normal 129 6" xfId="13269"/>
    <cellStyle name="Normal 129 6 2" xfId="28516"/>
    <cellStyle name="Normal 129 7" xfId="15599"/>
    <cellStyle name="Normal 1290" xfId="15374"/>
    <cellStyle name="Normal 1290 2" xfId="17665"/>
    <cellStyle name="Normal 1291" xfId="15401"/>
    <cellStyle name="Normal 1291 2" xfId="17692"/>
    <cellStyle name="Normal 1292" xfId="15405"/>
    <cellStyle name="Normal 1292 2" xfId="17696"/>
    <cellStyle name="Normal 1293" xfId="15371"/>
    <cellStyle name="Normal 1293 2" xfId="17662"/>
    <cellStyle name="Normal 1294" xfId="15382"/>
    <cellStyle name="Normal 1294 2" xfId="17673"/>
    <cellStyle name="Normal 1295" xfId="15400"/>
    <cellStyle name="Normal 1295 2" xfId="17691"/>
    <cellStyle name="Normal 1296" xfId="15393"/>
    <cellStyle name="Normal 1296 2" xfId="17684"/>
    <cellStyle name="Normal 1297" xfId="15379"/>
    <cellStyle name="Normal 1297 2" xfId="17670"/>
    <cellStyle name="Normal 1298" xfId="15378"/>
    <cellStyle name="Normal 1298 2" xfId="17669"/>
    <cellStyle name="Normal 1299" xfId="15391"/>
    <cellStyle name="Normal 1299 2" xfId="17682"/>
    <cellStyle name="Normal 13" xfId="290"/>
    <cellStyle name="Normal 13 10" xfId="291"/>
    <cellStyle name="Normal 13 11" xfId="292"/>
    <cellStyle name="Normal 13 12" xfId="293"/>
    <cellStyle name="Normal 13 13" xfId="294"/>
    <cellStyle name="Normal 13 14" xfId="6469"/>
    <cellStyle name="Normal 13 14 2" xfId="11378"/>
    <cellStyle name="Normal 13 14 2 2" xfId="23416"/>
    <cellStyle name="Normal 13 14 3" xfId="19305"/>
    <cellStyle name="Normal 13 15" xfId="12839"/>
    <cellStyle name="Normal 13 15 2" xfId="26693"/>
    <cellStyle name="Normal 13 15 3" xfId="24881"/>
    <cellStyle name="Normal 13 16" xfId="13270"/>
    <cellStyle name="Normal 13 16 2" xfId="28517"/>
    <cellStyle name="Normal 13 17" xfId="15600"/>
    <cellStyle name="Normal 13 2" xfId="295"/>
    <cellStyle name="Normal 13 2 2" xfId="296"/>
    <cellStyle name="Normal 13 2 2 2" xfId="6471"/>
    <cellStyle name="Normal 13 2 2 3" xfId="6472"/>
    <cellStyle name="Normal 13 2 2 3 2" xfId="11380"/>
    <cellStyle name="Normal 13 2 2 3 2 2" xfId="23418"/>
    <cellStyle name="Normal 13 2 2 3 3" xfId="19307"/>
    <cellStyle name="Normal 13 2 2 4" xfId="14817"/>
    <cellStyle name="Normal 13 2 2 4 2" xfId="30054"/>
    <cellStyle name="Normal 13 2 2 5" xfId="17134"/>
    <cellStyle name="Normal 13 2 3" xfId="6473"/>
    <cellStyle name="Normal 13 2 4" xfId="6474"/>
    <cellStyle name="Normal 13 2 4 2" xfId="11381"/>
    <cellStyle name="Normal 13 2 4 2 2" xfId="23419"/>
    <cellStyle name="Normal 13 2 4 3" xfId="14703"/>
    <cellStyle name="Normal 13 2 4 3 2" xfId="29945"/>
    <cellStyle name="Normal 13 2 4 4" xfId="17031"/>
    <cellStyle name="Normal 13 2 5" xfId="6470"/>
    <cellStyle name="Normal 13 2 5 2" xfId="11379"/>
    <cellStyle name="Normal 13 2 5 2 2" xfId="23417"/>
    <cellStyle name="Normal 13 2 5 3" xfId="19306"/>
    <cellStyle name="Normal 13 2 6" xfId="3678"/>
    <cellStyle name="Normal 13 2 6 2" xfId="18085"/>
    <cellStyle name="Normal 13 2 7" xfId="9973"/>
    <cellStyle name="Normal 13 2 7 2" xfId="22012"/>
    <cellStyle name="Normal 13 3" xfId="297"/>
    <cellStyle name="Normal 13 3 2" xfId="298"/>
    <cellStyle name="Normal 13 3 3" xfId="299"/>
    <cellStyle name="Normal 13 3 3 2" xfId="3680"/>
    <cellStyle name="Normal 13 3 3 2 2" xfId="17937"/>
    <cellStyle name="Normal 13 3 3 2 3" xfId="25021"/>
    <cellStyle name="Normal 13 3 3 3" xfId="3679"/>
    <cellStyle name="Normal 13 3 4" xfId="300"/>
    <cellStyle name="Normal 13 3 4 2" xfId="6475"/>
    <cellStyle name="Normal 13 3 4 3" xfId="6476"/>
    <cellStyle name="Normal 13 3 4 4" xfId="6477"/>
    <cellStyle name="Normal 13 3 4 5" xfId="6478"/>
    <cellStyle name="Normal 13 4" xfId="301"/>
    <cellStyle name="Normal 13 4 2" xfId="302"/>
    <cellStyle name="Normal 13 4 2 2" xfId="6479"/>
    <cellStyle name="Normal 13 4 2 3" xfId="6480"/>
    <cellStyle name="Normal 13 4 3" xfId="3682"/>
    <cellStyle name="Normal 13 4 3 2" xfId="6481"/>
    <cellStyle name="Normal 13 4 3 2 2" xfId="11382"/>
    <cellStyle name="Normal 13 4 3 2 2 2" xfId="23420"/>
    <cellStyle name="Normal 13 4 3 2 3" xfId="19308"/>
    <cellStyle name="Normal 13 4 3 2 4" xfId="17938"/>
    <cellStyle name="Normal 13 4 3 3" xfId="14702"/>
    <cellStyle name="Normal 13 4 3 3 2" xfId="29944"/>
    <cellStyle name="Normal 13 4 3 3 3" xfId="25022"/>
    <cellStyle name="Normal 13 4 3 4" xfId="17782"/>
    <cellStyle name="Normal 13 4 3 5" xfId="17030"/>
    <cellStyle name="Normal 13 4 4" xfId="3681"/>
    <cellStyle name="Normal 13 5" xfId="303"/>
    <cellStyle name="Normal 13 6" xfId="304"/>
    <cellStyle name="Normal 13 7" xfId="305"/>
    <cellStyle name="Normal 13 8" xfId="306"/>
    <cellStyle name="Normal 13 9" xfId="307"/>
    <cellStyle name="Normal 130" xfId="308"/>
    <cellStyle name="Normal 130 2" xfId="6482"/>
    <cellStyle name="Normal 130 2 2" xfId="11383"/>
    <cellStyle name="Normal 130 2 2 2" xfId="23421"/>
    <cellStyle name="Normal 130 2 3" xfId="19309"/>
    <cellStyle name="Normal 130 3" xfId="3683"/>
    <cellStyle name="Normal 130 3 2" xfId="18086"/>
    <cellStyle name="Normal 130 4" xfId="9974"/>
    <cellStyle name="Normal 130 4 2" xfId="22013"/>
    <cellStyle name="Normal 130 5" xfId="12840"/>
    <cellStyle name="Normal 130 5 2" xfId="26694"/>
    <cellStyle name="Normal 130 6" xfId="13271"/>
    <cellStyle name="Normal 130 6 2" xfId="28518"/>
    <cellStyle name="Normal 130 7" xfId="15601"/>
    <cellStyle name="Normal 1300" xfId="15376"/>
    <cellStyle name="Normal 1300 2" xfId="17667"/>
    <cellStyle name="Normal 1301" xfId="15396"/>
    <cellStyle name="Normal 1301 2" xfId="17687"/>
    <cellStyle name="Normal 1302" xfId="15395"/>
    <cellStyle name="Normal 1302 2" xfId="17686"/>
    <cellStyle name="Normal 1303" xfId="15384"/>
    <cellStyle name="Normal 1303 2" xfId="17675"/>
    <cellStyle name="Normal 1304" xfId="15399"/>
    <cellStyle name="Normal 1304 2" xfId="17690"/>
    <cellStyle name="Normal 1305" xfId="15380"/>
    <cellStyle name="Normal 1305 2" xfId="17671"/>
    <cellStyle name="Normal 1306" xfId="15404"/>
    <cellStyle name="Normal 1306 2" xfId="17695"/>
    <cellStyle name="Normal 1307" xfId="15387"/>
    <cellStyle name="Normal 1307 2" xfId="17678"/>
    <cellStyle name="Normal 1308" xfId="15375"/>
    <cellStyle name="Normal 1308 2" xfId="17666"/>
    <cellStyle name="Normal 1309" xfId="15397"/>
    <cellStyle name="Normal 1309 2" xfId="17688"/>
    <cellStyle name="Normal 131" xfId="309"/>
    <cellStyle name="Normal 131 2" xfId="6483"/>
    <cellStyle name="Normal 131 2 2" xfId="11384"/>
    <cellStyle name="Normal 131 2 2 2" xfId="23422"/>
    <cellStyle name="Normal 131 2 3" xfId="19310"/>
    <cellStyle name="Normal 131 3" xfId="3684"/>
    <cellStyle name="Normal 131 3 2" xfId="18087"/>
    <cellStyle name="Normal 131 4" xfId="9975"/>
    <cellStyle name="Normal 131 4 2" xfId="22014"/>
    <cellStyle name="Normal 131 5" xfId="12841"/>
    <cellStyle name="Normal 131 5 2" xfId="26695"/>
    <cellStyle name="Normal 131 6" xfId="13272"/>
    <cellStyle name="Normal 131 6 2" xfId="28519"/>
    <cellStyle name="Normal 131 7" xfId="15602"/>
    <cellStyle name="Normal 1310" xfId="15386"/>
    <cellStyle name="Normal 1310 2" xfId="17677"/>
    <cellStyle name="Normal 1311" xfId="15383"/>
    <cellStyle name="Normal 1311 2" xfId="17674"/>
    <cellStyle name="Normal 1312" xfId="15373"/>
    <cellStyle name="Normal 1312 2" xfId="17664"/>
    <cellStyle name="Normal 1313" xfId="15377"/>
    <cellStyle name="Normal 1313 2" xfId="17668"/>
    <cellStyle name="Normal 1314" xfId="15394"/>
    <cellStyle name="Normal 1314 2" xfId="17685"/>
    <cellStyle name="Normal 1315" xfId="15402"/>
    <cellStyle name="Normal 1315 2" xfId="17693"/>
    <cellStyle name="Normal 1316" xfId="15390"/>
    <cellStyle name="Normal 1316 2" xfId="17681"/>
    <cellStyle name="Normal 1317" xfId="15389"/>
    <cellStyle name="Normal 1317 2" xfId="17680"/>
    <cellStyle name="Normal 1318" xfId="15403"/>
    <cellStyle name="Normal 1318 2" xfId="17694"/>
    <cellStyle name="Normal 1319" xfId="15385"/>
    <cellStyle name="Normal 1319 2" xfId="17676"/>
    <cellStyle name="Normal 132" xfId="310"/>
    <cellStyle name="Normal 132 2" xfId="6484"/>
    <cellStyle name="Normal 132 2 2" xfId="11385"/>
    <cellStyle name="Normal 132 2 2 2" xfId="23423"/>
    <cellStyle name="Normal 132 2 3" xfId="19311"/>
    <cellStyle name="Normal 132 3" xfId="3685"/>
    <cellStyle name="Normal 132 3 2" xfId="18088"/>
    <cellStyle name="Normal 132 4" xfId="9976"/>
    <cellStyle name="Normal 132 4 2" xfId="22015"/>
    <cellStyle name="Normal 132 5" xfId="12842"/>
    <cellStyle name="Normal 132 5 2" xfId="26696"/>
    <cellStyle name="Normal 132 6" xfId="13273"/>
    <cellStyle name="Normal 132 6 2" xfId="28520"/>
    <cellStyle name="Normal 132 7" xfId="15603"/>
    <cellStyle name="Normal 1320" xfId="15372"/>
    <cellStyle name="Normal 1320 2" xfId="17663"/>
    <cellStyle name="Normal 1321" xfId="15398"/>
    <cellStyle name="Normal 1321 2" xfId="17689"/>
    <cellStyle name="Normal 1322" xfId="15388"/>
    <cellStyle name="Normal 1322 2" xfId="17679"/>
    <cellStyle name="Normal 1323" xfId="15392"/>
    <cellStyle name="Normal 1323 2" xfId="17683"/>
    <cellStyle name="Normal 1324" xfId="15381"/>
    <cellStyle name="Normal 1324 2" xfId="17672"/>
    <cellStyle name="Normal 1325" xfId="15406"/>
    <cellStyle name="Normal 1325 2" xfId="17697"/>
    <cellStyle name="Normal 1326" xfId="15407"/>
    <cellStyle name="Normal 1326 2" xfId="17698"/>
    <cellStyle name="Normal 1327" xfId="15417"/>
    <cellStyle name="Normal 1327 2" xfId="17708"/>
    <cellStyle name="Normal 1328" xfId="15418"/>
    <cellStyle name="Normal 1328 2" xfId="17709"/>
    <cellStyle name="Normal 1329" xfId="15414"/>
    <cellStyle name="Normal 1329 2" xfId="17705"/>
    <cellStyle name="Normal 133" xfId="311"/>
    <cellStyle name="Normal 133 2" xfId="6485"/>
    <cellStyle name="Normal 133 2 2" xfId="11386"/>
    <cellStyle name="Normal 133 2 2 2" xfId="23424"/>
    <cellStyle name="Normal 133 2 3" xfId="19312"/>
    <cellStyle name="Normal 133 3" xfId="3686"/>
    <cellStyle name="Normal 133 3 2" xfId="18089"/>
    <cellStyle name="Normal 133 4" xfId="9977"/>
    <cellStyle name="Normal 133 4 2" xfId="22016"/>
    <cellStyle name="Normal 133 5" xfId="12843"/>
    <cellStyle name="Normal 133 5 2" xfId="26697"/>
    <cellStyle name="Normal 133 6" xfId="13274"/>
    <cellStyle name="Normal 133 6 2" xfId="28521"/>
    <cellStyle name="Normal 133 7" xfId="15604"/>
    <cellStyle name="Normal 1330" xfId="15410"/>
    <cellStyle name="Normal 1330 2" xfId="17701"/>
    <cellStyle name="Normal 1331" xfId="15412"/>
    <cellStyle name="Normal 1331 2" xfId="17703"/>
    <cellStyle name="Normal 1332" xfId="15415"/>
    <cellStyle name="Normal 1332 2" xfId="17706"/>
    <cellStyle name="Normal 1333" xfId="15413"/>
    <cellStyle name="Normal 1333 2" xfId="17704"/>
    <cellStyle name="Normal 1334" xfId="15411"/>
    <cellStyle name="Normal 1334 2" xfId="17702"/>
    <cellStyle name="Normal 1335" xfId="15408"/>
    <cellStyle name="Normal 1335 2" xfId="17699"/>
    <cellStyle name="Normal 1336" xfId="15409"/>
    <cellStyle name="Normal 1336 2" xfId="17700"/>
    <cellStyle name="Normal 1337" xfId="15416"/>
    <cellStyle name="Normal 1337 2" xfId="17707"/>
    <cellStyle name="Normal 1338" xfId="15419"/>
    <cellStyle name="Normal 1338 2" xfId="17710"/>
    <cellStyle name="Normal 1339" xfId="15420"/>
    <cellStyle name="Normal 1339 2" xfId="17711"/>
    <cellStyle name="Normal 134" xfId="312"/>
    <cellStyle name="Normal 134 2" xfId="6486"/>
    <cellStyle name="Normal 134 2 2" xfId="11387"/>
    <cellStyle name="Normal 134 2 2 2" xfId="23425"/>
    <cellStyle name="Normal 134 2 3" xfId="19313"/>
    <cellStyle name="Normal 134 3" xfId="3687"/>
    <cellStyle name="Normal 134 3 2" xfId="18090"/>
    <cellStyle name="Normal 134 4" xfId="9978"/>
    <cellStyle name="Normal 134 4 2" xfId="22017"/>
    <cellStyle name="Normal 134 5" xfId="12844"/>
    <cellStyle name="Normal 134 5 2" xfId="26698"/>
    <cellStyle name="Normal 134 6" xfId="13275"/>
    <cellStyle name="Normal 134 6 2" xfId="28522"/>
    <cellStyle name="Normal 134 7" xfId="15605"/>
    <cellStyle name="Normal 1340" xfId="15421"/>
    <cellStyle name="Normal 1340 2" xfId="17712"/>
    <cellStyle name="Normal 1341" xfId="15422"/>
    <cellStyle name="Normal 1341 2" xfId="17713"/>
    <cellStyle name="Normal 1342" xfId="15423"/>
    <cellStyle name="Normal 1342 2" xfId="17714"/>
    <cellStyle name="Normal 1343" xfId="15425"/>
    <cellStyle name="Normal 1343 2" xfId="17715"/>
    <cellStyle name="Normal 1344" xfId="15369"/>
    <cellStyle name="Normal 1344 2" xfId="17660"/>
    <cellStyle name="Normal 1345" xfId="15368"/>
    <cellStyle name="Normal 1345 2" xfId="17659"/>
    <cellStyle name="Normal 1346" xfId="15515"/>
    <cellStyle name="Normal 1346 2" xfId="17716"/>
    <cellStyle name="Normal 1347" xfId="15516"/>
    <cellStyle name="Normal 1347 2" xfId="17717"/>
    <cellStyle name="Normal 1348" xfId="15517"/>
    <cellStyle name="Normal 1348 2" xfId="17718"/>
    <cellStyle name="Normal 1349" xfId="17719"/>
    <cellStyle name="Normal 1349 2" xfId="32551"/>
    <cellStyle name="Normal 135" xfId="313"/>
    <cellStyle name="Normal 135 2" xfId="6487"/>
    <cellStyle name="Normal 135 2 2" xfId="11388"/>
    <cellStyle name="Normal 135 2 2 2" xfId="23426"/>
    <cellStyle name="Normal 135 2 3" xfId="19314"/>
    <cellStyle name="Normal 135 3" xfId="3688"/>
    <cellStyle name="Normal 135 3 2" xfId="18091"/>
    <cellStyle name="Normal 135 4" xfId="9979"/>
    <cellStyle name="Normal 135 4 2" xfId="22018"/>
    <cellStyle name="Normal 135 5" xfId="12845"/>
    <cellStyle name="Normal 135 5 2" xfId="26699"/>
    <cellStyle name="Normal 135 6" xfId="13276"/>
    <cellStyle name="Normal 135 6 2" xfId="28523"/>
    <cellStyle name="Normal 135 7" xfId="15606"/>
    <cellStyle name="Normal 1350" xfId="30659"/>
    <cellStyle name="Normal 1350 2" xfId="32554"/>
    <cellStyle name="Normal 1351" xfId="30660"/>
    <cellStyle name="Normal 1351 2" xfId="32566"/>
    <cellStyle name="Normal 1352" xfId="30662"/>
    <cellStyle name="Normal 1352 2" xfId="32570"/>
    <cellStyle name="Normal 1353" xfId="30661"/>
    <cellStyle name="Normal 1353 2" xfId="32673"/>
    <cellStyle name="Normal 1354" xfId="30663"/>
    <cellStyle name="Normal 1354 2" xfId="32669"/>
    <cellStyle name="Normal 1355" xfId="30664"/>
    <cellStyle name="Normal 1355 2" xfId="32576"/>
    <cellStyle name="Normal 1356" xfId="30665"/>
    <cellStyle name="Normal 1356 2" xfId="32637"/>
    <cellStyle name="Normal 1357" xfId="32758"/>
    <cellStyle name="Normal 1358" xfId="32589"/>
    <cellStyle name="Normal 1359" xfId="32608"/>
    <cellStyle name="Normal 136" xfId="314"/>
    <cellStyle name="Normal 136 2" xfId="6488"/>
    <cellStyle name="Normal 136 2 2" xfId="11389"/>
    <cellStyle name="Normal 136 2 2 2" xfId="23427"/>
    <cellStyle name="Normal 136 2 3" xfId="19315"/>
    <cellStyle name="Normal 136 3" xfId="3689"/>
    <cellStyle name="Normal 136 3 2" xfId="18092"/>
    <cellStyle name="Normal 136 4" xfId="9980"/>
    <cellStyle name="Normal 136 4 2" xfId="22019"/>
    <cellStyle name="Normal 136 5" xfId="12846"/>
    <cellStyle name="Normal 136 5 2" xfId="26700"/>
    <cellStyle name="Normal 136 6" xfId="13277"/>
    <cellStyle name="Normal 136 6 2" xfId="28524"/>
    <cellStyle name="Normal 136 7" xfId="15607"/>
    <cellStyle name="Normal 1360" xfId="32636"/>
    <cellStyle name="Normal 1361" xfId="32689"/>
    <cellStyle name="Normal 1362" xfId="32704"/>
    <cellStyle name="Normal 1363" xfId="32596"/>
    <cellStyle name="Normal 1364" xfId="33758"/>
    <cellStyle name="Normal 1365" xfId="32738"/>
    <cellStyle name="Normal 1366" xfId="32696"/>
    <cellStyle name="Normal 1367" xfId="34121"/>
    <cellStyle name="Normal 1368" xfId="34125"/>
    <cellStyle name="Normal 1369" xfId="34388"/>
    <cellStyle name="Normal 137" xfId="315"/>
    <cellStyle name="Normal 137 2" xfId="6489"/>
    <cellStyle name="Normal 137 2 2" xfId="11390"/>
    <cellStyle name="Normal 137 2 2 2" xfId="23428"/>
    <cellStyle name="Normal 137 2 3" xfId="19316"/>
    <cellStyle name="Normal 137 3" xfId="3690"/>
    <cellStyle name="Normal 137 3 2" xfId="18093"/>
    <cellStyle name="Normal 137 4" xfId="9981"/>
    <cellStyle name="Normal 137 4 2" xfId="22020"/>
    <cellStyle name="Normal 137 5" xfId="12847"/>
    <cellStyle name="Normal 137 5 2" xfId="26701"/>
    <cellStyle name="Normal 137 6" xfId="13278"/>
    <cellStyle name="Normal 137 6 2" xfId="28525"/>
    <cellStyle name="Normal 137 7" xfId="15608"/>
    <cellStyle name="Normal 1370" xfId="34331"/>
    <cellStyle name="Normal 1371" xfId="34518"/>
    <cellStyle name="Normal 1372" xfId="34167"/>
    <cellStyle name="Normal 1373" xfId="34847"/>
    <cellStyle name="Normal 1374" xfId="34229"/>
    <cellStyle name="Normal 1375" xfId="34137"/>
    <cellStyle name="Normal 1376" xfId="34321"/>
    <cellStyle name="Normal 1377" xfId="34491"/>
    <cellStyle name="Normal 1378" xfId="34334"/>
    <cellStyle name="Normal 1379" xfId="34316"/>
    <cellStyle name="Normal 138" xfId="316"/>
    <cellStyle name="Normal 138 2" xfId="6490"/>
    <cellStyle name="Normal 138 2 2" xfId="11391"/>
    <cellStyle name="Normal 138 2 2 2" xfId="23429"/>
    <cellStyle name="Normal 138 2 3" xfId="19317"/>
    <cellStyle name="Normal 138 3" xfId="3691"/>
    <cellStyle name="Normal 138 3 2" xfId="18094"/>
    <cellStyle name="Normal 138 4" xfId="9982"/>
    <cellStyle name="Normal 138 4 2" xfId="22021"/>
    <cellStyle name="Normal 138 5" xfId="12848"/>
    <cellStyle name="Normal 138 5 2" xfId="26702"/>
    <cellStyle name="Normal 138 6" xfId="13279"/>
    <cellStyle name="Normal 138 6 2" xfId="28526"/>
    <cellStyle name="Normal 138 7" xfId="15609"/>
    <cellStyle name="Normal 1380" xfId="34851"/>
    <cellStyle name="Normal 1381" xfId="34401"/>
    <cellStyle name="Normal 1382" xfId="34440"/>
    <cellStyle name="Normal 1383" xfId="34429"/>
    <cellStyle name="Normal 1384" xfId="34340"/>
    <cellStyle name="Normal 1385" xfId="34301"/>
    <cellStyle name="Normal 1386" xfId="34227"/>
    <cellStyle name="Normal 1387" xfId="34463"/>
    <cellStyle name="Normal 1388" xfId="35761"/>
    <cellStyle name="Normal 1389" xfId="34262"/>
    <cellStyle name="Normal 139" xfId="317"/>
    <cellStyle name="Normal 139 2" xfId="6491"/>
    <cellStyle name="Normal 139 2 2" xfId="11392"/>
    <cellStyle name="Normal 139 2 2 2" xfId="23430"/>
    <cellStyle name="Normal 139 2 3" xfId="19318"/>
    <cellStyle name="Normal 139 3" xfId="3692"/>
    <cellStyle name="Normal 139 3 2" xfId="18095"/>
    <cellStyle name="Normal 139 4" xfId="9983"/>
    <cellStyle name="Normal 139 4 2" xfId="22022"/>
    <cellStyle name="Normal 139 5" xfId="12849"/>
    <cellStyle name="Normal 139 5 2" xfId="26703"/>
    <cellStyle name="Normal 139 6" xfId="13280"/>
    <cellStyle name="Normal 139 6 2" xfId="28527"/>
    <cellStyle name="Normal 139 7" xfId="15610"/>
    <cellStyle name="Normal 1390" xfId="35105"/>
    <cellStyle name="Normal 1391" xfId="34434"/>
    <cellStyle name="Normal 1392" xfId="35913"/>
    <cellStyle name="Normal 1393" xfId="35989"/>
    <cellStyle name="Normal 1394" xfId="35964"/>
    <cellStyle name="Normal 1395" xfId="35942"/>
    <cellStyle name="Normal 1396" xfId="35952"/>
    <cellStyle name="Normal 1397" xfId="35962"/>
    <cellStyle name="Normal 1398" xfId="35966"/>
    <cellStyle name="Normal 1399" xfId="35979"/>
    <cellStyle name="Normal 14" xfId="318"/>
    <cellStyle name="Normal 14 2" xfId="319"/>
    <cellStyle name="Normal 14 2 2" xfId="320"/>
    <cellStyle name="Normal 14 2 3" xfId="6494"/>
    <cellStyle name="Normal 14 2 3 2" xfId="11395"/>
    <cellStyle name="Normal 14 2 3 2 2" xfId="23433"/>
    <cellStyle name="Normal 14 2 3 3" xfId="14705"/>
    <cellStyle name="Normal 14 2 3 3 2" xfId="29947"/>
    <cellStyle name="Normal 14 2 3 4" xfId="17033"/>
    <cellStyle name="Normal 14 2 4" xfId="6493"/>
    <cellStyle name="Normal 14 2 4 2" xfId="11394"/>
    <cellStyle name="Normal 14 2 4 2 2" xfId="23432"/>
    <cellStyle name="Normal 14 2 4 3" xfId="19320"/>
    <cellStyle name="Normal 14 2 5" xfId="3693"/>
    <cellStyle name="Normal 14 2 5 2" xfId="18096"/>
    <cellStyle name="Normal 14 2 6" xfId="9984"/>
    <cellStyle name="Normal 14 2 6 2" xfId="22023"/>
    <cellStyle name="Normal 14 2 7" xfId="24892"/>
    <cellStyle name="Normal 14 2 8" xfId="24865"/>
    <cellStyle name="Normal 14 3" xfId="321"/>
    <cellStyle name="Normal 14 3 2" xfId="322"/>
    <cellStyle name="Normal 14 3 3" xfId="323"/>
    <cellStyle name="Normal 14 3 3 2" xfId="3695"/>
    <cellStyle name="Normal 14 3 3 2 2" xfId="17939"/>
    <cellStyle name="Normal 14 3 3 2 3" xfId="25023"/>
    <cellStyle name="Normal 14 3 3 3" xfId="3694"/>
    <cellStyle name="Normal 14 3 4" xfId="6495"/>
    <cellStyle name="Normal 14 3 4 2" xfId="6496"/>
    <cellStyle name="Normal 14 3 4 3" xfId="6497"/>
    <cellStyle name="Normal 14 4" xfId="324"/>
    <cellStyle name="Normal 14 4 2" xfId="3697"/>
    <cellStyle name="Normal 14 4 3" xfId="6498"/>
    <cellStyle name="Normal 14 4 3 2" xfId="11396"/>
    <cellStyle name="Normal 14 4 3 2 2" xfId="23434"/>
    <cellStyle name="Normal 14 4 3 3" xfId="19321"/>
    <cellStyle name="Normal 14 4 4" xfId="3696"/>
    <cellStyle name="Normal 14 4 5" xfId="14704"/>
    <cellStyle name="Normal 14 4 5 2" xfId="29946"/>
    <cellStyle name="Normal 14 4 5 3" xfId="25024"/>
    <cellStyle name="Normal 14 4 6" xfId="17032"/>
    <cellStyle name="Normal 14 5" xfId="6492"/>
    <cellStyle name="Normal 14 5 2" xfId="11393"/>
    <cellStyle name="Normal 14 5 2 2" xfId="23431"/>
    <cellStyle name="Normal 14 5 3" xfId="19319"/>
    <cellStyle name="Normal 14 6" xfId="12850"/>
    <cellStyle name="Normal 14 6 2" xfId="26704"/>
    <cellStyle name="Normal 14 6 3" xfId="24891"/>
    <cellStyle name="Normal 14 7" xfId="13281"/>
    <cellStyle name="Normal 14 7 2" xfId="28528"/>
    <cellStyle name="Normal 14 8" xfId="15611"/>
    <cellStyle name="Normal 140" xfId="325"/>
    <cellStyle name="Normal 140 2" xfId="6499"/>
    <cellStyle name="Normal 140 2 2" xfId="11397"/>
    <cellStyle name="Normal 140 2 2 2" xfId="23435"/>
    <cellStyle name="Normal 140 2 3" xfId="19322"/>
    <cellStyle name="Normal 140 3" xfId="3698"/>
    <cellStyle name="Normal 140 3 2" xfId="18097"/>
    <cellStyle name="Normal 140 4" xfId="9985"/>
    <cellStyle name="Normal 140 4 2" xfId="22024"/>
    <cellStyle name="Normal 140 5" xfId="12851"/>
    <cellStyle name="Normal 140 5 2" xfId="26705"/>
    <cellStyle name="Normal 140 6" xfId="13282"/>
    <cellStyle name="Normal 140 6 2" xfId="28529"/>
    <cellStyle name="Normal 140 7" xfId="15612"/>
    <cellStyle name="Normal 1400" xfId="35990"/>
    <cellStyle name="Normal 1401" xfId="35940"/>
    <cellStyle name="Normal 1402" xfId="35959"/>
    <cellStyle name="Normal 1403" xfId="35960"/>
    <cellStyle name="Normal 1404" xfId="35944"/>
    <cellStyle name="Normal 1405" xfId="36102"/>
    <cellStyle name="Normal 1406" xfId="35924"/>
    <cellStyle name="Normal 1407" xfId="35953"/>
    <cellStyle name="Normal 1408" xfId="35937"/>
    <cellStyle name="Normal 1409" xfId="35992"/>
    <cellStyle name="Normal 141" xfId="326"/>
    <cellStyle name="Normal 141 2" xfId="6500"/>
    <cellStyle name="Normal 141 2 2" xfId="11398"/>
    <cellStyle name="Normal 141 2 2 2" xfId="23436"/>
    <cellStyle name="Normal 141 2 3" xfId="19323"/>
    <cellStyle name="Normal 141 3" xfId="3699"/>
    <cellStyle name="Normal 141 3 2" xfId="18098"/>
    <cellStyle name="Normal 141 4" xfId="9986"/>
    <cellStyle name="Normal 141 4 2" xfId="22025"/>
    <cellStyle name="Normal 141 5" xfId="12852"/>
    <cellStyle name="Normal 141 5 2" xfId="26706"/>
    <cellStyle name="Normal 141 6" xfId="13283"/>
    <cellStyle name="Normal 141 6 2" xfId="28530"/>
    <cellStyle name="Normal 141 7" xfId="15613"/>
    <cellStyle name="Normal 1410" xfId="35972"/>
    <cellStyle name="Normal 1411" xfId="35936"/>
    <cellStyle name="Normal 1412" xfId="36139"/>
    <cellStyle name="Normal 1413" xfId="36140"/>
    <cellStyle name="Normal 1414" xfId="36141"/>
    <cellStyle name="Normal 1415" xfId="36142"/>
    <cellStyle name="Normal 1416" xfId="36143"/>
    <cellStyle name="Normal 1417" xfId="36144"/>
    <cellStyle name="Normal 1418" xfId="36145"/>
    <cellStyle name="Normal 1419" xfId="36146"/>
    <cellStyle name="Normal 142" xfId="327"/>
    <cellStyle name="Normal 142 2" xfId="6501"/>
    <cellStyle name="Normal 142 2 2" xfId="11399"/>
    <cellStyle name="Normal 142 2 2 2" xfId="23437"/>
    <cellStyle name="Normal 142 2 3" xfId="19324"/>
    <cellStyle name="Normal 142 3" xfId="3700"/>
    <cellStyle name="Normal 142 3 2" xfId="18099"/>
    <cellStyle name="Normal 142 4" xfId="9987"/>
    <cellStyle name="Normal 142 4 2" xfId="22026"/>
    <cellStyle name="Normal 142 5" xfId="12853"/>
    <cellStyle name="Normal 142 5 2" xfId="26707"/>
    <cellStyle name="Normal 142 6" xfId="13284"/>
    <cellStyle name="Normal 142 6 2" xfId="28531"/>
    <cellStyle name="Normal 142 7" xfId="15614"/>
    <cellStyle name="Normal 1420" xfId="36149"/>
    <cellStyle name="Normal 1421" xfId="36152"/>
    <cellStyle name="Normal 1422" xfId="36150"/>
    <cellStyle name="Normal 1423" xfId="36151"/>
    <cellStyle name="Normal 1424" xfId="36148"/>
    <cellStyle name="Normal 1425" xfId="36156"/>
    <cellStyle name="Normal 1426" xfId="36158"/>
    <cellStyle name="Normal 1427" xfId="36155"/>
    <cellStyle name="Normal 1428" xfId="36159"/>
    <cellStyle name="Normal 1429" xfId="36147"/>
    <cellStyle name="Normal 143" xfId="328"/>
    <cellStyle name="Normal 143 2" xfId="6502"/>
    <cellStyle name="Normal 143 2 2" xfId="11400"/>
    <cellStyle name="Normal 143 2 2 2" xfId="23438"/>
    <cellStyle name="Normal 143 2 3" xfId="19325"/>
    <cellStyle name="Normal 143 3" xfId="3701"/>
    <cellStyle name="Normal 143 3 2" xfId="18100"/>
    <cellStyle name="Normal 143 4" xfId="9988"/>
    <cellStyle name="Normal 143 4 2" xfId="22027"/>
    <cellStyle name="Normal 143 5" xfId="12854"/>
    <cellStyle name="Normal 143 5 2" xfId="26708"/>
    <cellStyle name="Normal 143 6" xfId="13285"/>
    <cellStyle name="Normal 143 6 2" xfId="28532"/>
    <cellStyle name="Normal 143 7" xfId="15615"/>
    <cellStyle name="Normal 1430" xfId="36157"/>
    <cellStyle name="Normal 1431" xfId="36153"/>
    <cellStyle name="Normal 1432" xfId="36154"/>
    <cellStyle name="Normal 1433" xfId="36160"/>
    <cellStyle name="Normal 1434" xfId="36161"/>
    <cellStyle name="Normal 1435" xfId="36162"/>
    <cellStyle name="Normal 1436" xfId="36163"/>
    <cellStyle name="Normal 1437" xfId="36164"/>
    <cellStyle name="Normal 1438" xfId="36258"/>
    <cellStyle name="Normal 1439" xfId="30666"/>
    <cellStyle name="Normal 144" xfId="329"/>
    <cellStyle name="Normal 144 2" xfId="6503"/>
    <cellStyle name="Normal 144 2 2" xfId="11401"/>
    <cellStyle name="Normal 144 2 2 2" xfId="23439"/>
    <cellStyle name="Normal 144 2 3" xfId="19326"/>
    <cellStyle name="Normal 144 3" xfId="3702"/>
    <cellStyle name="Normal 144 3 2" xfId="18101"/>
    <cellStyle name="Normal 144 4" xfId="9989"/>
    <cellStyle name="Normal 144 4 2" xfId="22028"/>
    <cellStyle name="Normal 144 5" xfId="12855"/>
    <cellStyle name="Normal 144 5 2" xfId="26709"/>
    <cellStyle name="Normal 144 6" xfId="13286"/>
    <cellStyle name="Normal 144 6 2" xfId="28533"/>
    <cellStyle name="Normal 144 7" xfId="15616"/>
    <cellStyle name="Normal 1440" xfId="30885"/>
    <cellStyle name="Normal 1441" xfId="32380"/>
    <cellStyle name="Normal 1442" xfId="31985"/>
    <cellStyle name="Normal 1443" xfId="30740"/>
    <cellStyle name="Normal 1444" xfId="44854"/>
    <cellStyle name="Normal 1445" xfId="44855"/>
    <cellStyle name="Normal 1446" xfId="44858"/>
    <cellStyle name="Normal 1447" xfId="44859"/>
    <cellStyle name="Normal 1448" xfId="44856"/>
    <cellStyle name="Normal 1449" xfId="44857"/>
    <cellStyle name="Normal 145" xfId="330"/>
    <cellStyle name="Normal 145 2" xfId="6504"/>
    <cellStyle name="Normal 145 2 2" xfId="11402"/>
    <cellStyle name="Normal 145 2 2 2" xfId="23440"/>
    <cellStyle name="Normal 145 2 3" xfId="19327"/>
    <cellStyle name="Normal 145 3" xfId="3703"/>
    <cellStyle name="Normal 145 3 2" xfId="18102"/>
    <cellStyle name="Normal 145 4" xfId="9990"/>
    <cellStyle name="Normal 145 4 2" xfId="22029"/>
    <cellStyle name="Normal 145 5" xfId="12856"/>
    <cellStyle name="Normal 145 5 2" xfId="26710"/>
    <cellStyle name="Normal 145 6" xfId="13287"/>
    <cellStyle name="Normal 145 6 2" xfId="28534"/>
    <cellStyle name="Normal 145 7" xfId="15617"/>
    <cellStyle name="Normal 1450" xfId="44860"/>
    <cellStyle name="Normal 1451" xfId="44861"/>
    <cellStyle name="Normal 146" xfId="331"/>
    <cellStyle name="Normal 146 2" xfId="6505"/>
    <cellStyle name="Normal 146 2 2" xfId="11403"/>
    <cellStyle name="Normal 146 2 2 2" xfId="23441"/>
    <cellStyle name="Normal 146 2 3" xfId="19328"/>
    <cellStyle name="Normal 146 3" xfId="3704"/>
    <cellStyle name="Normal 146 3 2" xfId="18103"/>
    <cellStyle name="Normal 146 4" xfId="9991"/>
    <cellStyle name="Normal 146 4 2" xfId="22030"/>
    <cellStyle name="Normal 146 5" xfId="12857"/>
    <cellStyle name="Normal 146 5 2" xfId="26711"/>
    <cellStyle name="Normal 146 6" xfId="13288"/>
    <cellStyle name="Normal 146 6 2" xfId="28535"/>
    <cellStyle name="Normal 146 7" xfId="15618"/>
    <cellStyle name="Normal 147" xfId="332"/>
    <cellStyle name="Normal 147 2" xfId="6506"/>
    <cellStyle name="Normal 147 2 2" xfId="11404"/>
    <cellStyle name="Normal 147 2 2 2" xfId="23442"/>
    <cellStyle name="Normal 147 2 3" xfId="19329"/>
    <cellStyle name="Normal 147 3" xfId="3705"/>
    <cellStyle name="Normal 147 3 2" xfId="18104"/>
    <cellStyle name="Normal 147 4" xfId="9992"/>
    <cellStyle name="Normal 147 4 2" xfId="22031"/>
    <cellStyle name="Normal 147 5" xfId="12858"/>
    <cellStyle name="Normal 147 5 2" xfId="26712"/>
    <cellStyle name="Normal 147 6" xfId="13289"/>
    <cellStyle name="Normal 147 6 2" xfId="28536"/>
    <cellStyle name="Normal 147 7" xfId="15619"/>
    <cellStyle name="Normal 148" xfId="333"/>
    <cellStyle name="Normal 148 2" xfId="6507"/>
    <cellStyle name="Normal 148 2 2" xfId="11405"/>
    <cellStyle name="Normal 148 2 2 2" xfId="23443"/>
    <cellStyle name="Normal 148 2 3" xfId="19330"/>
    <cellStyle name="Normal 148 3" xfId="3706"/>
    <cellStyle name="Normal 148 3 2" xfId="18105"/>
    <cellStyle name="Normal 148 4" xfId="9993"/>
    <cellStyle name="Normal 148 4 2" xfId="22032"/>
    <cellStyle name="Normal 148 5" xfId="12859"/>
    <cellStyle name="Normal 148 5 2" xfId="26713"/>
    <cellStyle name="Normal 148 6" xfId="13290"/>
    <cellStyle name="Normal 148 6 2" xfId="28537"/>
    <cellStyle name="Normal 148 7" xfId="15620"/>
    <cellStyle name="Normal 149" xfId="334"/>
    <cellStyle name="Normal 149 2" xfId="6508"/>
    <cellStyle name="Normal 149 2 2" xfId="11406"/>
    <cellStyle name="Normal 149 2 2 2" xfId="23444"/>
    <cellStyle name="Normal 149 2 3" xfId="19331"/>
    <cellStyle name="Normal 149 3" xfId="3707"/>
    <cellStyle name="Normal 149 3 2" xfId="18106"/>
    <cellStyle name="Normal 149 4" xfId="9994"/>
    <cellStyle name="Normal 149 4 2" xfId="22033"/>
    <cellStyle name="Normal 149 5" xfId="12860"/>
    <cellStyle name="Normal 149 5 2" xfId="26714"/>
    <cellStyle name="Normal 149 6" xfId="13291"/>
    <cellStyle name="Normal 149 6 2" xfId="28538"/>
    <cellStyle name="Normal 149 7" xfId="15621"/>
    <cellStyle name="Normal 15" xfId="335"/>
    <cellStyle name="Normal 15 10" xfId="336"/>
    <cellStyle name="Normal 15 11" xfId="337"/>
    <cellStyle name="Normal 15 12" xfId="338"/>
    <cellStyle name="Normal 15 13" xfId="339"/>
    <cellStyle name="Normal 15 14" xfId="6509"/>
    <cellStyle name="Normal 15 14 2" xfId="11407"/>
    <cellStyle name="Normal 15 14 2 2" xfId="23445"/>
    <cellStyle name="Normal 15 14 3" xfId="19332"/>
    <cellStyle name="Normal 15 15" xfId="12861"/>
    <cellStyle name="Normal 15 15 2" xfId="26715"/>
    <cellStyle name="Normal 15 15 3" xfId="24893"/>
    <cellStyle name="Normal 15 16" xfId="13292"/>
    <cellStyle name="Normal 15 16 2" xfId="28539"/>
    <cellStyle name="Normal 15 16 3" xfId="24826"/>
    <cellStyle name="Normal 15 17" xfId="15622"/>
    <cellStyle name="Normal 15 2" xfId="340"/>
    <cellStyle name="Normal 15 2 2" xfId="341"/>
    <cellStyle name="Normal 15 2 3" xfId="6511"/>
    <cellStyle name="Normal 15 2 3 2" xfId="11409"/>
    <cellStyle name="Normal 15 2 3 2 2" xfId="23447"/>
    <cellStyle name="Normal 15 2 3 3" xfId="14707"/>
    <cellStyle name="Normal 15 2 3 3 2" xfId="29949"/>
    <cellStyle name="Normal 15 2 3 4" xfId="17035"/>
    <cellStyle name="Normal 15 2 4" xfId="6510"/>
    <cellStyle name="Normal 15 2 4 2" xfId="11408"/>
    <cellStyle name="Normal 15 2 4 2 2" xfId="23446"/>
    <cellStyle name="Normal 15 2 4 3" xfId="19333"/>
    <cellStyle name="Normal 15 2 5" xfId="3708"/>
    <cellStyle name="Normal 15 2 5 2" xfId="18107"/>
    <cellStyle name="Normal 15 2 6" xfId="9995"/>
    <cellStyle name="Normal 15 2 6 2" xfId="22034"/>
    <cellStyle name="Normal 15 2 7" xfId="24894"/>
    <cellStyle name="Normal 15 2 8" xfId="24827"/>
    <cellStyle name="Normal 15 3" xfId="342"/>
    <cellStyle name="Normal 15 3 2" xfId="343"/>
    <cellStyle name="Normal 15 3 3" xfId="344"/>
    <cellStyle name="Normal 15 3 3 2" xfId="3710"/>
    <cellStyle name="Normal 15 3 3 2 2" xfId="17940"/>
    <cellStyle name="Normal 15 3 3 2 3" xfId="25025"/>
    <cellStyle name="Normal 15 3 3 3" xfId="3709"/>
    <cellStyle name="Normal 15 3 4" xfId="345"/>
    <cellStyle name="Normal 15 3 4 2" xfId="6512"/>
    <cellStyle name="Normal 15 3 4 3" xfId="6513"/>
    <cellStyle name="Normal 15 3 4 4" xfId="6514"/>
    <cellStyle name="Normal 15 3 4 5" xfId="6515"/>
    <cellStyle name="Normal 15 3 5" xfId="24895"/>
    <cellStyle name="Normal 15 3 6" xfId="24862"/>
    <cellStyle name="Normal 15 4" xfId="346"/>
    <cellStyle name="Normal 15 4 2" xfId="347"/>
    <cellStyle name="Normal 15 4 2 2" xfId="6516"/>
    <cellStyle name="Normal 15 4 2 3" xfId="6517"/>
    <cellStyle name="Normal 15 4 2 3 2" xfId="11410"/>
    <cellStyle name="Normal 15 4 2 3 2 2" xfId="23448"/>
    <cellStyle name="Normal 15 4 2 3 3" xfId="19334"/>
    <cellStyle name="Normal 15 4 2 4" xfId="14706"/>
    <cellStyle name="Normal 15 4 2 4 2" xfId="29948"/>
    <cellStyle name="Normal 15 4 2 5" xfId="17034"/>
    <cellStyle name="Normal 15 4 3" xfId="3712"/>
    <cellStyle name="Normal 15 4 4" xfId="3711"/>
    <cellStyle name="Normal 15 4 5" xfId="25026"/>
    <cellStyle name="Normal 15 5" xfId="348"/>
    <cellStyle name="Normal 15 6" xfId="349"/>
    <cellStyle name="Normal 15 7" xfId="350"/>
    <cellStyle name="Normal 15 8" xfId="351"/>
    <cellStyle name="Normal 15 9" xfId="352"/>
    <cellStyle name="Normal 150" xfId="353"/>
    <cellStyle name="Normal 150 2" xfId="6518"/>
    <cellStyle name="Normal 150 2 2" xfId="11411"/>
    <cellStyle name="Normal 150 2 2 2" xfId="23449"/>
    <cellStyle name="Normal 150 2 3" xfId="19335"/>
    <cellStyle name="Normal 150 3" xfId="3713"/>
    <cellStyle name="Normal 150 3 2" xfId="18108"/>
    <cellStyle name="Normal 150 4" xfId="9996"/>
    <cellStyle name="Normal 150 4 2" xfId="22035"/>
    <cellStyle name="Normal 150 5" xfId="12862"/>
    <cellStyle name="Normal 150 5 2" xfId="26716"/>
    <cellStyle name="Normal 150 6" xfId="13293"/>
    <cellStyle name="Normal 150 6 2" xfId="28540"/>
    <cellStyle name="Normal 150 7" xfId="15623"/>
    <cellStyle name="Normal 151" xfId="354"/>
    <cellStyle name="Normal 151 2" xfId="6519"/>
    <cellStyle name="Normal 151 2 2" xfId="11412"/>
    <cellStyle name="Normal 151 2 2 2" xfId="23450"/>
    <cellStyle name="Normal 151 2 3" xfId="19336"/>
    <cellStyle name="Normal 151 3" xfId="3714"/>
    <cellStyle name="Normal 151 3 2" xfId="18109"/>
    <cellStyle name="Normal 151 4" xfId="9997"/>
    <cellStyle name="Normal 151 4 2" xfId="22036"/>
    <cellStyle name="Normal 151 5" xfId="12863"/>
    <cellStyle name="Normal 151 5 2" xfId="26717"/>
    <cellStyle name="Normal 151 6" xfId="13294"/>
    <cellStyle name="Normal 151 6 2" xfId="28541"/>
    <cellStyle name="Normal 151 7" xfId="15624"/>
    <cellStyle name="Normal 152" xfId="355"/>
    <cellStyle name="Normal 152 2" xfId="6520"/>
    <cellStyle name="Normal 152 2 2" xfId="11413"/>
    <cellStyle name="Normal 152 2 2 2" xfId="23451"/>
    <cellStyle name="Normal 152 2 3" xfId="19337"/>
    <cellStyle name="Normal 152 3" xfId="3715"/>
    <cellStyle name="Normal 152 3 2" xfId="18110"/>
    <cellStyle name="Normal 152 4" xfId="9998"/>
    <cellStyle name="Normal 152 4 2" xfId="22037"/>
    <cellStyle name="Normal 152 5" xfId="12864"/>
    <cellStyle name="Normal 152 5 2" xfId="26718"/>
    <cellStyle name="Normal 152 6" xfId="13295"/>
    <cellStyle name="Normal 152 6 2" xfId="28542"/>
    <cellStyle name="Normal 152 7" xfId="15625"/>
    <cellStyle name="Normal 153" xfId="356"/>
    <cellStyle name="Normal 153 2" xfId="6521"/>
    <cellStyle name="Normal 153 2 2" xfId="11414"/>
    <cellStyle name="Normal 153 2 2 2" xfId="23452"/>
    <cellStyle name="Normal 153 2 3" xfId="19338"/>
    <cellStyle name="Normal 153 3" xfId="3716"/>
    <cellStyle name="Normal 153 3 2" xfId="18111"/>
    <cellStyle name="Normal 153 4" xfId="9999"/>
    <cellStyle name="Normal 153 4 2" xfId="22038"/>
    <cellStyle name="Normal 153 5" xfId="12865"/>
    <cellStyle name="Normal 153 5 2" xfId="26719"/>
    <cellStyle name="Normal 153 6" xfId="13296"/>
    <cellStyle name="Normal 153 6 2" xfId="28543"/>
    <cellStyle name="Normal 153 7" xfId="15626"/>
    <cellStyle name="Normal 154" xfId="357"/>
    <cellStyle name="Normal 154 2" xfId="6522"/>
    <cellStyle name="Normal 154 2 2" xfId="11415"/>
    <cellStyle name="Normal 154 2 2 2" xfId="23453"/>
    <cellStyle name="Normal 154 2 3" xfId="19339"/>
    <cellStyle name="Normal 154 3" xfId="3717"/>
    <cellStyle name="Normal 154 3 2" xfId="18112"/>
    <cellStyle name="Normal 154 4" xfId="10000"/>
    <cellStyle name="Normal 154 4 2" xfId="22039"/>
    <cellStyle name="Normal 154 5" xfId="12866"/>
    <cellStyle name="Normal 154 5 2" xfId="26720"/>
    <cellStyle name="Normal 154 6" xfId="13297"/>
    <cellStyle name="Normal 154 6 2" xfId="28544"/>
    <cellStyle name="Normal 154 7" xfId="15627"/>
    <cellStyle name="Normal 155" xfId="358"/>
    <cellStyle name="Normal 155 2" xfId="6523"/>
    <cellStyle name="Normal 155 2 2" xfId="11416"/>
    <cellStyle name="Normal 155 2 2 2" xfId="23454"/>
    <cellStyle name="Normal 155 2 3" xfId="19340"/>
    <cellStyle name="Normal 155 3" xfId="3718"/>
    <cellStyle name="Normal 155 3 2" xfId="18113"/>
    <cellStyle name="Normal 155 4" xfId="10001"/>
    <cellStyle name="Normal 155 4 2" xfId="22040"/>
    <cellStyle name="Normal 155 5" xfId="12867"/>
    <cellStyle name="Normal 155 5 2" xfId="26721"/>
    <cellStyle name="Normal 155 6" xfId="13298"/>
    <cellStyle name="Normal 155 6 2" xfId="28545"/>
    <cellStyle name="Normal 155 7" xfId="15628"/>
    <cellStyle name="Normal 156" xfId="359"/>
    <cellStyle name="Normal 156 2" xfId="6524"/>
    <cellStyle name="Normal 156 2 2" xfId="11417"/>
    <cellStyle name="Normal 156 2 2 2" xfId="23455"/>
    <cellStyle name="Normal 156 2 3" xfId="19341"/>
    <cellStyle name="Normal 156 3" xfId="3719"/>
    <cellStyle name="Normal 156 3 2" xfId="18114"/>
    <cellStyle name="Normal 156 4" xfId="10002"/>
    <cellStyle name="Normal 156 4 2" xfId="22041"/>
    <cellStyle name="Normal 156 5" xfId="12868"/>
    <cellStyle name="Normal 156 5 2" xfId="26722"/>
    <cellStyle name="Normal 156 6" xfId="13299"/>
    <cellStyle name="Normal 156 6 2" xfId="28546"/>
    <cellStyle name="Normal 156 7" xfId="15629"/>
    <cellStyle name="Normal 157" xfId="360"/>
    <cellStyle name="Normal 157 2" xfId="6525"/>
    <cellStyle name="Normal 157 2 2" xfId="11418"/>
    <cellStyle name="Normal 157 2 2 2" xfId="23456"/>
    <cellStyle name="Normal 157 2 3" xfId="19342"/>
    <cellStyle name="Normal 157 3" xfId="3720"/>
    <cellStyle name="Normal 157 3 2" xfId="18115"/>
    <cellStyle name="Normal 157 4" xfId="10003"/>
    <cellStyle name="Normal 157 4 2" xfId="22042"/>
    <cellStyle name="Normal 157 5" xfId="12869"/>
    <cellStyle name="Normal 157 5 2" xfId="26723"/>
    <cellStyle name="Normal 157 6" xfId="13300"/>
    <cellStyle name="Normal 157 6 2" xfId="28547"/>
    <cellStyle name="Normal 157 7" xfId="15630"/>
    <cellStyle name="Normal 158" xfId="361"/>
    <cellStyle name="Normal 158 2" xfId="6526"/>
    <cellStyle name="Normal 158 2 2" xfId="11419"/>
    <cellStyle name="Normal 158 2 2 2" xfId="23457"/>
    <cellStyle name="Normal 158 2 3" xfId="19343"/>
    <cellStyle name="Normal 158 3" xfId="3721"/>
    <cellStyle name="Normal 158 3 2" xfId="18116"/>
    <cellStyle name="Normal 158 4" xfId="10004"/>
    <cellStyle name="Normal 158 4 2" xfId="22043"/>
    <cellStyle name="Normal 158 5" xfId="12870"/>
    <cellStyle name="Normal 158 5 2" xfId="26724"/>
    <cellStyle name="Normal 158 6" xfId="13301"/>
    <cellStyle name="Normal 158 6 2" xfId="28548"/>
    <cellStyle name="Normal 158 7" xfId="15631"/>
    <cellStyle name="Normal 159" xfId="362"/>
    <cellStyle name="Normal 159 2" xfId="6527"/>
    <cellStyle name="Normal 159 2 2" xfId="11420"/>
    <cellStyle name="Normal 159 2 2 2" xfId="23458"/>
    <cellStyle name="Normal 159 2 3" xfId="19344"/>
    <cellStyle name="Normal 159 3" xfId="3722"/>
    <cellStyle name="Normal 159 3 2" xfId="18117"/>
    <cellStyle name="Normal 159 4" xfId="10005"/>
    <cellStyle name="Normal 159 4 2" xfId="22044"/>
    <cellStyle name="Normal 159 5" xfId="12871"/>
    <cellStyle name="Normal 159 5 2" xfId="26725"/>
    <cellStyle name="Normal 159 6" xfId="13302"/>
    <cellStyle name="Normal 159 6 2" xfId="28549"/>
    <cellStyle name="Normal 159 7" xfId="15632"/>
    <cellStyle name="Normal 16" xfId="363"/>
    <cellStyle name="Normal 16 2" xfId="364"/>
    <cellStyle name="Normal 16 2 2" xfId="6529"/>
    <cellStyle name="Normal 16 2 2 2" xfId="11422"/>
    <cellStyle name="Normal 16 2 2 2 2" xfId="23460"/>
    <cellStyle name="Normal 16 2 2 3" xfId="19346"/>
    <cellStyle name="Normal 16 2 3" xfId="3723"/>
    <cellStyle name="Normal 16 2 3 2" xfId="18118"/>
    <cellStyle name="Normal 16 2 4" xfId="10006"/>
    <cellStyle name="Normal 16 2 4 2" xfId="22045"/>
    <cellStyle name="Normal 16 2 5" xfId="14709"/>
    <cellStyle name="Normal 16 2 5 2" xfId="29951"/>
    <cellStyle name="Normal 16 2 6" xfId="17037"/>
    <cellStyle name="Normal 16 3" xfId="365"/>
    <cellStyle name="Normal 16 3 2" xfId="366"/>
    <cellStyle name="Normal 16 3 3" xfId="367"/>
    <cellStyle name="Normal 16 3 3 2" xfId="3725"/>
    <cellStyle name="Normal 16 3 3 2 2" xfId="17941"/>
    <cellStyle name="Normal 16 3 3 2 3" xfId="25027"/>
    <cellStyle name="Normal 16 3 3 3" xfId="3724"/>
    <cellStyle name="Normal 16 4" xfId="368"/>
    <cellStyle name="Normal 16 4 2" xfId="369"/>
    <cellStyle name="Normal 16 4 3" xfId="6530"/>
    <cellStyle name="Normal 16 4 3 2" xfId="11423"/>
    <cellStyle name="Normal 16 4 3 2 2" xfId="23461"/>
    <cellStyle name="Normal 16 4 3 3" xfId="19347"/>
    <cellStyle name="Normal 16 4 4" xfId="14708"/>
    <cellStyle name="Normal 16 4 4 2" xfId="29950"/>
    <cellStyle name="Normal 16 4 4 3" xfId="25028"/>
    <cellStyle name="Normal 16 4 5" xfId="17036"/>
    <cellStyle name="Normal 16 5" xfId="6531"/>
    <cellStyle name="Normal 16 6" xfId="6528"/>
    <cellStyle name="Normal 16 6 2" xfId="11421"/>
    <cellStyle name="Normal 16 6 2 2" xfId="23459"/>
    <cellStyle name="Normal 16 6 3" xfId="19345"/>
    <cellStyle name="Normal 16 7" xfId="12872"/>
    <cellStyle name="Normal 16 7 2" xfId="26726"/>
    <cellStyle name="Normal 16 7 3" xfId="24896"/>
    <cellStyle name="Normal 16 8" xfId="13303"/>
    <cellStyle name="Normal 16 8 2" xfId="28550"/>
    <cellStyle name="Normal 16 9" xfId="15633"/>
    <cellStyle name="Normal 160" xfId="370"/>
    <cellStyle name="Normal 160 2" xfId="6532"/>
    <cellStyle name="Normal 160 2 2" xfId="11424"/>
    <cellStyle name="Normal 160 2 2 2" xfId="23462"/>
    <cellStyle name="Normal 160 2 3" xfId="19348"/>
    <cellStyle name="Normal 160 3" xfId="3726"/>
    <cellStyle name="Normal 160 3 2" xfId="18119"/>
    <cellStyle name="Normal 160 4" xfId="10007"/>
    <cellStyle name="Normal 160 4 2" xfId="22046"/>
    <cellStyle name="Normal 160 5" xfId="12873"/>
    <cellStyle name="Normal 160 5 2" xfId="26727"/>
    <cellStyle name="Normal 160 6" xfId="13304"/>
    <cellStyle name="Normal 160 6 2" xfId="28551"/>
    <cellStyle name="Normal 160 7" xfId="15634"/>
    <cellStyle name="Normal 161" xfId="371"/>
    <cellStyle name="Normal 161 2" xfId="6533"/>
    <cellStyle name="Normal 161 2 2" xfId="11425"/>
    <cellStyle name="Normal 161 2 2 2" xfId="23463"/>
    <cellStyle name="Normal 161 2 3" xfId="19349"/>
    <cellStyle name="Normal 161 3" xfId="3727"/>
    <cellStyle name="Normal 161 3 2" xfId="18120"/>
    <cellStyle name="Normal 161 4" xfId="10008"/>
    <cellStyle name="Normal 161 4 2" xfId="22047"/>
    <cellStyle name="Normal 161 5" xfId="12874"/>
    <cellStyle name="Normal 161 5 2" xfId="26728"/>
    <cellStyle name="Normal 161 6" xfId="13305"/>
    <cellStyle name="Normal 161 6 2" xfId="28552"/>
    <cellStyle name="Normal 161 7" xfId="15635"/>
    <cellStyle name="Normal 162" xfId="372"/>
    <cellStyle name="Normal 162 2" xfId="6534"/>
    <cellStyle name="Normal 162 2 2" xfId="11426"/>
    <cellStyle name="Normal 162 2 2 2" xfId="23464"/>
    <cellStyle name="Normal 162 2 3" xfId="19350"/>
    <cellStyle name="Normal 162 3" xfId="3728"/>
    <cellStyle name="Normal 162 3 2" xfId="18121"/>
    <cellStyle name="Normal 162 4" xfId="10009"/>
    <cellStyle name="Normal 162 4 2" xfId="22048"/>
    <cellStyle name="Normal 162 5" xfId="12875"/>
    <cellStyle name="Normal 162 5 2" xfId="26729"/>
    <cellStyle name="Normal 162 6" xfId="13306"/>
    <cellStyle name="Normal 162 6 2" xfId="28553"/>
    <cellStyle name="Normal 162 7" xfId="15636"/>
    <cellStyle name="Normal 163" xfId="373"/>
    <cellStyle name="Normal 163 2" xfId="6535"/>
    <cellStyle name="Normal 163 2 2" xfId="11427"/>
    <cellStyle name="Normal 163 2 2 2" xfId="23465"/>
    <cellStyle name="Normal 163 2 3" xfId="19351"/>
    <cellStyle name="Normal 163 3" xfId="3729"/>
    <cellStyle name="Normal 163 3 2" xfId="18122"/>
    <cellStyle name="Normal 163 4" xfId="10010"/>
    <cellStyle name="Normal 163 4 2" xfId="22049"/>
    <cellStyle name="Normal 163 5" xfId="12876"/>
    <cellStyle name="Normal 163 5 2" xfId="26730"/>
    <cellStyle name="Normal 163 6" xfId="13307"/>
    <cellStyle name="Normal 163 6 2" xfId="28554"/>
    <cellStyle name="Normal 163 7" xfId="15637"/>
    <cellStyle name="Normal 164" xfId="374"/>
    <cellStyle name="Normal 164 2" xfId="6536"/>
    <cellStyle name="Normal 164 2 2" xfId="11428"/>
    <cellStyle name="Normal 164 2 2 2" xfId="23466"/>
    <cellStyle name="Normal 164 2 3" xfId="19352"/>
    <cellStyle name="Normal 164 3" xfId="3730"/>
    <cellStyle name="Normal 164 3 2" xfId="18123"/>
    <cellStyle name="Normal 164 4" xfId="10011"/>
    <cellStyle name="Normal 164 4 2" xfId="22050"/>
    <cellStyle name="Normal 164 5" xfId="12877"/>
    <cellStyle name="Normal 164 5 2" xfId="26731"/>
    <cellStyle name="Normal 164 6" xfId="13308"/>
    <cellStyle name="Normal 164 6 2" xfId="28555"/>
    <cellStyle name="Normal 164 7" xfId="15638"/>
    <cellStyle name="Normal 165" xfId="375"/>
    <cellStyle name="Normal 165 2" xfId="6537"/>
    <cellStyle name="Normal 165 2 2" xfId="11429"/>
    <cellStyle name="Normal 165 2 2 2" xfId="23467"/>
    <cellStyle name="Normal 165 2 3" xfId="19353"/>
    <cellStyle name="Normal 165 3" xfId="3731"/>
    <cellStyle name="Normal 165 3 2" xfId="18124"/>
    <cellStyle name="Normal 165 4" xfId="10012"/>
    <cellStyle name="Normal 165 4 2" xfId="22051"/>
    <cellStyle name="Normal 165 5" xfId="12878"/>
    <cellStyle name="Normal 165 5 2" xfId="26732"/>
    <cellStyle name="Normal 165 6" xfId="13309"/>
    <cellStyle name="Normal 165 6 2" xfId="28556"/>
    <cellStyle name="Normal 165 7" xfId="15639"/>
    <cellStyle name="Normal 166" xfId="376"/>
    <cellStyle name="Normal 166 2" xfId="6538"/>
    <cellStyle name="Normal 166 2 2" xfId="11430"/>
    <cellStyle name="Normal 166 2 2 2" xfId="23468"/>
    <cellStyle name="Normal 166 2 3" xfId="19354"/>
    <cellStyle name="Normal 166 3" xfId="3732"/>
    <cellStyle name="Normal 166 3 2" xfId="18125"/>
    <cellStyle name="Normal 166 4" xfId="10013"/>
    <cellStyle name="Normal 166 4 2" xfId="22052"/>
    <cellStyle name="Normal 166 5" xfId="12879"/>
    <cellStyle name="Normal 166 5 2" xfId="26733"/>
    <cellStyle name="Normal 166 6" xfId="13310"/>
    <cellStyle name="Normal 166 6 2" xfId="28557"/>
    <cellStyle name="Normal 166 7" xfId="15640"/>
    <cellStyle name="Normal 167" xfId="377"/>
    <cellStyle name="Normal 167 2" xfId="6539"/>
    <cellStyle name="Normal 167 2 2" xfId="11431"/>
    <cellStyle name="Normal 167 2 2 2" xfId="23469"/>
    <cellStyle name="Normal 167 2 3" xfId="19355"/>
    <cellStyle name="Normal 167 3" xfId="3733"/>
    <cellStyle name="Normal 167 3 2" xfId="18126"/>
    <cellStyle name="Normal 167 4" xfId="10014"/>
    <cellStyle name="Normal 167 4 2" xfId="22053"/>
    <cellStyle name="Normal 167 5" xfId="12880"/>
    <cellStyle name="Normal 167 5 2" xfId="26734"/>
    <cellStyle name="Normal 167 6" xfId="13311"/>
    <cellStyle name="Normal 167 6 2" xfId="28558"/>
    <cellStyle name="Normal 167 7" xfId="15641"/>
    <cellStyle name="Normal 168" xfId="378"/>
    <cellStyle name="Normal 168 2" xfId="6540"/>
    <cellStyle name="Normal 168 2 2" xfId="11432"/>
    <cellStyle name="Normal 168 2 2 2" xfId="23470"/>
    <cellStyle name="Normal 168 2 3" xfId="19356"/>
    <cellStyle name="Normal 168 3" xfId="3734"/>
    <cellStyle name="Normal 168 3 2" xfId="18127"/>
    <cellStyle name="Normal 168 4" xfId="10015"/>
    <cellStyle name="Normal 168 4 2" xfId="22054"/>
    <cellStyle name="Normal 168 5" xfId="12881"/>
    <cellStyle name="Normal 168 5 2" xfId="26735"/>
    <cellStyle name="Normal 168 6" xfId="13312"/>
    <cellStyle name="Normal 168 6 2" xfId="28559"/>
    <cellStyle name="Normal 168 7" xfId="15642"/>
    <cellStyle name="Normal 169" xfId="379"/>
    <cellStyle name="Normal 169 2" xfId="6541"/>
    <cellStyle name="Normal 169 2 2" xfId="11433"/>
    <cellStyle name="Normal 169 2 2 2" xfId="23471"/>
    <cellStyle name="Normal 169 2 3" xfId="19357"/>
    <cellStyle name="Normal 169 3" xfId="3735"/>
    <cellStyle name="Normal 169 3 2" xfId="18128"/>
    <cellStyle name="Normal 169 4" xfId="10016"/>
    <cellStyle name="Normal 169 4 2" xfId="22055"/>
    <cellStyle name="Normal 169 5" xfId="12882"/>
    <cellStyle name="Normal 169 5 2" xfId="26736"/>
    <cellStyle name="Normal 169 6" xfId="13313"/>
    <cellStyle name="Normal 169 6 2" xfId="28560"/>
    <cellStyle name="Normal 169 7" xfId="15643"/>
    <cellStyle name="Normal 17" xfId="380"/>
    <cellStyle name="Normal 17 10" xfId="381"/>
    <cellStyle name="Normal 17 11" xfId="382"/>
    <cellStyle name="Normal 17 12" xfId="383"/>
    <cellStyle name="Normal 17 13" xfId="6543"/>
    <cellStyle name="Normal 17 14" xfId="6542"/>
    <cellStyle name="Normal 17 14 2" xfId="11434"/>
    <cellStyle name="Normal 17 14 2 2" xfId="23472"/>
    <cellStyle name="Normal 17 14 3" xfId="19358"/>
    <cellStyle name="Normal 17 15" xfId="12883"/>
    <cellStyle name="Normal 17 15 2" xfId="26737"/>
    <cellStyle name="Normal 17 15 3" xfId="24897"/>
    <cellStyle name="Normal 17 16" xfId="13314"/>
    <cellStyle name="Normal 17 16 2" xfId="28561"/>
    <cellStyle name="Normal 17 17" xfId="15644"/>
    <cellStyle name="Normal 17 2" xfId="384"/>
    <cellStyle name="Normal 17 2 2" xfId="385"/>
    <cellStyle name="Normal 17 2 2 2" xfId="6545"/>
    <cellStyle name="Normal 17 2 2 3" xfId="6546"/>
    <cellStyle name="Normal 17 2 2 3 2" xfId="11436"/>
    <cellStyle name="Normal 17 2 2 3 2 2" xfId="23474"/>
    <cellStyle name="Normal 17 2 2 3 3" xfId="19360"/>
    <cellStyle name="Normal 17 2 2 4" xfId="14711"/>
    <cellStyle name="Normal 17 2 2 4 2" xfId="29953"/>
    <cellStyle name="Normal 17 2 2 5" xfId="17039"/>
    <cellStyle name="Normal 17 2 3" xfId="6544"/>
    <cellStyle name="Normal 17 2 3 2" xfId="11435"/>
    <cellStyle name="Normal 17 2 3 2 2" xfId="23473"/>
    <cellStyle name="Normal 17 2 3 3" xfId="19359"/>
    <cellStyle name="Normal 17 2 4" xfId="3736"/>
    <cellStyle name="Normal 17 2 4 2" xfId="18129"/>
    <cellStyle name="Normal 17 2 5" xfId="10017"/>
    <cellStyle name="Normal 17 2 5 2" xfId="22056"/>
    <cellStyle name="Normal 17 3" xfId="386"/>
    <cellStyle name="Normal 17 3 2" xfId="387"/>
    <cellStyle name="Normal 17 3 3" xfId="388"/>
    <cellStyle name="Normal 17 3 3 2" xfId="3738"/>
    <cellStyle name="Normal 17 3 3 2 2" xfId="17942"/>
    <cellStyle name="Normal 17 3 3 2 3" xfId="25029"/>
    <cellStyle name="Normal 17 3 3 3" xfId="3737"/>
    <cellStyle name="Normal 17 3 4" xfId="389"/>
    <cellStyle name="Normal 17 3 4 2" xfId="6547"/>
    <cellStyle name="Normal 17 3 4 3" xfId="6548"/>
    <cellStyle name="Normal 17 3 4 4" xfId="6549"/>
    <cellStyle name="Normal 17 3 4 5" xfId="6550"/>
    <cellStyle name="Normal 17 4" xfId="390"/>
    <cellStyle name="Normal 17 4 2" xfId="391"/>
    <cellStyle name="Normal 17 4 2 2" xfId="6551"/>
    <cellStyle name="Normal 17 4 2 3" xfId="6552"/>
    <cellStyle name="Normal 17 4 2 3 2" xfId="11437"/>
    <cellStyle name="Normal 17 4 2 3 2 2" xfId="23475"/>
    <cellStyle name="Normal 17 4 2 3 3" xfId="19361"/>
    <cellStyle name="Normal 17 4 2 4" xfId="14710"/>
    <cellStyle name="Normal 17 4 2 4 2" xfId="29952"/>
    <cellStyle name="Normal 17 4 2 5" xfId="17038"/>
    <cellStyle name="Normal 17 4 3" xfId="3740"/>
    <cellStyle name="Normal 17 4 4" xfId="3739"/>
    <cellStyle name="Normal 17 4 5" xfId="25030"/>
    <cellStyle name="Normal 17 5" xfId="392"/>
    <cellStyle name="Normal 17 6" xfId="393"/>
    <cellStyle name="Normal 17 7" xfId="394"/>
    <cellStyle name="Normal 17 8" xfId="395"/>
    <cellStyle name="Normal 17 9" xfId="396"/>
    <cellStyle name="Normal 170" xfId="397"/>
    <cellStyle name="Normal 170 2" xfId="6553"/>
    <cellStyle name="Normal 170 2 2" xfId="11438"/>
    <cellStyle name="Normal 170 2 2 2" xfId="23476"/>
    <cellStyle name="Normal 170 2 3" xfId="19362"/>
    <cellStyle name="Normal 170 3" xfId="3741"/>
    <cellStyle name="Normal 170 3 2" xfId="18130"/>
    <cellStyle name="Normal 170 4" xfId="10018"/>
    <cellStyle name="Normal 170 4 2" xfId="22057"/>
    <cellStyle name="Normal 170 5" xfId="12884"/>
    <cellStyle name="Normal 170 5 2" xfId="26738"/>
    <cellStyle name="Normal 170 6" xfId="13315"/>
    <cellStyle name="Normal 170 6 2" xfId="28562"/>
    <cellStyle name="Normal 170 7" xfId="15645"/>
    <cellStyle name="Normal 171" xfId="398"/>
    <cellStyle name="Normal 171 2" xfId="6554"/>
    <cellStyle name="Normal 171 2 2" xfId="11439"/>
    <cellStyle name="Normal 171 2 2 2" xfId="23477"/>
    <cellStyle name="Normal 171 2 3" xfId="19363"/>
    <cellStyle name="Normal 171 3" xfId="3742"/>
    <cellStyle name="Normal 171 3 2" xfId="18131"/>
    <cellStyle name="Normal 171 4" xfId="10019"/>
    <cellStyle name="Normal 171 4 2" xfId="22058"/>
    <cellStyle name="Normal 171 5" xfId="12885"/>
    <cellStyle name="Normal 171 5 2" xfId="26739"/>
    <cellStyle name="Normal 171 6" xfId="13316"/>
    <cellStyle name="Normal 171 6 2" xfId="28563"/>
    <cellStyle name="Normal 171 7" xfId="15646"/>
    <cellStyle name="Normal 172" xfId="399"/>
    <cellStyle name="Normal 172 2" xfId="6555"/>
    <cellStyle name="Normal 172 2 2" xfId="11440"/>
    <cellStyle name="Normal 172 2 2 2" xfId="23478"/>
    <cellStyle name="Normal 172 2 3" xfId="19364"/>
    <cellStyle name="Normal 172 3" xfId="3743"/>
    <cellStyle name="Normal 172 3 2" xfId="18132"/>
    <cellStyle name="Normal 172 4" xfId="10020"/>
    <cellStyle name="Normal 172 4 2" xfId="22059"/>
    <cellStyle name="Normal 172 5" xfId="12886"/>
    <cellStyle name="Normal 172 5 2" xfId="26740"/>
    <cellStyle name="Normal 172 6" xfId="13317"/>
    <cellStyle name="Normal 172 6 2" xfId="28564"/>
    <cellStyle name="Normal 172 7" xfId="15647"/>
    <cellStyle name="Normal 173" xfId="400"/>
    <cellStyle name="Normal 173 2" xfId="6556"/>
    <cellStyle name="Normal 173 2 2" xfId="11441"/>
    <cellStyle name="Normal 173 2 2 2" xfId="23479"/>
    <cellStyle name="Normal 173 2 3" xfId="19365"/>
    <cellStyle name="Normal 173 3" xfId="3744"/>
    <cellStyle name="Normal 173 3 2" xfId="18133"/>
    <cellStyle name="Normal 173 4" xfId="10021"/>
    <cellStyle name="Normal 173 4 2" xfId="22060"/>
    <cellStyle name="Normal 173 5" xfId="12887"/>
    <cellStyle name="Normal 173 5 2" xfId="26741"/>
    <cellStyle name="Normal 173 6" xfId="13318"/>
    <cellStyle name="Normal 173 6 2" xfId="28565"/>
    <cellStyle name="Normal 173 7" xfId="15648"/>
    <cellStyle name="Normal 174" xfId="401"/>
    <cellStyle name="Normal 174 2" xfId="6557"/>
    <cellStyle name="Normal 174 2 2" xfId="11442"/>
    <cellStyle name="Normal 174 2 2 2" xfId="23480"/>
    <cellStyle name="Normal 174 2 3" xfId="19366"/>
    <cellStyle name="Normal 174 3" xfId="3745"/>
    <cellStyle name="Normal 174 3 2" xfId="18134"/>
    <cellStyle name="Normal 174 4" xfId="10022"/>
    <cellStyle name="Normal 174 4 2" xfId="22061"/>
    <cellStyle name="Normal 174 5" xfId="12888"/>
    <cellStyle name="Normal 174 5 2" xfId="26742"/>
    <cellStyle name="Normal 174 6" xfId="13319"/>
    <cellStyle name="Normal 174 6 2" xfId="28566"/>
    <cellStyle name="Normal 174 7" xfId="15649"/>
    <cellStyle name="Normal 175" xfId="402"/>
    <cellStyle name="Normal 175 2" xfId="6558"/>
    <cellStyle name="Normal 175 2 2" xfId="11443"/>
    <cellStyle name="Normal 175 2 2 2" xfId="23481"/>
    <cellStyle name="Normal 175 2 3" xfId="19367"/>
    <cellStyle name="Normal 175 3" xfId="3746"/>
    <cellStyle name="Normal 175 3 2" xfId="18135"/>
    <cellStyle name="Normal 175 4" xfId="10023"/>
    <cellStyle name="Normal 175 4 2" xfId="22062"/>
    <cellStyle name="Normal 175 5" xfId="12889"/>
    <cellStyle name="Normal 175 5 2" xfId="26743"/>
    <cellStyle name="Normal 175 6" xfId="13320"/>
    <cellStyle name="Normal 175 6 2" xfId="28567"/>
    <cellStyle name="Normal 175 7" xfId="15650"/>
    <cellStyle name="Normal 176" xfId="403"/>
    <cellStyle name="Normal 176 2" xfId="6559"/>
    <cellStyle name="Normal 176 2 2" xfId="11444"/>
    <cellStyle name="Normal 176 2 2 2" xfId="23482"/>
    <cellStyle name="Normal 176 2 3" xfId="19368"/>
    <cellStyle name="Normal 176 3" xfId="3747"/>
    <cellStyle name="Normal 176 3 2" xfId="18136"/>
    <cellStyle name="Normal 176 4" xfId="10024"/>
    <cellStyle name="Normal 176 4 2" xfId="22063"/>
    <cellStyle name="Normal 176 5" xfId="12890"/>
    <cellStyle name="Normal 176 5 2" xfId="26744"/>
    <cellStyle name="Normal 176 6" xfId="13321"/>
    <cellStyle name="Normal 176 6 2" xfId="28568"/>
    <cellStyle name="Normal 176 7" xfId="15651"/>
    <cellStyle name="Normal 177" xfId="404"/>
    <cellStyle name="Normal 177 2" xfId="6560"/>
    <cellStyle name="Normal 177 2 2" xfId="11445"/>
    <cellStyle name="Normal 177 2 2 2" xfId="23483"/>
    <cellStyle name="Normal 177 2 3" xfId="19369"/>
    <cellStyle name="Normal 177 3" xfId="3748"/>
    <cellStyle name="Normal 177 3 2" xfId="18137"/>
    <cellStyle name="Normal 177 4" xfId="10025"/>
    <cellStyle name="Normal 177 4 2" xfId="22064"/>
    <cellStyle name="Normal 177 5" xfId="12891"/>
    <cellStyle name="Normal 177 5 2" xfId="26745"/>
    <cellStyle name="Normal 177 6" xfId="13322"/>
    <cellStyle name="Normal 177 6 2" xfId="28569"/>
    <cellStyle name="Normal 177 7" xfId="15652"/>
    <cellStyle name="Normal 178" xfId="405"/>
    <cellStyle name="Normal 178 2" xfId="6561"/>
    <cellStyle name="Normal 178 2 2" xfId="11446"/>
    <cellStyle name="Normal 178 2 2 2" xfId="23484"/>
    <cellStyle name="Normal 178 2 3" xfId="19370"/>
    <cellStyle name="Normal 178 3" xfId="3749"/>
    <cellStyle name="Normal 178 3 2" xfId="18138"/>
    <cellStyle name="Normal 178 4" xfId="10026"/>
    <cellStyle name="Normal 178 4 2" xfId="22065"/>
    <cellStyle name="Normal 178 5" xfId="12892"/>
    <cellStyle name="Normal 178 5 2" xfId="26746"/>
    <cellStyle name="Normal 178 6" xfId="13323"/>
    <cellStyle name="Normal 178 6 2" xfId="28570"/>
    <cellStyle name="Normal 178 7" xfId="15653"/>
    <cellStyle name="Normal 179" xfId="406"/>
    <cellStyle name="Normal 179 2" xfId="6562"/>
    <cellStyle name="Normal 179 2 2" xfId="11447"/>
    <cellStyle name="Normal 179 2 2 2" xfId="23485"/>
    <cellStyle name="Normal 179 2 3" xfId="19371"/>
    <cellStyle name="Normal 179 3" xfId="3750"/>
    <cellStyle name="Normal 179 3 2" xfId="18139"/>
    <cellStyle name="Normal 179 4" xfId="10027"/>
    <cellStyle name="Normal 179 4 2" xfId="22066"/>
    <cellStyle name="Normal 179 5" xfId="12893"/>
    <cellStyle name="Normal 179 5 2" xfId="26747"/>
    <cellStyle name="Normal 179 6" xfId="13324"/>
    <cellStyle name="Normal 179 6 2" xfId="28571"/>
    <cellStyle name="Normal 179 7" xfId="15654"/>
    <cellStyle name="Normal 18" xfId="407"/>
    <cellStyle name="Normal 18 2" xfId="408"/>
    <cellStyle name="Normal 18 2 2" xfId="409"/>
    <cellStyle name="Normal 18 2 2 2" xfId="6565"/>
    <cellStyle name="Normal 18 2 2 3" xfId="6566"/>
    <cellStyle name="Normal 18 2 2 3 2" xfId="11450"/>
    <cellStyle name="Normal 18 2 2 3 2 2" xfId="23488"/>
    <cellStyle name="Normal 18 2 2 3 3" xfId="19374"/>
    <cellStyle name="Normal 18 2 2 4" xfId="14713"/>
    <cellStyle name="Normal 18 2 2 4 2" xfId="29955"/>
    <cellStyle name="Normal 18 2 2 5" xfId="17041"/>
    <cellStyle name="Normal 18 2 3" xfId="6564"/>
    <cellStyle name="Normal 18 2 3 2" xfId="11449"/>
    <cellStyle name="Normal 18 2 3 2 2" xfId="23487"/>
    <cellStyle name="Normal 18 2 3 3" xfId="19373"/>
    <cellStyle name="Normal 18 2 4" xfId="3751"/>
    <cellStyle name="Normal 18 2 4 2" xfId="18140"/>
    <cellStyle name="Normal 18 2 5" xfId="10028"/>
    <cellStyle name="Normal 18 2 5 2" xfId="22067"/>
    <cellStyle name="Normal 18 3" xfId="410"/>
    <cellStyle name="Normal 18 3 2" xfId="411"/>
    <cellStyle name="Normal 18 3 3" xfId="412"/>
    <cellStyle name="Normal 18 3 3 2" xfId="3753"/>
    <cellStyle name="Normal 18 3 3 2 2" xfId="17943"/>
    <cellStyle name="Normal 18 3 3 2 3" xfId="25031"/>
    <cellStyle name="Normal 18 3 3 3" xfId="3752"/>
    <cellStyle name="Normal 18 4" xfId="413"/>
    <cellStyle name="Normal 18 4 2" xfId="3755"/>
    <cellStyle name="Normal 18 4 3" xfId="6567"/>
    <cellStyle name="Normal 18 4 3 2" xfId="11451"/>
    <cellStyle name="Normal 18 4 3 2 2" xfId="23489"/>
    <cellStyle name="Normal 18 4 3 3" xfId="19375"/>
    <cellStyle name="Normal 18 4 4" xfId="3754"/>
    <cellStyle name="Normal 18 4 5" xfId="14712"/>
    <cellStyle name="Normal 18 4 5 2" xfId="29954"/>
    <cellStyle name="Normal 18 4 5 3" xfId="25032"/>
    <cellStyle name="Normal 18 4 6" xfId="17040"/>
    <cellStyle name="Normal 18 5" xfId="6568"/>
    <cellStyle name="Normal 18 6" xfId="6563"/>
    <cellStyle name="Normal 18 6 2" xfId="11448"/>
    <cellStyle name="Normal 18 6 2 2" xfId="23486"/>
    <cellStyle name="Normal 18 6 3" xfId="19372"/>
    <cellStyle name="Normal 18 7" xfId="12894"/>
    <cellStyle name="Normal 18 7 2" xfId="26748"/>
    <cellStyle name="Normal 18 7 3" xfId="24898"/>
    <cellStyle name="Normal 18 8" xfId="13325"/>
    <cellStyle name="Normal 18 8 2" xfId="28572"/>
    <cellStyle name="Normal 18 9" xfId="15655"/>
    <cellStyle name="Normal 180" xfId="414"/>
    <cellStyle name="Normal 180 2" xfId="6569"/>
    <cellStyle name="Normal 180 2 2" xfId="11452"/>
    <cellStyle name="Normal 180 2 2 2" xfId="23490"/>
    <cellStyle name="Normal 180 2 3" xfId="19376"/>
    <cellStyle name="Normal 180 3" xfId="3756"/>
    <cellStyle name="Normal 180 3 2" xfId="18141"/>
    <cellStyle name="Normal 180 4" xfId="10029"/>
    <cellStyle name="Normal 180 4 2" xfId="22068"/>
    <cellStyle name="Normal 180 5" xfId="12895"/>
    <cellStyle name="Normal 180 5 2" xfId="26749"/>
    <cellStyle name="Normal 180 6" xfId="13326"/>
    <cellStyle name="Normal 180 6 2" xfId="28573"/>
    <cellStyle name="Normal 180 7" xfId="15656"/>
    <cellStyle name="Normal 181" xfId="415"/>
    <cellStyle name="Normal 181 2" xfId="6570"/>
    <cellStyle name="Normal 181 2 2" xfId="11453"/>
    <cellStyle name="Normal 181 2 2 2" xfId="23491"/>
    <cellStyle name="Normal 181 2 3" xfId="19377"/>
    <cellStyle name="Normal 181 3" xfId="3757"/>
    <cellStyle name="Normal 181 3 2" xfId="18142"/>
    <cellStyle name="Normal 181 4" xfId="10030"/>
    <cellStyle name="Normal 181 4 2" xfId="22069"/>
    <cellStyle name="Normal 181 5" xfId="12896"/>
    <cellStyle name="Normal 181 5 2" xfId="26750"/>
    <cellStyle name="Normal 181 6" xfId="13327"/>
    <cellStyle name="Normal 181 6 2" xfId="28574"/>
    <cellStyle name="Normal 181 7" xfId="15657"/>
    <cellStyle name="Normal 182" xfId="416"/>
    <cellStyle name="Normal 182 2" xfId="6571"/>
    <cellStyle name="Normal 182 2 2" xfId="11454"/>
    <cellStyle name="Normal 182 2 2 2" xfId="23492"/>
    <cellStyle name="Normal 182 2 3" xfId="19378"/>
    <cellStyle name="Normal 182 3" xfId="3758"/>
    <cellStyle name="Normal 182 3 2" xfId="18143"/>
    <cellStyle name="Normal 182 4" xfId="10031"/>
    <cellStyle name="Normal 182 4 2" xfId="22070"/>
    <cellStyle name="Normal 182 5" xfId="12897"/>
    <cellStyle name="Normal 182 5 2" xfId="26751"/>
    <cellStyle name="Normal 182 6" xfId="13328"/>
    <cellStyle name="Normal 182 6 2" xfId="28575"/>
    <cellStyle name="Normal 182 7" xfId="15658"/>
    <cellStyle name="Normal 183" xfId="417"/>
    <cellStyle name="Normal 183 2" xfId="6572"/>
    <cellStyle name="Normal 183 2 2" xfId="11455"/>
    <cellStyle name="Normal 183 2 2 2" xfId="23493"/>
    <cellStyle name="Normal 183 2 3" xfId="19379"/>
    <cellStyle name="Normal 183 3" xfId="3759"/>
    <cellStyle name="Normal 183 3 2" xfId="18144"/>
    <cellStyle name="Normal 183 4" xfId="10032"/>
    <cellStyle name="Normal 183 4 2" xfId="22071"/>
    <cellStyle name="Normal 183 5" xfId="12898"/>
    <cellStyle name="Normal 183 5 2" xfId="26752"/>
    <cellStyle name="Normal 183 6" xfId="13329"/>
    <cellStyle name="Normal 183 6 2" xfId="28576"/>
    <cellStyle name="Normal 183 7" xfId="15659"/>
    <cellStyle name="Normal 184" xfId="418"/>
    <cellStyle name="Normal 184 2" xfId="6573"/>
    <cellStyle name="Normal 184 2 2" xfId="11456"/>
    <cellStyle name="Normal 184 2 2 2" xfId="23494"/>
    <cellStyle name="Normal 184 2 3" xfId="19380"/>
    <cellStyle name="Normal 184 3" xfId="3760"/>
    <cellStyle name="Normal 184 3 2" xfId="18145"/>
    <cellStyle name="Normal 184 4" xfId="10033"/>
    <cellStyle name="Normal 184 4 2" xfId="22072"/>
    <cellStyle name="Normal 184 5" xfId="12899"/>
    <cellStyle name="Normal 184 5 2" xfId="26753"/>
    <cellStyle name="Normal 184 6" xfId="13330"/>
    <cellStyle name="Normal 184 6 2" xfId="28577"/>
    <cellStyle name="Normal 184 7" xfId="15660"/>
    <cellStyle name="Normal 185" xfId="419"/>
    <cellStyle name="Normal 185 2" xfId="6574"/>
    <cellStyle name="Normal 185 2 2" xfId="11457"/>
    <cellStyle name="Normal 185 2 2 2" xfId="23495"/>
    <cellStyle name="Normal 185 2 3" xfId="19381"/>
    <cellStyle name="Normal 185 3" xfId="3761"/>
    <cellStyle name="Normal 185 3 2" xfId="18146"/>
    <cellStyle name="Normal 185 4" xfId="10034"/>
    <cellStyle name="Normal 185 4 2" xfId="22073"/>
    <cellStyle name="Normal 185 5" xfId="12900"/>
    <cellStyle name="Normal 185 5 2" xfId="26754"/>
    <cellStyle name="Normal 185 6" xfId="13331"/>
    <cellStyle name="Normal 185 6 2" xfId="28578"/>
    <cellStyle name="Normal 185 7" xfId="15661"/>
    <cellStyle name="Normal 186" xfId="420"/>
    <cellStyle name="Normal 186 2" xfId="6575"/>
    <cellStyle name="Normal 186 2 2" xfId="11458"/>
    <cellStyle name="Normal 186 2 2 2" xfId="23496"/>
    <cellStyle name="Normal 186 2 3" xfId="19382"/>
    <cellStyle name="Normal 186 3" xfId="3762"/>
    <cellStyle name="Normal 186 3 2" xfId="18147"/>
    <cellStyle name="Normal 186 4" xfId="10035"/>
    <cellStyle name="Normal 186 4 2" xfId="22074"/>
    <cellStyle name="Normal 186 5" xfId="12901"/>
    <cellStyle name="Normal 186 5 2" xfId="26755"/>
    <cellStyle name="Normal 186 6" xfId="13332"/>
    <cellStyle name="Normal 186 6 2" xfId="28579"/>
    <cellStyle name="Normal 186 7" xfId="15662"/>
    <cellStyle name="Normal 187" xfId="421"/>
    <cellStyle name="Normal 187 2" xfId="6576"/>
    <cellStyle name="Normal 187 2 2" xfId="11459"/>
    <cellStyle name="Normal 187 2 2 2" xfId="23497"/>
    <cellStyle name="Normal 187 2 3" xfId="19383"/>
    <cellStyle name="Normal 187 3" xfId="3763"/>
    <cellStyle name="Normal 187 3 2" xfId="18148"/>
    <cellStyle name="Normal 187 4" xfId="10036"/>
    <cellStyle name="Normal 187 4 2" xfId="22075"/>
    <cellStyle name="Normal 187 5" xfId="12902"/>
    <cellStyle name="Normal 187 5 2" xfId="26756"/>
    <cellStyle name="Normal 187 6" xfId="13333"/>
    <cellStyle name="Normal 187 6 2" xfId="28580"/>
    <cellStyle name="Normal 187 7" xfId="15663"/>
    <cellStyle name="Normal 188" xfId="422"/>
    <cellStyle name="Normal 188 2" xfId="6577"/>
    <cellStyle name="Normal 188 2 2" xfId="11460"/>
    <cellStyle name="Normal 188 2 2 2" xfId="23498"/>
    <cellStyle name="Normal 188 2 3" xfId="19384"/>
    <cellStyle name="Normal 188 3" xfId="3764"/>
    <cellStyle name="Normal 188 3 2" xfId="18149"/>
    <cellStyle name="Normal 188 4" xfId="10037"/>
    <cellStyle name="Normal 188 4 2" xfId="22076"/>
    <cellStyle name="Normal 188 5" xfId="12903"/>
    <cellStyle name="Normal 188 5 2" xfId="26757"/>
    <cellStyle name="Normal 188 6" xfId="13334"/>
    <cellStyle name="Normal 188 6 2" xfId="28581"/>
    <cellStyle name="Normal 188 7" xfId="15664"/>
    <cellStyle name="Normal 189" xfId="423"/>
    <cellStyle name="Normal 189 2" xfId="6578"/>
    <cellStyle name="Normal 189 2 2" xfId="11461"/>
    <cellStyle name="Normal 189 2 2 2" xfId="23499"/>
    <cellStyle name="Normal 189 2 3" xfId="19385"/>
    <cellStyle name="Normal 189 3" xfId="3765"/>
    <cellStyle name="Normal 189 3 2" xfId="18150"/>
    <cellStyle name="Normal 189 4" xfId="10038"/>
    <cellStyle name="Normal 189 4 2" xfId="22077"/>
    <cellStyle name="Normal 189 5" xfId="12904"/>
    <cellStyle name="Normal 189 5 2" xfId="26758"/>
    <cellStyle name="Normal 189 6" xfId="13335"/>
    <cellStyle name="Normal 189 6 2" xfId="28582"/>
    <cellStyle name="Normal 189 7" xfId="15665"/>
    <cellStyle name="Normal 19" xfId="424"/>
    <cellStyle name="Normal 19 2" xfId="425"/>
    <cellStyle name="Normal 19 2 2" xfId="6580"/>
    <cellStyle name="Normal 19 2 2 2" xfId="11463"/>
    <cellStyle name="Normal 19 2 2 2 2" xfId="23501"/>
    <cellStyle name="Normal 19 2 2 3" xfId="19387"/>
    <cellStyle name="Normal 19 2 3" xfId="3766"/>
    <cellStyle name="Normal 19 2 3 2" xfId="18151"/>
    <cellStyle name="Normal 19 2 4" xfId="10039"/>
    <cellStyle name="Normal 19 2 4 2" xfId="22078"/>
    <cellStyle name="Normal 19 2 5" xfId="14715"/>
    <cellStyle name="Normal 19 2 5 2" xfId="29957"/>
    <cellStyle name="Normal 19 2 6" xfId="17043"/>
    <cellStyle name="Normal 19 3" xfId="426"/>
    <cellStyle name="Normal 19 3 2" xfId="427"/>
    <cellStyle name="Normal 19 3 3" xfId="428"/>
    <cellStyle name="Normal 19 3 3 2" xfId="3768"/>
    <cellStyle name="Normal 19 3 3 2 2" xfId="17944"/>
    <cellStyle name="Normal 19 3 3 2 3" xfId="25033"/>
    <cellStyle name="Normal 19 3 3 3" xfId="3767"/>
    <cellStyle name="Normal 19 4" xfId="429"/>
    <cellStyle name="Normal 19 4 2" xfId="3770"/>
    <cellStyle name="Normal 19 4 3" xfId="6581"/>
    <cellStyle name="Normal 19 4 3 2" xfId="11464"/>
    <cellStyle name="Normal 19 4 3 2 2" xfId="23502"/>
    <cellStyle name="Normal 19 4 3 3" xfId="19388"/>
    <cellStyle name="Normal 19 4 4" xfId="3769"/>
    <cellStyle name="Normal 19 4 5" xfId="14714"/>
    <cellStyle name="Normal 19 4 5 2" xfId="29956"/>
    <cellStyle name="Normal 19 4 5 3" xfId="25034"/>
    <cellStyle name="Normal 19 4 6" xfId="17042"/>
    <cellStyle name="Normal 19 5" xfId="6582"/>
    <cellStyle name="Normal 19 6" xfId="6579"/>
    <cellStyle name="Normal 19 6 2" xfId="11462"/>
    <cellStyle name="Normal 19 6 2 2" xfId="23500"/>
    <cellStyle name="Normal 19 6 3" xfId="19386"/>
    <cellStyle name="Normal 19 7" xfId="12905"/>
    <cellStyle name="Normal 19 7 2" xfId="26759"/>
    <cellStyle name="Normal 19 7 3" xfId="24899"/>
    <cellStyle name="Normal 19 8" xfId="13336"/>
    <cellStyle name="Normal 19 8 2" xfId="28583"/>
    <cellStyle name="Normal 19 9" xfId="15666"/>
    <cellStyle name="Normal 190" xfId="430"/>
    <cellStyle name="Normal 190 2" xfId="6583"/>
    <cellStyle name="Normal 190 2 2" xfId="11465"/>
    <cellStyle name="Normal 190 2 2 2" xfId="23503"/>
    <cellStyle name="Normal 190 2 3" xfId="19389"/>
    <cellStyle name="Normal 190 3" xfId="3771"/>
    <cellStyle name="Normal 190 3 2" xfId="18152"/>
    <cellStyle name="Normal 190 4" xfId="10040"/>
    <cellStyle name="Normal 190 4 2" xfId="22079"/>
    <cellStyle name="Normal 190 5" xfId="12906"/>
    <cellStyle name="Normal 190 5 2" xfId="26760"/>
    <cellStyle name="Normal 190 6" xfId="13337"/>
    <cellStyle name="Normal 190 6 2" xfId="28584"/>
    <cellStyle name="Normal 190 7" xfId="15667"/>
    <cellStyle name="Normal 191" xfId="431"/>
    <cellStyle name="Normal 191 2" xfId="6584"/>
    <cellStyle name="Normal 191 2 2" xfId="11466"/>
    <cellStyle name="Normal 191 2 2 2" xfId="23504"/>
    <cellStyle name="Normal 191 2 3" xfId="19390"/>
    <cellStyle name="Normal 191 3" xfId="3772"/>
    <cellStyle name="Normal 191 3 2" xfId="18153"/>
    <cellStyle name="Normal 191 4" xfId="10041"/>
    <cellStyle name="Normal 191 4 2" xfId="22080"/>
    <cellStyle name="Normal 191 5" xfId="12907"/>
    <cellStyle name="Normal 191 5 2" xfId="26761"/>
    <cellStyle name="Normal 191 6" xfId="13338"/>
    <cellStyle name="Normal 191 6 2" xfId="28585"/>
    <cellStyle name="Normal 191 7" xfId="15668"/>
    <cellStyle name="Normal 192" xfId="432"/>
    <cellStyle name="Normal 192 2" xfId="6585"/>
    <cellStyle name="Normal 192 2 2" xfId="11467"/>
    <cellStyle name="Normal 192 2 2 2" xfId="23505"/>
    <cellStyle name="Normal 192 2 3" xfId="19391"/>
    <cellStyle name="Normal 192 3" xfId="3773"/>
    <cellStyle name="Normal 192 3 2" xfId="18154"/>
    <cellStyle name="Normal 192 4" xfId="10042"/>
    <cellStyle name="Normal 192 4 2" xfId="22081"/>
    <cellStyle name="Normal 192 5" xfId="12908"/>
    <cellStyle name="Normal 192 5 2" xfId="26762"/>
    <cellStyle name="Normal 192 6" xfId="13339"/>
    <cellStyle name="Normal 192 6 2" xfId="28586"/>
    <cellStyle name="Normal 192 7" xfId="15669"/>
    <cellStyle name="Normal 193" xfId="433"/>
    <cellStyle name="Normal 193 2" xfId="6586"/>
    <cellStyle name="Normal 193 2 2" xfId="11468"/>
    <cellStyle name="Normal 193 2 2 2" xfId="23506"/>
    <cellStyle name="Normal 193 2 3" xfId="19392"/>
    <cellStyle name="Normal 193 3" xfId="3774"/>
    <cellStyle name="Normal 193 3 2" xfId="18155"/>
    <cellStyle name="Normal 193 4" xfId="10043"/>
    <cellStyle name="Normal 193 4 2" xfId="22082"/>
    <cellStyle name="Normal 193 5" xfId="12909"/>
    <cellStyle name="Normal 193 5 2" xfId="26763"/>
    <cellStyle name="Normal 193 6" xfId="13340"/>
    <cellStyle name="Normal 193 6 2" xfId="28587"/>
    <cellStyle name="Normal 193 7" xfId="15670"/>
    <cellStyle name="Normal 194" xfId="434"/>
    <cellStyle name="Normal 194 2" xfId="6587"/>
    <cellStyle name="Normal 194 2 2" xfId="11469"/>
    <cellStyle name="Normal 194 2 2 2" xfId="23507"/>
    <cellStyle name="Normal 194 2 3" xfId="19393"/>
    <cellStyle name="Normal 194 3" xfId="3775"/>
    <cellStyle name="Normal 194 3 2" xfId="18156"/>
    <cellStyle name="Normal 194 4" xfId="10044"/>
    <cellStyle name="Normal 194 4 2" xfId="22083"/>
    <cellStyle name="Normal 194 5" xfId="12910"/>
    <cellStyle name="Normal 194 5 2" xfId="26764"/>
    <cellStyle name="Normal 194 6" xfId="13341"/>
    <cellStyle name="Normal 194 6 2" xfId="28588"/>
    <cellStyle name="Normal 194 7" xfId="15671"/>
    <cellStyle name="Normal 195" xfId="435"/>
    <cellStyle name="Normal 195 2" xfId="6588"/>
    <cellStyle name="Normal 195 2 2" xfId="11470"/>
    <cellStyle name="Normal 195 2 2 2" xfId="23508"/>
    <cellStyle name="Normal 195 2 3" xfId="19394"/>
    <cellStyle name="Normal 195 3" xfId="3776"/>
    <cellStyle name="Normal 195 3 2" xfId="18157"/>
    <cellStyle name="Normal 195 4" xfId="10045"/>
    <cellStyle name="Normal 195 4 2" xfId="22084"/>
    <cellStyle name="Normal 195 5" xfId="12911"/>
    <cellStyle name="Normal 195 5 2" xfId="26765"/>
    <cellStyle name="Normal 195 6" xfId="13342"/>
    <cellStyle name="Normal 195 6 2" xfId="28589"/>
    <cellStyle name="Normal 195 7" xfId="15672"/>
    <cellStyle name="Normal 196" xfId="436"/>
    <cellStyle name="Normal 196 2" xfId="6589"/>
    <cellStyle name="Normal 196 2 2" xfId="11471"/>
    <cellStyle name="Normal 196 2 2 2" xfId="23509"/>
    <cellStyle name="Normal 196 2 3" xfId="19395"/>
    <cellStyle name="Normal 196 3" xfId="3777"/>
    <cellStyle name="Normal 196 3 2" xfId="18158"/>
    <cellStyle name="Normal 196 4" xfId="10046"/>
    <cellStyle name="Normal 196 4 2" xfId="22085"/>
    <cellStyle name="Normal 196 5" xfId="12912"/>
    <cellStyle name="Normal 196 5 2" xfId="26766"/>
    <cellStyle name="Normal 196 6" xfId="13343"/>
    <cellStyle name="Normal 196 6 2" xfId="28590"/>
    <cellStyle name="Normal 196 7" xfId="15673"/>
    <cellStyle name="Normal 197" xfId="437"/>
    <cellStyle name="Normal 197 2" xfId="6590"/>
    <cellStyle name="Normal 197 2 2" xfId="11472"/>
    <cellStyle name="Normal 197 2 2 2" xfId="23510"/>
    <cellStyle name="Normal 197 2 3" xfId="19396"/>
    <cellStyle name="Normal 197 3" xfId="3778"/>
    <cellStyle name="Normal 197 3 2" xfId="18159"/>
    <cellStyle name="Normal 197 4" xfId="10047"/>
    <cellStyle name="Normal 197 4 2" xfId="22086"/>
    <cellStyle name="Normal 197 5" xfId="12913"/>
    <cellStyle name="Normal 197 5 2" xfId="26767"/>
    <cellStyle name="Normal 197 6" xfId="13344"/>
    <cellStyle name="Normal 197 6 2" xfId="28591"/>
    <cellStyle name="Normal 197 7" xfId="15674"/>
    <cellStyle name="Normal 198" xfId="438"/>
    <cellStyle name="Normal 198 2" xfId="6591"/>
    <cellStyle name="Normal 198 2 2" xfId="11473"/>
    <cellStyle name="Normal 198 2 2 2" xfId="23511"/>
    <cellStyle name="Normal 198 2 3" xfId="19397"/>
    <cellStyle name="Normal 198 3" xfId="3779"/>
    <cellStyle name="Normal 198 3 2" xfId="18160"/>
    <cellStyle name="Normal 198 4" xfId="10048"/>
    <cellStyle name="Normal 198 4 2" xfId="22087"/>
    <cellStyle name="Normal 198 5" xfId="12914"/>
    <cellStyle name="Normal 198 5 2" xfId="26768"/>
    <cellStyle name="Normal 198 6" xfId="13345"/>
    <cellStyle name="Normal 198 6 2" xfId="28592"/>
    <cellStyle name="Normal 198 7" xfId="15675"/>
    <cellStyle name="Normal 199" xfId="439"/>
    <cellStyle name="Normal 199 2" xfId="6592"/>
    <cellStyle name="Normal 199 2 2" xfId="11474"/>
    <cellStyle name="Normal 199 2 2 2" xfId="23512"/>
    <cellStyle name="Normal 199 2 3" xfId="19398"/>
    <cellStyle name="Normal 199 3" xfId="3780"/>
    <cellStyle name="Normal 199 3 2" xfId="18161"/>
    <cellStyle name="Normal 199 4" xfId="10049"/>
    <cellStyle name="Normal 199 4 2" xfId="22088"/>
    <cellStyle name="Normal 199 5" xfId="12915"/>
    <cellStyle name="Normal 199 5 2" xfId="26769"/>
    <cellStyle name="Normal 199 6" xfId="13346"/>
    <cellStyle name="Normal 199 6 2" xfId="28593"/>
    <cellStyle name="Normal 199 7" xfId="15676"/>
    <cellStyle name="Normal 2" xfId="440"/>
    <cellStyle name="Normal 2 10" xfId="441"/>
    <cellStyle name="Normal 2 11" xfId="442"/>
    <cellStyle name="Normal 2 12" xfId="443"/>
    <cellStyle name="Normal 2 13" xfId="444"/>
    <cellStyle name="Normal 2 14" xfId="445"/>
    <cellStyle name="Normal 2 15" xfId="446"/>
    <cellStyle name="Normal 2 16" xfId="447"/>
    <cellStyle name="Normal 2 17" xfId="448"/>
    <cellStyle name="Normal 2 18" xfId="449"/>
    <cellStyle name="Normal 2 19" xfId="450"/>
    <cellStyle name="Normal 2 2" xfId="451"/>
    <cellStyle name="Normal 2 2 2" xfId="452"/>
    <cellStyle name="Normal 2 2 2 2" xfId="453"/>
    <cellStyle name="Normal 2 2 2 3" xfId="454"/>
    <cellStyle name="Normal 2 2 2 4" xfId="6593"/>
    <cellStyle name="Normal 2 2 2 5" xfId="24869"/>
    <cellStyle name="Normal 2 2 3" xfId="455"/>
    <cellStyle name="Normal 2 2 3 2" xfId="6594"/>
    <cellStyle name="Normal 2 2 3 2 2" xfId="11475"/>
    <cellStyle name="Normal 2 2 3 2 2 2" xfId="23513"/>
    <cellStyle name="Normal 2 2 3 2 3" xfId="19399"/>
    <cellStyle name="Normal 2 2 3 3" xfId="3781"/>
    <cellStyle name="Normal 2 2 3 3 2" xfId="18162"/>
    <cellStyle name="Normal 2 2 3 4" xfId="10050"/>
    <cellStyle name="Normal 2 2 3 4 2" xfId="22089"/>
    <cellStyle name="Normal 2 2 3 5" xfId="12916"/>
    <cellStyle name="Normal 2 2 3 5 2" xfId="26770"/>
    <cellStyle name="Normal 2 2 3 6" xfId="13347"/>
    <cellStyle name="Normal 2 2 3 6 2" xfId="28594"/>
    <cellStyle name="Normal 2 2 3 7" xfId="15677"/>
    <cellStyle name="Normal 2 2 4" xfId="6595"/>
    <cellStyle name="Normal 2 2 4 2" xfId="24987"/>
    <cellStyle name="Normal 2 2 4 3" xfId="24832"/>
    <cellStyle name="Normal 2 2 5" xfId="6596"/>
    <cellStyle name="Normal 2 20" xfId="456"/>
    <cellStyle name="Normal 2 21" xfId="25241"/>
    <cellStyle name="Normal 2 22" xfId="25240"/>
    <cellStyle name="Normal 2 3" xfId="457"/>
    <cellStyle name="Normal 2 3 2" xfId="458"/>
    <cellStyle name="Normal 2 3 2 2" xfId="459"/>
    <cellStyle name="Normal 2 3 2 3" xfId="6597"/>
    <cellStyle name="Normal 2 3 2 3 2" xfId="11476"/>
    <cellStyle name="Normal 2 3 2 3 2 2" xfId="23514"/>
    <cellStyle name="Normal 2 3 2 3 3" xfId="19400"/>
    <cellStyle name="Normal 2 3 2 4" xfId="3782"/>
    <cellStyle name="Normal 2 3 2 4 2" xfId="18163"/>
    <cellStyle name="Normal 2 3 2 5" xfId="10051"/>
    <cellStyle name="Normal 2 3 2 5 2" xfId="22090"/>
    <cellStyle name="Normal 2 3 2 6" xfId="12917"/>
    <cellStyle name="Normal 2 3 2 6 2" xfId="26771"/>
    <cellStyle name="Normal 2 3 2 7" xfId="13348"/>
    <cellStyle name="Normal 2 3 2 7 2" xfId="28595"/>
    <cellStyle name="Normal 2 3 2 8" xfId="15678"/>
    <cellStyle name="Normal 2 3 3" xfId="460"/>
    <cellStyle name="Normal 2 3 4" xfId="461"/>
    <cellStyle name="Normal 2 3 5" xfId="462"/>
    <cellStyle name="Normal 2 3 5 2" xfId="24978"/>
    <cellStyle name="Normal 2 3 5 3" xfId="24848"/>
    <cellStyle name="Normal 2 3 6" xfId="6598"/>
    <cellStyle name="Normal 2 3 7" xfId="24870"/>
    <cellStyle name="Normal 2 4" xfId="463"/>
    <cellStyle name="Normal 2 4 2" xfId="464"/>
    <cellStyle name="Normal 2 4 2 2" xfId="465"/>
    <cellStyle name="Normal 2 4 2 2 2" xfId="6599"/>
    <cellStyle name="Normal 2 4 2 2 3" xfId="6600"/>
    <cellStyle name="Normal 2 4 3" xfId="24878"/>
    <cellStyle name="Normal 2 5" xfId="466"/>
    <cellStyle name="Normal 2 5 2" xfId="467"/>
    <cellStyle name="Normal 2 6" xfId="468"/>
    <cellStyle name="Normal 2 6 2" xfId="24979"/>
    <cellStyle name="Normal 2 6 3" xfId="24838"/>
    <cellStyle name="Normal 2 7" xfId="469"/>
    <cellStyle name="Normal 2 8" xfId="470"/>
    <cellStyle name="Normal 2 9" xfId="471"/>
    <cellStyle name="Normal 20" xfId="472"/>
    <cellStyle name="Normal 20 2" xfId="473"/>
    <cellStyle name="Normal 20 2 2" xfId="6602"/>
    <cellStyle name="Normal 20 2 2 2" xfId="11478"/>
    <cellStyle name="Normal 20 2 2 2 2" xfId="23516"/>
    <cellStyle name="Normal 20 2 2 3" xfId="19402"/>
    <cellStyle name="Normal 20 2 3" xfId="3783"/>
    <cellStyle name="Normal 20 2 3 2" xfId="18164"/>
    <cellStyle name="Normal 20 2 4" xfId="10052"/>
    <cellStyle name="Normal 20 2 4 2" xfId="22091"/>
    <cellStyle name="Normal 20 2 5" xfId="14717"/>
    <cellStyle name="Normal 20 2 5 2" xfId="29959"/>
    <cellStyle name="Normal 20 2 6" xfId="17045"/>
    <cellStyle name="Normal 20 3" xfId="474"/>
    <cellStyle name="Normal 20 3 2" xfId="475"/>
    <cellStyle name="Normal 20 3 3" xfId="476"/>
    <cellStyle name="Normal 20 3 3 2" xfId="3785"/>
    <cellStyle name="Normal 20 3 3 2 2" xfId="17945"/>
    <cellStyle name="Normal 20 3 3 2 3" xfId="25035"/>
    <cellStyle name="Normal 20 3 3 3" xfId="3784"/>
    <cellStyle name="Normal 20 4" xfId="477"/>
    <cellStyle name="Normal 20 4 2" xfId="3787"/>
    <cellStyle name="Normal 20 4 3" xfId="6603"/>
    <cellStyle name="Normal 20 4 3 2" xfId="11479"/>
    <cellStyle name="Normal 20 4 3 2 2" xfId="23517"/>
    <cellStyle name="Normal 20 4 3 3" xfId="19403"/>
    <cellStyle name="Normal 20 4 4" xfId="3786"/>
    <cellStyle name="Normal 20 4 5" xfId="14716"/>
    <cellStyle name="Normal 20 4 5 2" xfId="29958"/>
    <cellStyle name="Normal 20 4 5 3" xfId="25036"/>
    <cellStyle name="Normal 20 4 6" xfId="17044"/>
    <cellStyle name="Normal 20 5" xfId="6604"/>
    <cellStyle name="Normal 20 6" xfId="6601"/>
    <cellStyle name="Normal 20 6 2" xfId="11477"/>
    <cellStyle name="Normal 20 6 2 2" xfId="23515"/>
    <cellStyle name="Normal 20 6 3" xfId="19401"/>
    <cellStyle name="Normal 20 7" xfId="12918"/>
    <cellStyle name="Normal 20 7 2" xfId="26772"/>
    <cellStyle name="Normal 20 7 3" xfId="24900"/>
    <cellStyle name="Normal 20 8" xfId="13349"/>
    <cellStyle name="Normal 20 8 2" xfId="28596"/>
    <cellStyle name="Normal 20 9" xfId="15679"/>
    <cellStyle name="Normal 200" xfId="478"/>
    <cellStyle name="Normal 200 2" xfId="6605"/>
    <cellStyle name="Normal 200 2 2" xfId="11480"/>
    <cellStyle name="Normal 200 2 2 2" xfId="23518"/>
    <cellStyle name="Normal 200 2 3" xfId="19404"/>
    <cellStyle name="Normal 200 3" xfId="3788"/>
    <cellStyle name="Normal 200 3 2" xfId="18165"/>
    <cellStyle name="Normal 200 4" xfId="10053"/>
    <cellStyle name="Normal 200 4 2" xfId="22092"/>
    <cellStyle name="Normal 200 5" xfId="12919"/>
    <cellStyle name="Normal 200 5 2" xfId="26773"/>
    <cellStyle name="Normal 200 6" xfId="13350"/>
    <cellStyle name="Normal 200 6 2" xfId="28597"/>
    <cellStyle name="Normal 200 7" xfId="15680"/>
    <cellStyle name="Normal 201" xfId="479"/>
    <cellStyle name="Normal 201 2" xfId="6606"/>
    <cellStyle name="Normal 201 2 2" xfId="11481"/>
    <cellStyle name="Normal 201 2 2 2" xfId="23519"/>
    <cellStyle name="Normal 201 2 3" xfId="19405"/>
    <cellStyle name="Normal 201 3" xfId="3789"/>
    <cellStyle name="Normal 201 3 2" xfId="18166"/>
    <cellStyle name="Normal 201 4" xfId="10054"/>
    <cellStyle name="Normal 201 4 2" xfId="22093"/>
    <cellStyle name="Normal 201 5" xfId="12920"/>
    <cellStyle name="Normal 201 5 2" xfId="26774"/>
    <cellStyle name="Normal 201 6" xfId="13351"/>
    <cellStyle name="Normal 201 6 2" xfId="28598"/>
    <cellStyle name="Normal 201 7" xfId="15681"/>
    <cellStyle name="Normal 202" xfId="480"/>
    <cellStyle name="Normal 202 2" xfId="6607"/>
    <cellStyle name="Normal 202 2 2" xfId="11482"/>
    <cellStyle name="Normal 202 2 2 2" xfId="23520"/>
    <cellStyle name="Normal 202 2 3" xfId="19406"/>
    <cellStyle name="Normal 202 3" xfId="3790"/>
    <cellStyle name="Normal 202 3 2" xfId="18167"/>
    <cellStyle name="Normal 202 4" xfId="10055"/>
    <cellStyle name="Normal 202 4 2" xfId="22094"/>
    <cellStyle name="Normal 202 5" xfId="12921"/>
    <cellStyle name="Normal 202 5 2" xfId="26775"/>
    <cellStyle name="Normal 202 6" xfId="13352"/>
    <cellStyle name="Normal 202 6 2" xfId="28599"/>
    <cellStyle name="Normal 202 7" xfId="15682"/>
    <cellStyle name="Normal 203" xfId="481"/>
    <cellStyle name="Normal 203 2" xfId="6608"/>
    <cellStyle name="Normal 203 2 2" xfId="11483"/>
    <cellStyle name="Normal 203 2 2 2" xfId="23521"/>
    <cellStyle name="Normal 203 2 3" xfId="19407"/>
    <cellStyle name="Normal 203 3" xfId="3791"/>
    <cellStyle name="Normal 203 3 2" xfId="18168"/>
    <cellStyle name="Normal 203 4" xfId="10056"/>
    <cellStyle name="Normal 203 4 2" xfId="22095"/>
    <cellStyle name="Normal 203 5" xfId="12922"/>
    <cellStyle name="Normal 203 5 2" xfId="26776"/>
    <cellStyle name="Normal 203 6" xfId="13353"/>
    <cellStyle name="Normal 203 6 2" xfId="28600"/>
    <cellStyle name="Normal 203 7" xfId="15683"/>
    <cellStyle name="Normal 204" xfId="482"/>
    <cellStyle name="Normal 204 2" xfId="6609"/>
    <cellStyle name="Normal 204 2 2" xfId="11484"/>
    <cellStyle name="Normal 204 2 2 2" xfId="23522"/>
    <cellStyle name="Normal 204 2 3" xfId="19408"/>
    <cellStyle name="Normal 204 3" xfId="3792"/>
    <cellStyle name="Normal 204 3 2" xfId="18169"/>
    <cellStyle name="Normal 204 4" xfId="10057"/>
    <cellStyle name="Normal 204 4 2" xfId="22096"/>
    <cellStyle name="Normal 204 5" xfId="12923"/>
    <cellStyle name="Normal 204 5 2" xfId="26777"/>
    <cellStyle name="Normal 204 6" xfId="13354"/>
    <cellStyle name="Normal 204 6 2" xfId="28601"/>
    <cellStyle name="Normal 204 7" xfId="15684"/>
    <cellStyle name="Normal 205" xfId="483"/>
    <cellStyle name="Normal 205 2" xfId="6610"/>
    <cellStyle name="Normal 205 2 2" xfId="11485"/>
    <cellStyle name="Normal 205 2 2 2" xfId="23523"/>
    <cellStyle name="Normal 205 2 3" xfId="19409"/>
    <cellStyle name="Normal 205 3" xfId="3793"/>
    <cellStyle name="Normal 205 3 2" xfId="18170"/>
    <cellStyle name="Normal 205 4" xfId="10058"/>
    <cellStyle name="Normal 205 4 2" xfId="22097"/>
    <cellStyle name="Normal 205 5" xfId="12924"/>
    <cellStyle name="Normal 205 5 2" xfId="26778"/>
    <cellStyle name="Normal 205 6" xfId="13355"/>
    <cellStyle name="Normal 205 6 2" xfId="28602"/>
    <cellStyle name="Normal 205 7" xfId="15685"/>
    <cellStyle name="Normal 206" xfId="484"/>
    <cellStyle name="Normal 206 2" xfId="6611"/>
    <cellStyle name="Normal 206 2 2" xfId="11486"/>
    <cellStyle name="Normal 206 2 2 2" xfId="23524"/>
    <cellStyle name="Normal 206 2 3" xfId="19410"/>
    <cellStyle name="Normal 206 3" xfId="3794"/>
    <cellStyle name="Normal 206 3 2" xfId="18171"/>
    <cellStyle name="Normal 206 4" xfId="10059"/>
    <cellStyle name="Normal 206 4 2" xfId="22098"/>
    <cellStyle name="Normal 206 5" xfId="12925"/>
    <cellStyle name="Normal 206 5 2" xfId="26779"/>
    <cellStyle name="Normal 206 6" xfId="13356"/>
    <cellStyle name="Normal 206 6 2" xfId="28603"/>
    <cellStyle name="Normal 206 7" xfId="15686"/>
    <cellStyle name="Normal 207" xfId="485"/>
    <cellStyle name="Normal 207 2" xfId="6612"/>
    <cellStyle name="Normal 207 2 2" xfId="11487"/>
    <cellStyle name="Normal 207 2 2 2" xfId="23525"/>
    <cellStyle name="Normal 207 2 3" xfId="19411"/>
    <cellStyle name="Normal 207 3" xfId="3795"/>
    <cellStyle name="Normal 207 3 2" xfId="18172"/>
    <cellStyle name="Normal 207 4" xfId="10060"/>
    <cellStyle name="Normal 207 4 2" xfId="22099"/>
    <cellStyle name="Normal 207 5" xfId="12926"/>
    <cellStyle name="Normal 207 5 2" xfId="26780"/>
    <cellStyle name="Normal 207 6" xfId="13357"/>
    <cellStyle name="Normal 207 6 2" xfId="28604"/>
    <cellStyle name="Normal 207 7" xfId="15687"/>
    <cellStyle name="Normal 208" xfId="486"/>
    <cellStyle name="Normal 208 2" xfId="6613"/>
    <cellStyle name="Normal 208 2 2" xfId="11488"/>
    <cellStyle name="Normal 208 2 2 2" xfId="23526"/>
    <cellStyle name="Normal 208 2 3" xfId="19412"/>
    <cellStyle name="Normal 208 3" xfId="3796"/>
    <cellStyle name="Normal 208 3 2" xfId="18173"/>
    <cellStyle name="Normal 208 4" xfId="10061"/>
    <cellStyle name="Normal 208 4 2" xfId="22100"/>
    <cellStyle name="Normal 208 5" xfId="12927"/>
    <cellStyle name="Normal 208 5 2" xfId="26781"/>
    <cellStyle name="Normal 208 6" xfId="13358"/>
    <cellStyle name="Normal 208 6 2" xfId="28605"/>
    <cellStyle name="Normal 208 7" xfId="15688"/>
    <cellStyle name="Normal 209" xfId="487"/>
    <cellStyle name="Normal 209 2" xfId="6614"/>
    <cellStyle name="Normal 209 2 2" xfId="11489"/>
    <cellStyle name="Normal 209 2 2 2" xfId="23527"/>
    <cellStyle name="Normal 209 2 3" xfId="19413"/>
    <cellStyle name="Normal 209 3" xfId="3797"/>
    <cellStyle name="Normal 209 3 2" xfId="18174"/>
    <cellStyle name="Normal 209 4" xfId="10062"/>
    <cellStyle name="Normal 209 4 2" xfId="22101"/>
    <cellStyle name="Normal 209 5" xfId="12928"/>
    <cellStyle name="Normal 209 5 2" xfId="26782"/>
    <cellStyle name="Normal 209 6" xfId="13359"/>
    <cellStyle name="Normal 209 6 2" xfId="28606"/>
    <cellStyle name="Normal 209 7" xfId="15689"/>
    <cellStyle name="Normal 21" xfId="488"/>
    <cellStyle name="Normal 21 2" xfId="489"/>
    <cellStyle name="Normal 21 2 2" xfId="6616"/>
    <cellStyle name="Normal 21 2 2 2" xfId="11491"/>
    <cellStyle name="Normal 21 2 2 2 2" xfId="23529"/>
    <cellStyle name="Normal 21 2 2 3" xfId="19415"/>
    <cellStyle name="Normal 21 2 3" xfId="3798"/>
    <cellStyle name="Normal 21 2 3 2" xfId="18175"/>
    <cellStyle name="Normal 21 2 4" xfId="10063"/>
    <cellStyle name="Normal 21 2 4 2" xfId="22102"/>
    <cellStyle name="Normal 21 2 5" xfId="14719"/>
    <cellStyle name="Normal 21 2 5 2" xfId="29961"/>
    <cellStyle name="Normal 21 2 6" xfId="17047"/>
    <cellStyle name="Normal 21 3" xfId="490"/>
    <cellStyle name="Normal 21 3 2" xfId="491"/>
    <cellStyle name="Normal 21 3 3" xfId="492"/>
    <cellStyle name="Normal 21 3 3 2" xfId="3800"/>
    <cellStyle name="Normal 21 3 3 2 2" xfId="17946"/>
    <cellStyle name="Normal 21 3 3 2 3" xfId="25037"/>
    <cellStyle name="Normal 21 3 3 3" xfId="3799"/>
    <cellStyle name="Normal 21 4" xfId="493"/>
    <cellStyle name="Normal 21 4 2" xfId="3802"/>
    <cellStyle name="Normal 21 4 3" xfId="6617"/>
    <cellStyle name="Normal 21 4 3 2" xfId="11492"/>
    <cellStyle name="Normal 21 4 3 2 2" xfId="23530"/>
    <cellStyle name="Normal 21 4 3 3" xfId="19416"/>
    <cellStyle name="Normal 21 4 4" xfId="3801"/>
    <cellStyle name="Normal 21 4 5" xfId="14718"/>
    <cellStyle name="Normal 21 4 5 2" xfId="29960"/>
    <cellStyle name="Normal 21 4 5 3" xfId="25038"/>
    <cellStyle name="Normal 21 4 6" xfId="17046"/>
    <cellStyle name="Normal 21 5" xfId="6618"/>
    <cellStyle name="Normal 21 6" xfId="6615"/>
    <cellStyle name="Normal 21 6 2" xfId="11490"/>
    <cellStyle name="Normal 21 6 2 2" xfId="23528"/>
    <cellStyle name="Normal 21 6 3" xfId="19414"/>
    <cellStyle name="Normal 21 7" xfId="12929"/>
    <cellStyle name="Normal 21 7 2" xfId="26783"/>
    <cellStyle name="Normal 21 7 3" xfId="24901"/>
    <cellStyle name="Normal 21 8" xfId="13360"/>
    <cellStyle name="Normal 21 8 2" xfId="28607"/>
    <cellStyle name="Normal 21 9" xfId="15690"/>
    <cellStyle name="Normal 210" xfId="494"/>
    <cellStyle name="Normal 210 2" xfId="6619"/>
    <cellStyle name="Normal 210 2 2" xfId="11493"/>
    <cellStyle name="Normal 210 2 2 2" xfId="23531"/>
    <cellStyle name="Normal 210 2 3" xfId="19417"/>
    <cellStyle name="Normal 210 3" xfId="3803"/>
    <cellStyle name="Normal 210 3 2" xfId="18176"/>
    <cellStyle name="Normal 210 4" xfId="10064"/>
    <cellStyle name="Normal 210 4 2" xfId="22103"/>
    <cellStyle name="Normal 210 5" xfId="12930"/>
    <cellStyle name="Normal 210 5 2" xfId="26784"/>
    <cellStyle name="Normal 210 6" xfId="13361"/>
    <cellStyle name="Normal 210 6 2" xfId="28608"/>
    <cellStyle name="Normal 210 7" xfId="15691"/>
    <cellStyle name="Normal 211" xfId="495"/>
    <cellStyle name="Normal 211 2" xfId="6620"/>
    <cellStyle name="Normal 211 2 2" xfId="11494"/>
    <cellStyle name="Normal 211 2 2 2" xfId="23532"/>
    <cellStyle name="Normal 211 2 3" xfId="19418"/>
    <cellStyle name="Normal 211 3" xfId="3804"/>
    <cellStyle name="Normal 211 3 2" xfId="18177"/>
    <cellStyle name="Normal 211 4" xfId="10065"/>
    <cellStyle name="Normal 211 4 2" xfId="22104"/>
    <cellStyle name="Normal 211 5" xfId="12931"/>
    <cellStyle name="Normal 211 5 2" xfId="26785"/>
    <cellStyle name="Normal 211 6" xfId="13362"/>
    <cellStyle name="Normal 211 6 2" xfId="28609"/>
    <cellStyle name="Normal 211 7" xfId="15692"/>
    <cellStyle name="Normal 212" xfId="496"/>
    <cellStyle name="Normal 212 2" xfId="6621"/>
    <cellStyle name="Normal 212 2 2" xfId="11495"/>
    <cellStyle name="Normal 212 2 2 2" xfId="23533"/>
    <cellStyle name="Normal 212 2 3" xfId="19419"/>
    <cellStyle name="Normal 212 3" xfId="3805"/>
    <cellStyle name="Normal 212 3 2" xfId="18178"/>
    <cellStyle name="Normal 212 4" xfId="10066"/>
    <cellStyle name="Normal 212 4 2" xfId="22105"/>
    <cellStyle name="Normal 212 5" xfId="12932"/>
    <cellStyle name="Normal 212 5 2" xfId="26786"/>
    <cellStyle name="Normal 212 6" xfId="13363"/>
    <cellStyle name="Normal 212 6 2" xfId="28610"/>
    <cellStyle name="Normal 212 7" xfId="15693"/>
    <cellStyle name="Normal 213" xfId="497"/>
    <cellStyle name="Normal 213 2" xfId="6622"/>
    <cellStyle name="Normal 213 2 2" xfId="11496"/>
    <cellStyle name="Normal 213 2 2 2" xfId="23534"/>
    <cellStyle name="Normal 213 2 3" xfId="19420"/>
    <cellStyle name="Normal 213 3" xfId="3806"/>
    <cellStyle name="Normal 213 3 2" xfId="18179"/>
    <cellStyle name="Normal 213 4" xfId="10067"/>
    <cellStyle name="Normal 213 4 2" xfId="22106"/>
    <cellStyle name="Normal 213 5" xfId="12933"/>
    <cellStyle name="Normal 213 5 2" xfId="26787"/>
    <cellStyle name="Normal 213 6" xfId="13364"/>
    <cellStyle name="Normal 213 6 2" xfId="28611"/>
    <cellStyle name="Normal 213 7" xfId="15694"/>
    <cellStyle name="Normal 214" xfId="498"/>
    <cellStyle name="Normal 214 2" xfId="6623"/>
    <cellStyle name="Normal 214 2 2" xfId="11497"/>
    <cellStyle name="Normal 214 2 2 2" xfId="23535"/>
    <cellStyle name="Normal 214 2 3" xfId="19421"/>
    <cellStyle name="Normal 214 3" xfId="3807"/>
    <cellStyle name="Normal 214 3 2" xfId="18180"/>
    <cellStyle name="Normal 214 4" xfId="10068"/>
    <cellStyle name="Normal 214 4 2" xfId="22107"/>
    <cellStyle name="Normal 214 5" xfId="12934"/>
    <cellStyle name="Normal 214 5 2" xfId="26788"/>
    <cellStyle name="Normal 214 6" xfId="13365"/>
    <cellStyle name="Normal 214 6 2" xfId="28612"/>
    <cellStyle name="Normal 214 7" xfId="15695"/>
    <cellStyle name="Normal 215" xfId="499"/>
    <cellStyle name="Normal 215 2" xfId="6624"/>
    <cellStyle name="Normal 215 2 2" xfId="11498"/>
    <cellStyle name="Normal 215 2 2 2" xfId="23536"/>
    <cellStyle name="Normal 215 2 3" xfId="19422"/>
    <cellStyle name="Normal 215 3" xfId="3808"/>
    <cellStyle name="Normal 215 3 2" xfId="18181"/>
    <cellStyle name="Normal 215 4" xfId="10069"/>
    <cellStyle name="Normal 215 4 2" xfId="22108"/>
    <cellStyle name="Normal 215 5" xfId="12935"/>
    <cellStyle name="Normal 215 5 2" xfId="26789"/>
    <cellStyle name="Normal 215 6" xfId="13366"/>
    <cellStyle name="Normal 215 6 2" xfId="28613"/>
    <cellStyle name="Normal 215 7" xfId="15696"/>
    <cellStyle name="Normal 216" xfId="500"/>
    <cellStyle name="Normal 216 2" xfId="6625"/>
    <cellStyle name="Normal 216 2 2" xfId="11499"/>
    <cellStyle name="Normal 216 2 2 2" xfId="23537"/>
    <cellStyle name="Normal 216 2 3" xfId="19423"/>
    <cellStyle name="Normal 216 3" xfId="3809"/>
    <cellStyle name="Normal 216 3 2" xfId="18182"/>
    <cellStyle name="Normal 216 4" xfId="10070"/>
    <cellStyle name="Normal 216 4 2" xfId="22109"/>
    <cellStyle name="Normal 216 5" xfId="12936"/>
    <cellStyle name="Normal 216 5 2" xfId="26790"/>
    <cellStyle name="Normal 216 6" xfId="13367"/>
    <cellStyle name="Normal 216 6 2" xfId="28614"/>
    <cellStyle name="Normal 216 7" xfId="15697"/>
    <cellStyle name="Normal 217" xfId="501"/>
    <cellStyle name="Normal 217 2" xfId="6626"/>
    <cellStyle name="Normal 217 2 2" xfId="11500"/>
    <cellStyle name="Normal 217 2 2 2" xfId="23538"/>
    <cellStyle name="Normal 217 2 3" xfId="19424"/>
    <cellStyle name="Normal 217 3" xfId="3810"/>
    <cellStyle name="Normal 217 3 2" xfId="18183"/>
    <cellStyle name="Normal 217 4" xfId="10071"/>
    <cellStyle name="Normal 217 4 2" xfId="22110"/>
    <cellStyle name="Normal 217 5" xfId="12937"/>
    <cellStyle name="Normal 217 5 2" xfId="26791"/>
    <cellStyle name="Normal 217 6" xfId="13368"/>
    <cellStyle name="Normal 217 6 2" xfId="28615"/>
    <cellStyle name="Normal 217 7" xfId="15698"/>
    <cellStyle name="Normal 218" xfId="502"/>
    <cellStyle name="Normal 218 2" xfId="6627"/>
    <cellStyle name="Normal 218 2 2" xfId="11501"/>
    <cellStyle name="Normal 218 2 2 2" xfId="23539"/>
    <cellStyle name="Normal 218 2 3" xfId="19425"/>
    <cellStyle name="Normal 218 3" xfId="3811"/>
    <cellStyle name="Normal 218 3 2" xfId="18184"/>
    <cellStyle name="Normal 218 4" xfId="10072"/>
    <cellStyle name="Normal 218 4 2" xfId="22111"/>
    <cellStyle name="Normal 218 5" xfId="12938"/>
    <cellStyle name="Normal 218 5 2" xfId="26792"/>
    <cellStyle name="Normal 218 6" xfId="13369"/>
    <cellStyle name="Normal 218 6 2" xfId="28616"/>
    <cellStyle name="Normal 218 7" xfId="15699"/>
    <cellStyle name="Normal 219" xfId="503"/>
    <cellStyle name="Normal 219 2" xfId="6628"/>
    <cellStyle name="Normal 219 2 2" xfId="11502"/>
    <cellStyle name="Normal 219 2 2 2" xfId="23540"/>
    <cellStyle name="Normal 219 2 3" xfId="19426"/>
    <cellStyle name="Normal 219 3" xfId="3812"/>
    <cellStyle name="Normal 219 3 2" xfId="18185"/>
    <cellStyle name="Normal 219 4" xfId="10073"/>
    <cellStyle name="Normal 219 4 2" xfId="22112"/>
    <cellStyle name="Normal 219 5" xfId="12939"/>
    <cellStyle name="Normal 219 5 2" xfId="26793"/>
    <cellStyle name="Normal 219 6" xfId="13370"/>
    <cellStyle name="Normal 219 6 2" xfId="28617"/>
    <cellStyle name="Normal 219 7" xfId="15700"/>
    <cellStyle name="Normal 22" xfId="504"/>
    <cellStyle name="Normal 22 10" xfId="505"/>
    <cellStyle name="Normal 22 10 2" xfId="6630"/>
    <cellStyle name="Normal 22 10 2 2" xfId="11504"/>
    <cellStyle name="Normal 22 10 2 2 2" xfId="23542"/>
    <cellStyle name="Normal 22 10 2 3" xfId="19428"/>
    <cellStyle name="Normal 22 10 3" xfId="3813"/>
    <cellStyle name="Normal 22 10 3 2" xfId="18186"/>
    <cellStyle name="Normal 22 10 4" xfId="10074"/>
    <cellStyle name="Normal 22 10 4 2" xfId="22113"/>
    <cellStyle name="Normal 22 10 5" xfId="12941"/>
    <cellStyle name="Normal 22 10 5 2" xfId="26795"/>
    <cellStyle name="Normal 22 10 6" xfId="13372"/>
    <cellStyle name="Normal 22 10 6 2" xfId="28619"/>
    <cellStyle name="Normal 22 10 7" xfId="15702"/>
    <cellStyle name="Normal 22 11" xfId="506"/>
    <cellStyle name="Normal 22 11 2" xfId="6631"/>
    <cellStyle name="Normal 22 11 2 2" xfId="11505"/>
    <cellStyle name="Normal 22 11 2 2 2" xfId="23543"/>
    <cellStyle name="Normal 22 11 2 3" xfId="19429"/>
    <cellStyle name="Normal 22 11 3" xfId="3814"/>
    <cellStyle name="Normal 22 11 3 2" xfId="18187"/>
    <cellStyle name="Normal 22 11 4" xfId="10075"/>
    <cellStyle name="Normal 22 11 4 2" xfId="22114"/>
    <cellStyle name="Normal 22 11 5" xfId="13661"/>
    <cellStyle name="Normal 22 11 5 2" xfId="28906"/>
    <cellStyle name="Normal 22 11 6" xfId="15991"/>
    <cellStyle name="Normal 22 12" xfId="507"/>
    <cellStyle name="Normal 22 12 2" xfId="6632"/>
    <cellStyle name="Normal 22 12 2 2" xfId="11506"/>
    <cellStyle name="Normal 22 12 2 2 2" xfId="23544"/>
    <cellStyle name="Normal 22 12 2 3" xfId="19430"/>
    <cellStyle name="Normal 22 12 3" xfId="3815"/>
    <cellStyle name="Normal 22 12 3 2" xfId="18188"/>
    <cellStyle name="Normal 22 12 4" xfId="10076"/>
    <cellStyle name="Normal 22 12 4 2" xfId="22115"/>
    <cellStyle name="Normal 22 12 5" xfId="13662"/>
    <cellStyle name="Normal 22 12 5 2" xfId="28907"/>
    <cellStyle name="Normal 22 12 6" xfId="15992"/>
    <cellStyle name="Normal 22 13" xfId="508"/>
    <cellStyle name="Normal 22 13 2" xfId="6633"/>
    <cellStyle name="Normal 22 13 2 2" xfId="11507"/>
    <cellStyle name="Normal 22 13 2 2 2" xfId="23545"/>
    <cellStyle name="Normal 22 13 2 3" xfId="19431"/>
    <cellStyle name="Normal 22 13 3" xfId="3816"/>
    <cellStyle name="Normal 22 13 3 2" xfId="18189"/>
    <cellStyle name="Normal 22 13 4" xfId="10077"/>
    <cellStyle name="Normal 22 13 4 2" xfId="22116"/>
    <cellStyle name="Normal 22 13 5" xfId="13663"/>
    <cellStyle name="Normal 22 13 5 2" xfId="28908"/>
    <cellStyle name="Normal 22 13 6" xfId="15993"/>
    <cellStyle name="Normal 22 14" xfId="509"/>
    <cellStyle name="Normal 22 14 2" xfId="6634"/>
    <cellStyle name="Normal 22 14 2 2" xfId="11508"/>
    <cellStyle name="Normal 22 14 2 2 2" xfId="23546"/>
    <cellStyle name="Normal 22 14 2 3" xfId="19432"/>
    <cellStyle name="Normal 22 14 3" xfId="3817"/>
    <cellStyle name="Normal 22 14 3 2" xfId="18190"/>
    <cellStyle name="Normal 22 14 4" xfId="10078"/>
    <cellStyle name="Normal 22 14 4 2" xfId="22117"/>
    <cellStyle name="Normal 22 14 5" xfId="13664"/>
    <cellStyle name="Normal 22 14 5 2" xfId="28909"/>
    <cellStyle name="Normal 22 14 6" xfId="15994"/>
    <cellStyle name="Normal 22 15" xfId="510"/>
    <cellStyle name="Normal 22 15 2" xfId="6635"/>
    <cellStyle name="Normal 22 15 2 2" xfId="11509"/>
    <cellStyle name="Normal 22 15 2 2 2" xfId="23547"/>
    <cellStyle name="Normal 22 15 2 3" xfId="19433"/>
    <cellStyle name="Normal 22 15 3" xfId="3818"/>
    <cellStyle name="Normal 22 15 3 2" xfId="18191"/>
    <cellStyle name="Normal 22 15 4" xfId="10079"/>
    <cellStyle name="Normal 22 15 4 2" xfId="22118"/>
    <cellStyle name="Normal 22 15 5" xfId="13665"/>
    <cellStyle name="Normal 22 15 5 2" xfId="28910"/>
    <cellStyle name="Normal 22 15 6" xfId="15995"/>
    <cellStyle name="Normal 22 16" xfId="511"/>
    <cellStyle name="Normal 22 16 2" xfId="6636"/>
    <cellStyle name="Normal 22 16 2 2" xfId="11510"/>
    <cellStyle name="Normal 22 16 2 2 2" xfId="23548"/>
    <cellStyle name="Normal 22 16 2 3" xfId="19434"/>
    <cellStyle name="Normal 22 16 3" xfId="3819"/>
    <cellStyle name="Normal 22 16 3 2" xfId="18192"/>
    <cellStyle name="Normal 22 16 4" xfId="10080"/>
    <cellStyle name="Normal 22 16 4 2" xfId="22119"/>
    <cellStyle name="Normal 22 16 5" xfId="13666"/>
    <cellStyle name="Normal 22 16 5 2" xfId="28911"/>
    <cellStyle name="Normal 22 16 6" xfId="15996"/>
    <cellStyle name="Normal 22 17" xfId="6637"/>
    <cellStyle name="Normal 22 18" xfId="6629"/>
    <cellStyle name="Normal 22 18 2" xfId="11503"/>
    <cellStyle name="Normal 22 18 2 2" xfId="23541"/>
    <cellStyle name="Normal 22 18 3" xfId="19427"/>
    <cellStyle name="Normal 22 19" xfId="12940"/>
    <cellStyle name="Normal 22 19 2" xfId="26794"/>
    <cellStyle name="Normal 22 19 3" xfId="24902"/>
    <cellStyle name="Normal 22 2" xfId="512"/>
    <cellStyle name="Normal 22 2 2" xfId="513"/>
    <cellStyle name="Normal 22 2 2 2" xfId="6640"/>
    <cellStyle name="Normal 22 2 2 2 2" xfId="11513"/>
    <cellStyle name="Normal 22 2 2 2 2 2" xfId="23551"/>
    <cellStyle name="Normal 22 2 2 2 3" xfId="14858"/>
    <cellStyle name="Normal 22 2 2 2 3 2" xfId="30081"/>
    <cellStyle name="Normal 22 2 2 2 4" xfId="17170"/>
    <cellStyle name="Normal 22 2 2 3" xfId="6641"/>
    <cellStyle name="Normal 22 2 2 3 2" xfId="11514"/>
    <cellStyle name="Normal 22 2 2 3 2 2" xfId="23552"/>
    <cellStyle name="Normal 22 2 2 3 3" xfId="19437"/>
    <cellStyle name="Normal 22 2 2 4" xfId="6639"/>
    <cellStyle name="Normal 22 2 2 4 2" xfId="11512"/>
    <cellStyle name="Normal 22 2 2 4 2 2" xfId="23550"/>
    <cellStyle name="Normal 22 2 2 4 3" xfId="19436"/>
    <cellStyle name="Normal 22 2 2 5" xfId="3821"/>
    <cellStyle name="Normal 22 2 2 5 2" xfId="18194"/>
    <cellStyle name="Normal 22 2 2 6" xfId="10082"/>
    <cellStyle name="Normal 22 2 2 6 2" xfId="22121"/>
    <cellStyle name="Normal 22 2 2 7" xfId="14721"/>
    <cellStyle name="Normal 22 2 2 7 2" xfId="29963"/>
    <cellStyle name="Normal 22 2 2 8" xfId="17049"/>
    <cellStyle name="Normal 22 2 3" xfId="6638"/>
    <cellStyle name="Normal 22 2 3 2" xfId="11511"/>
    <cellStyle name="Normal 22 2 3 2 2" xfId="23549"/>
    <cellStyle name="Normal 22 2 3 3" xfId="19435"/>
    <cellStyle name="Normal 22 2 4" xfId="3820"/>
    <cellStyle name="Normal 22 2 4 2" xfId="18193"/>
    <cellStyle name="Normal 22 2 5" xfId="10081"/>
    <cellStyle name="Normal 22 2 5 2" xfId="22120"/>
    <cellStyle name="Normal 22 2 6" xfId="13667"/>
    <cellStyle name="Normal 22 2 6 2" xfId="28912"/>
    <cellStyle name="Normal 22 2 7" xfId="15997"/>
    <cellStyle name="Normal 22 20" xfId="13371"/>
    <cellStyle name="Normal 22 20 2" xfId="28618"/>
    <cellStyle name="Normal 22 21" xfId="15701"/>
    <cellStyle name="Normal 22 3" xfId="514"/>
    <cellStyle name="Normal 22 3 2" xfId="515"/>
    <cellStyle name="Normal 22 3 3" xfId="516"/>
    <cellStyle name="Normal 22 3 3 2" xfId="3823"/>
    <cellStyle name="Normal 22 3 3 2 2" xfId="17947"/>
    <cellStyle name="Normal 22 3 3 2 3" xfId="25039"/>
    <cellStyle name="Normal 22 3 3 3" xfId="3822"/>
    <cellStyle name="Normal 22 3 4" xfId="517"/>
    <cellStyle name="Normal 22 3 4 2" xfId="6643"/>
    <cellStyle name="Normal 22 3 4 2 2" xfId="11516"/>
    <cellStyle name="Normal 22 3 4 2 2 2" xfId="23554"/>
    <cellStyle name="Normal 22 3 4 2 3" xfId="14859"/>
    <cellStyle name="Normal 22 3 4 2 3 2" xfId="30082"/>
    <cellStyle name="Normal 22 3 4 2 4" xfId="17171"/>
    <cellStyle name="Normal 22 3 4 3" xfId="6644"/>
    <cellStyle name="Normal 22 3 4 4" xfId="6645"/>
    <cellStyle name="Normal 22 3 4 5" xfId="6646"/>
    <cellStyle name="Normal 22 3 4 6" xfId="6642"/>
    <cellStyle name="Normal 22 3 4 6 2" xfId="11515"/>
    <cellStyle name="Normal 22 3 4 6 2 2" xfId="23553"/>
    <cellStyle name="Normal 22 3 4 6 3" xfId="19438"/>
    <cellStyle name="Normal 22 3 4 7" xfId="3824"/>
    <cellStyle name="Normal 22 3 4 7 2" xfId="18195"/>
    <cellStyle name="Normal 22 3 4 8" xfId="10083"/>
    <cellStyle name="Normal 22 3 4 8 2" xfId="22122"/>
    <cellStyle name="Normal 22 3 5" xfId="13668"/>
    <cellStyle name="Normal 22 3 5 2" xfId="28913"/>
    <cellStyle name="Normal 22 3 6" xfId="15998"/>
    <cellStyle name="Normal 22 4" xfId="518"/>
    <cellStyle name="Normal 22 4 2" xfId="519"/>
    <cellStyle name="Normal 22 4 2 2" xfId="6648"/>
    <cellStyle name="Normal 22 4 2 2 2" xfId="11518"/>
    <cellStyle name="Normal 22 4 2 2 2 2" xfId="23556"/>
    <cellStyle name="Normal 22 4 2 2 3" xfId="14860"/>
    <cellStyle name="Normal 22 4 2 2 3 2" xfId="30083"/>
    <cellStyle name="Normal 22 4 2 2 4" xfId="17172"/>
    <cellStyle name="Normal 22 4 2 3" xfId="6649"/>
    <cellStyle name="Normal 22 4 2 3 2" xfId="11519"/>
    <cellStyle name="Normal 22 4 2 3 2 2" xfId="23557"/>
    <cellStyle name="Normal 22 4 2 3 3" xfId="19440"/>
    <cellStyle name="Normal 22 4 2 4" xfId="6647"/>
    <cellStyle name="Normal 22 4 2 4 2" xfId="11517"/>
    <cellStyle name="Normal 22 4 2 4 2 2" xfId="23555"/>
    <cellStyle name="Normal 22 4 2 4 3" xfId="19439"/>
    <cellStyle name="Normal 22 4 2 5" xfId="3826"/>
    <cellStyle name="Normal 22 4 2 5 2" xfId="18196"/>
    <cellStyle name="Normal 22 4 2 6" xfId="10084"/>
    <cellStyle name="Normal 22 4 2 6 2" xfId="22123"/>
    <cellStyle name="Normal 22 4 2 7" xfId="14720"/>
    <cellStyle name="Normal 22 4 2 7 2" xfId="29962"/>
    <cellStyle name="Normal 22 4 2 8" xfId="17048"/>
    <cellStyle name="Normal 22 4 3" xfId="3827"/>
    <cellStyle name="Normal 22 4 4" xfId="3825"/>
    <cellStyle name="Normal 22 4 5" xfId="13669"/>
    <cellStyle name="Normal 22 4 5 2" xfId="28914"/>
    <cellStyle name="Normal 22 4 5 3" xfId="25040"/>
    <cellStyle name="Normal 22 4 6" xfId="15999"/>
    <cellStyle name="Normal 22 5" xfId="520"/>
    <cellStyle name="Normal 22 5 2" xfId="6650"/>
    <cellStyle name="Normal 22 5 2 2" xfId="11520"/>
    <cellStyle name="Normal 22 5 2 2 2" xfId="23558"/>
    <cellStyle name="Normal 22 5 2 3" xfId="19441"/>
    <cellStyle name="Normal 22 5 3" xfId="3828"/>
    <cellStyle name="Normal 22 5 3 2" xfId="18197"/>
    <cellStyle name="Normal 22 5 4" xfId="10085"/>
    <cellStyle name="Normal 22 5 4 2" xfId="22124"/>
    <cellStyle name="Normal 22 5 5" xfId="13670"/>
    <cellStyle name="Normal 22 5 5 2" xfId="28915"/>
    <cellStyle name="Normal 22 5 6" xfId="16000"/>
    <cellStyle name="Normal 22 6" xfId="521"/>
    <cellStyle name="Normal 22 6 2" xfId="6651"/>
    <cellStyle name="Normal 22 6 2 2" xfId="11521"/>
    <cellStyle name="Normal 22 6 2 2 2" xfId="23559"/>
    <cellStyle name="Normal 22 6 2 3" xfId="19442"/>
    <cellStyle name="Normal 22 6 3" xfId="3829"/>
    <cellStyle name="Normal 22 6 3 2" xfId="18198"/>
    <cellStyle name="Normal 22 6 4" xfId="10086"/>
    <cellStyle name="Normal 22 6 4 2" xfId="22125"/>
    <cellStyle name="Normal 22 6 5" xfId="13671"/>
    <cellStyle name="Normal 22 6 5 2" xfId="28916"/>
    <cellStyle name="Normal 22 6 6" xfId="16001"/>
    <cellStyle name="Normal 22 7" xfId="522"/>
    <cellStyle name="Normal 22 7 2" xfId="6652"/>
    <cellStyle name="Normal 22 7 2 2" xfId="11522"/>
    <cellStyle name="Normal 22 7 2 2 2" xfId="23560"/>
    <cellStyle name="Normal 22 7 2 3" xfId="19443"/>
    <cellStyle name="Normal 22 7 3" xfId="3830"/>
    <cellStyle name="Normal 22 7 3 2" xfId="18199"/>
    <cellStyle name="Normal 22 7 4" xfId="10087"/>
    <cellStyle name="Normal 22 7 4 2" xfId="22126"/>
    <cellStyle name="Normal 22 7 5" xfId="13672"/>
    <cellStyle name="Normal 22 7 5 2" xfId="28917"/>
    <cellStyle name="Normal 22 7 6" xfId="16002"/>
    <cellStyle name="Normal 22 8" xfId="523"/>
    <cellStyle name="Normal 22 8 2" xfId="6653"/>
    <cellStyle name="Normal 22 8 2 2" xfId="11523"/>
    <cellStyle name="Normal 22 8 2 2 2" xfId="23561"/>
    <cellStyle name="Normal 22 8 2 3" xfId="19444"/>
    <cellStyle name="Normal 22 8 3" xfId="3831"/>
    <cellStyle name="Normal 22 8 3 2" xfId="18200"/>
    <cellStyle name="Normal 22 8 4" xfId="10088"/>
    <cellStyle name="Normal 22 8 4 2" xfId="22127"/>
    <cellStyle name="Normal 22 8 5" xfId="13673"/>
    <cellStyle name="Normal 22 8 5 2" xfId="28918"/>
    <cellStyle name="Normal 22 8 6" xfId="16003"/>
    <cellStyle name="Normal 22 9" xfId="524"/>
    <cellStyle name="Normal 22 9 2" xfId="6654"/>
    <cellStyle name="Normal 22 9 2 2" xfId="11524"/>
    <cellStyle name="Normal 22 9 2 2 2" xfId="23562"/>
    <cellStyle name="Normal 22 9 2 3" xfId="19445"/>
    <cellStyle name="Normal 22 9 3" xfId="3832"/>
    <cellStyle name="Normal 22 9 3 2" xfId="18201"/>
    <cellStyle name="Normal 22 9 4" xfId="10089"/>
    <cellStyle name="Normal 22 9 4 2" xfId="22128"/>
    <cellStyle name="Normal 22 9 5" xfId="13674"/>
    <cellStyle name="Normal 22 9 5 2" xfId="28919"/>
    <cellStyle name="Normal 22 9 6" xfId="16004"/>
    <cellStyle name="Normal 220" xfId="525"/>
    <cellStyle name="Normal 220 2" xfId="6655"/>
    <cellStyle name="Normal 220 2 2" xfId="11525"/>
    <cellStyle name="Normal 220 2 2 2" xfId="23563"/>
    <cellStyle name="Normal 220 2 3" xfId="19446"/>
    <cellStyle name="Normal 220 3" xfId="3833"/>
    <cellStyle name="Normal 220 3 2" xfId="18202"/>
    <cellStyle name="Normal 220 4" xfId="10090"/>
    <cellStyle name="Normal 220 4 2" xfId="22129"/>
    <cellStyle name="Normal 220 5" xfId="12942"/>
    <cellStyle name="Normal 220 5 2" xfId="26796"/>
    <cellStyle name="Normal 220 6" xfId="13373"/>
    <cellStyle name="Normal 220 6 2" xfId="28620"/>
    <cellStyle name="Normal 220 7" xfId="15703"/>
    <cellStyle name="Normal 221" xfId="526"/>
    <cellStyle name="Normal 221 2" xfId="6656"/>
    <cellStyle name="Normal 221 2 2" xfId="11526"/>
    <cellStyle name="Normal 221 2 2 2" xfId="23564"/>
    <cellStyle name="Normal 221 2 3" xfId="19447"/>
    <cellStyle name="Normal 221 3" xfId="3834"/>
    <cellStyle name="Normal 221 3 2" xfId="18203"/>
    <cellStyle name="Normal 221 4" xfId="10091"/>
    <cellStyle name="Normal 221 4 2" xfId="22130"/>
    <cellStyle name="Normal 221 5" xfId="12943"/>
    <cellStyle name="Normal 221 5 2" xfId="26797"/>
    <cellStyle name="Normal 221 6" xfId="13374"/>
    <cellStyle name="Normal 221 6 2" xfId="28621"/>
    <cellStyle name="Normal 221 7" xfId="15704"/>
    <cellStyle name="Normal 222" xfId="527"/>
    <cellStyle name="Normal 222 2" xfId="6657"/>
    <cellStyle name="Normal 222 2 2" xfId="11527"/>
    <cellStyle name="Normal 222 2 2 2" xfId="23565"/>
    <cellStyle name="Normal 222 2 3" xfId="19448"/>
    <cellStyle name="Normal 222 3" xfId="3835"/>
    <cellStyle name="Normal 222 3 2" xfId="18204"/>
    <cellStyle name="Normal 222 4" xfId="10092"/>
    <cellStyle name="Normal 222 4 2" xfId="22131"/>
    <cellStyle name="Normal 222 5" xfId="12944"/>
    <cellStyle name="Normal 222 5 2" xfId="26798"/>
    <cellStyle name="Normal 222 6" xfId="13375"/>
    <cellStyle name="Normal 222 6 2" xfId="28622"/>
    <cellStyle name="Normal 222 7" xfId="15705"/>
    <cellStyle name="Normal 223" xfId="528"/>
    <cellStyle name="Normal 223 2" xfId="6658"/>
    <cellStyle name="Normal 223 2 2" xfId="11528"/>
    <cellStyle name="Normal 223 2 2 2" xfId="23566"/>
    <cellStyle name="Normal 223 2 3" xfId="19449"/>
    <cellStyle name="Normal 223 3" xfId="3836"/>
    <cellStyle name="Normal 223 3 2" xfId="18205"/>
    <cellStyle name="Normal 223 4" xfId="10093"/>
    <cellStyle name="Normal 223 4 2" xfId="22132"/>
    <cellStyle name="Normal 223 5" xfId="12945"/>
    <cellStyle name="Normal 223 5 2" xfId="26799"/>
    <cellStyle name="Normal 223 6" xfId="13376"/>
    <cellStyle name="Normal 223 6 2" xfId="28623"/>
    <cellStyle name="Normal 223 7" xfId="15706"/>
    <cellStyle name="Normal 224" xfId="529"/>
    <cellStyle name="Normal 224 2" xfId="6659"/>
    <cellStyle name="Normal 224 2 2" xfId="11529"/>
    <cellStyle name="Normal 224 2 2 2" xfId="23567"/>
    <cellStyle name="Normal 224 2 3" xfId="19450"/>
    <cellStyle name="Normal 224 3" xfId="3837"/>
    <cellStyle name="Normal 224 3 2" xfId="18206"/>
    <cellStyle name="Normal 224 4" xfId="10094"/>
    <cellStyle name="Normal 224 4 2" xfId="22133"/>
    <cellStyle name="Normal 224 5" xfId="12946"/>
    <cellStyle name="Normal 224 5 2" xfId="26800"/>
    <cellStyle name="Normal 224 6" xfId="13377"/>
    <cellStyle name="Normal 224 6 2" xfId="28624"/>
    <cellStyle name="Normal 224 7" xfId="15707"/>
    <cellStyle name="Normal 225" xfId="530"/>
    <cellStyle name="Normal 225 2" xfId="6660"/>
    <cellStyle name="Normal 225 2 2" xfId="11530"/>
    <cellStyle name="Normal 225 2 2 2" xfId="23568"/>
    <cellStyle name="Normal 225 2 3" xfId="19451"/>
    <cellStyle name="Normal 225 3" xfId="3838"/>
    <cellStyle name="Normal 225 3 2" xfId="18207"/>
    <cellStyle name="Normal 225 4" xfId="10095"/>
    <cellStyle name="Normal 225 4 2" xfId="22134"/>
    <cellStyle name="Normal 225 5" xfId="12947"/>
    <cellStyle name="Normal 225 5 2" xfId="26801"/>
    <cellStyle name="Normal 225 6" xfId="13378"/>
    <cellStyle name="Normal 225 6 2" xfId="28625"/>
    <cellStyle name="Normal 225 7" xfId="15708"/>
    <cellStyle name="Normal 226" xfId="531"/>
    <cellStyle name="Normal 226 2" xfId="6661"/>
    <cellStyle name="Normal 226 2 2" xfId="11531"/>
    <cellStyle name="Normal 226 2 2 2" xfId="23569"/>
    <cellStyle name="Normal 226 2 3" xfId="19452"/>
    <cellStyle name="Normal 226 3" xfId="3839"/>
    <cellStyle name="Normal 226 3 2" xfId="18208"/>
    <cellStyle name="Normal 226 4" xfId="10096"/>
    <cellStyle name="Normal 226 4 2" xfId="22135"/>
    <cellStyle name="Normal 226 5" xfId="12948"/>
    <cellStyle name="Normal 226 5 2" xfId="26802"/>
    <cellStyle name="Normal 226 6" xfId="13379"/>
    <cellStyle name="Normal 226 6 2" xfId="28626"/>
    <cellStyle name="Normal 226 7" xfId="15709"/>
    <cellStyle name="Normal 227" xfId="532"/>
    <cellStyle name="Normal 227 2" xfId="6662"/>
    <cellStyle name="Normal 227 2 2" xfId="11532"/>
    <cellStyle name="Normal 227 2 2 2" xfId="23570"/>
    <cellStyle name="Normal 227 2 3" xfId="19453"/>
    <cellStyle name="Normal 227 3" xfId="3840"/>
    <cellStyle name="Normal 227 3 2" xfId="18209"/>
    <cellStyle name="Normal 227 4" xfId="10097"/>
    <cellStyle name="Normal 227 4 2" xfId="22136"/>
    <cellStyle name="Normal 227 5" xfId="12949"/>
    <cellStyle name="Normal 227 5 2" xfId="26803"/>
    <cellStyle name="Normal 227 6" xfId="13380"/>
    <cellStyle name="Normal 227 6 2" xfId="28627"/>
    <cellStyle name="Normal 227 7" xfId="15710"/>
    <cellStyle name="Normal 228" xfId="533"/>
    <cellStyle name="Normal 228 2" xfId="6663"/>
    <cellStyle name="Normal 228 2 2" xfId="11533"/>
    <cellStyle name="Normal 228 2 2 2" xfId="23571"/>
    <cellStyle name="Normal 228 2 3" xfId="19454"/>
    <cellStyle name="Normal 228 3" xfId="3841"/>
    <cellStyle name="Normal 228 3 2" xfId="18210"/>
    <cellStyle name="Normal 228 4" xfId="10098"/>
    <cellStyle name="Normal 228 4 2" xfId="22137"/>
    <cellStyle name="Normal 228 5" xfId="12950"/>
    <cellStyle name="Normal 228 5 2" xfId="26804"/>
    <cellStyle name="Normal 228 6" xfId="13381"/>
    <cellStyle name="Normal 228 6 2" xfId="28628"/>
    <cellStyle name="Normal 228 7" xfId="15711"/>
    <cellStyle name="Normal 229" xfId="534"/>
    <cellStyle name="Normal 229 2" xfId="6664"/>
    <cellStyle name="Normal 229 2 2" xfId="11534"/>
    <cellStyle name="Normal 229 2 2 2" xfId="23572"/>
    <cellStyle name="Normal 229 2 3" xfId="19455"/>
    <cellStyle name="Normal 229 3" xfId="3842"/>
    <cellStyle name="Normal 229 3 2" xfId="18211"/>
    <cellStyle name="Normal 229 4" xfId="10099"/>
    <cellStyle name="Normal 229 4 2" xfId="22138"/>
    <cellStyle name="Normal 229 5" xfId="12951"/>
    <cellStyle name="Normal 229 5 2" xfId="26805"/>
    <cellStyle name="Normal 229 6" xfId="13382"/>
    <cellStyle name="Normal 229 6 2" xfId="28629"/>
    <cellStyle name="Normal 229 7" xfId="15712"/>
    <cellStyle name="Normal 23" xfId="535"/>
    <cellStyle name="Normal 23 10" xfId="536"/>
    <cellStyle name="Normal 23 10 2" xfId="6666"/>
    <cellStyle name="Normal 23 10 2 2" xfId="11536"/>
    <cellStyle name="Normal 23 10 2 2 2" xfId="23574"/>
    <cellStyle name="Normal 23 10 2 3" xfId="19457"/>
    <cellStyle name="Normal 23 10 3" xfId="3843"/>
    <cellStyle name="Normal 23 10 3 2" xfId="18212"/>
    <cellStyle name="Normal 23 10 4" xfId="10100"/>
    <cellStyle name="Normal 23 10 4 2" xfId="22139"/>
    <cellStyle name="Normal 23 10 5" xfId="13675"/>
    <cellStyle name="Normal 23 10 5 2" xfId="28920"/>
    <cellStyle name="Normal 23 10 6" xfId="16005"/>
    <cellStyle name="Normal 23 11" xfId="537"/>
    <cellStyle name="Normal 23 11 2" xfId="6667"/>
    <cellStyle name="Normal 23 11 2 2" xfId="11537"/>
    <cellStyle name="Normal 23 11 2 2 2" xfId="23575"/>
    <cellStyle name="Normal 23 11 2 3" xfId="19458"/>
    <cellStyle name="Normal 23 11 3" xfId="3844"/>
    <cellStyle name="Normal 23 11 3 2" xfId="18213"/>
    <cellStyle name="Normal 23 11 4" xfId="10101"/>
    <cellStyle name="Normal 23 11 4 2" xfId="22140"/>
    <cellStyle name="Normal 23 11 5" xfId="13676"/>
    <cellStyle name="Normal 23 11 5 2" xfId="28921"/>
    <cellStyle name="Normal 23 11 6" xfId="16006"/>
    <cellStyle name="Normal 23 12" xfId="538"/>
    <cellStyle name="Normal 23 12 2" xfId="6668"/>
    <cellStyle name="Normal 23 12 2 2" xfId="11538"/>
    <cellStyle name="Normal 23 12 2 2 2" xfId="23576"/>
    <cellStyle name="Normal 23 12 2 3" xfId="19459"/>
    <cellStyle name="Normal 23 12 3" xfId="3845"/>
    <cellStyle name="Normal 23 12 3 2" xfId="18214"/>
    <cellStyle name="Normal 23 12 4" xfId="10102"/>
    <cellStyle name="Normal 23 12 4 2" xfId="22141"/>
    <cellStyle name="Normal 23 12 5" xfId="13677"/>
    <cellStyle name="Normal 23 12 5 2" xfId="28922"/>
    <cellStyle name="Normal 23 12 6" xfId="16007"/>
    <cellStyle name="Normal 23 13" xfId="539"/>
    <cellStyle name="Normal 23 13 2" xfId="6669"/>
    <cellStyle name="Normal 23 13 2 2" xfId="11539"/>
    <cellStyle name="Normal 23 13 2 2 2" xfId="23577"/>
    <cellStyle name="Normal 23 13 2 3" xfId="19460"/>
    <cellStyle name="Normal 23 13 3" xfId="3846"/>
    <cellStyle name="Normal 23 13 3 2" xfId="18215"/>
    <cellStyle name="Normal 23 13 4" xfId="10103"/>
    <cellStyle name="Normal 23 13 4 2" xfId="22142"/>
    <cellStyle name="Normal 23 13 5" xfId="13678"/>
    <cellStyle name="Normal 23 13 5 2" xfId="28923"/>
    <cellStyle name="Normal 23 13 6" xfId="16008"/>
    <cellStyle name="Normal 23 14" xfId="540"/>
    <cellStyle name="Normal 23 14 2" xfId="6670"/>
    <cellStyle name="Normal 23 14 2 2" xfId="11540"/>
    <cellStyle name="Normal 23 14 2 2 2" xfId="23578"/>
    <cellStyle name="Normal 23 14 2 3" xfId="19461"/>
    <cellStyle name="Normal 23 14 3" xfId="3847"/>
    <cellStyle name="Normal 23 14 3 2" xfId="18216"/>
    <cellStyle name="Normal 23 14 4" xfId="10104"/>
    <cellStyle name="Normal 23 14 4 2" xfId="22143"/>
    <cellStyle name="Normal 23 14 5" xfId="13679"/>
    <cellStyle name="Normal 23 14 5 2" xfId="28924"/>
    <cellStyle name="Normal 23 14 6" xfId="16009"/>
    <cellStyle name="Normal 23 15" xfId="541"/>
    <cellStyle name="Normal 23 15 2" xfId="6671"/>
    <cellStyle name="Normal 23 15 2 2" xfId="11541"/>
    <cellStyle name="Normal 23 15 2 2 2" xfId="23579"/>
    <cellStyle name="Normal 23 15 2 3" xfId="19462"/>
    <cellStyle name="Normal 23 15 3" xfId="3848"/>
    <cellStyle name="Normal 23 15 3 2" xfId="18217"/>
    <cellStyle name="Normal 23 15 4" xfId="10105"/>
    <cellStyle name="Normal 23 15 4 2" xfId="22144"/>
    <cellStyle name="Normal 23 15 5" xfId="13680"/>
    <cellStyle name="Normal 23 15 5 2" xfId="28925"/>
    <cellStyle name="Normal 23 15 6" xfId="16010"/>
    <cellStyle name="Normal 23 16" xfId="542"/>
    <cellStyle name="Normal 23 16 2" xfId="6672"/>
    <cellStyle name="Normal 23 16 2 2" xfId="11542"/>
    <cellStyle name="Normal 23 16 2 2 2" xfId="23580"/>
    <cellStyle name="Normal 23 16 2 3" xfId="19463"/>
    <cellStyle name="Normal 23 16 3" xfId="3849"/>
    <cellStyle name="Normal 23 16 3 2" xfId="18218"/>
    <cellStyle name="Normal 23 16 4" xfId="10106"/>
    <cellStyle name="Normal 23 16 4 2" xfId="22145"/>
    <cellStyle name="Normal 23 16 5" xfId="13681"/>
    <cellStyle name="Normal 23 16 5 2" xfId="28926"/>
    <cellStyle name="Normal 23 16 6" xfId="16011"/>
    <cellStyle name="Normal 23 17" xfId="6673"/>
    <cellStyle name="Normal 23 18" xfId="6665"/>
    <cellStyle name="Normal 23 18 2" xfId="11535"/>
    <cellStyle name="Normal 23 18 2 2" xfId="23573"/>
    <cellStyle name="Normal 23 18 3" xfId="19456"/>
    <cellStyle name="Normal 23 19" xfId="12952"/>
    <cellStyle name="Normal 23 19 2" xfId="26806"/>
    <cellStyle name="Normal 23 19 3" xfId="24903"/>
    <cellStyle name="Normal 23 2" xfId="543"/>
    <cellStyle name="Normal 23 2 2" xfId="544"/>
    <cellStyle name="Normal 23 2 2 2" xfId="6676"/>
    <cellStyle name="Normal 23 2 2 2 2" xfId="11545"/>
    <cellStyle name="Normal 23 2 2 2 2 2" xfId="23583"/>
    <cellStyle name="Normal 23 2 2 2 3" xfId="14861"/>
    <cellStyle name="Normal 23 2 2 2 3 2" xfId="30084"/>
    <cellStyle name="Normal 23 2 2 2 4" xfId="17173"/>
    <cellStyle name="Normal 23 2 2 3" xfId="6677"/>
    <cellStyle name="Normal 23 2 2 3 2" xfId="11546"/>
    <cellStyle name="Normal 23 2 2 3 2 2" xfId="23584"/>
    <cellStyle name="Normal 23 2 2 3 3" xfId="19466"/>
    <cellStyle name="Normal 23 2 2 4" xfId="6675"/>
    <cellStyle name="Normal 23 2 2 4 2" xfId="11544"/>
    <cellStyle name="Normal 23 2 2 4 2 2" xfId="23582"/>
    <cellStyle name="Normal 23 2 2 4 3" xfId="19465"/>
    <cellStyle name="Normal 23 2 2 5" xfId="3851"/>
    <cellStyle name="Normal 23 2 2 5 2" xfId="18220"/>
    <cellStyle name="Normal 23 2 2 6" xfId="10108"/>
    <cellStyle name="Normal 23 2 2 6 2" xfId="22147"/>
    <cellStyle name="Normal 23 2 2 7" xfId="14723"/>
    <cellStyle name="Normal 23 2 2 7 2" xfId="29965"/>
    <cellStyle name="Normal 23 2 2 8" xfId="17051"/>
    <cellStyle name="Normal 23 2 3" xfId="6674"/>
    <cellStyle name="Normal 23 2 3 2" xfId="11543"/>
    <cellStyle name="Normal 23 2 3 2 2" xfId="23581"/>
    <cellStyle name="Normal 23 2 3 3" xfId="19464"/>
    <cellStyle name="Normal 23 2 4" xfId="3850"/>
    <cellStyle name="Normal 23 2 4 2" xfId="18219"/>
    <cellStyle name="Normal 23 2 5" xfId="10107"/>
    <cellStyle name="Normal 23 2 5 2" xfId="22146"/>
    <cellStyle name="Normal 23 2 6" xfId="13682"/>
    <cellStyle name="Normal 23 2 6 2" xfId="28927"/>
    <cellStyle name="Normal 23 2 7" xfId="16012"/>
    <cellStyle name="Normal 23 20" xfId="13383"/>
    <cellStyle name="Normal 23 20 2" xfId="28630"/>
    <cellStyle name="Normal 23 21" xfId="15713"/>
    <cellStyle name="Normal 23 3" xfId="545"/>
    <cellStyle name="Normal 23 3 2" xfId="546"/>
    <cellStyle name="Normal 23 3 3" xfId="547"/>
    <cellStyle name="Normal 23 3 3 2" xfId="3853"/>
    <cellStyle name="Normal 23 3 3 2 2" xfId="17948"/>
    <cellStyle name="Normal 23 3 3 2 3" xfId="25041"/>
    <cellStyle name="Normal 23 3 3 3" xfId="3852"/>
    <cellStyle name="Normal 23 3 4" xfId="548"/>
    <cellStyle name="Normal 23 3 4 2" xfId="6679"/>
    <cellStyle name="Normal 23 3 4 2 2" xfId="11548"/>
    <cellStyle name="Normal 23 3 4 2 2 2" xfId="23586"/>
    <cellStyle name="Normal 23 3 4 2 3" xfId="14862"/>
    <cellStyle name="Normal 23 3 4 2 3 2" xfId="30085"/>
    <cellStyle name="Normal 23 3 4 2 4" xfId="17174"/>
    <cellStyle name="Normal 23 3 4 3" xfId="6680"/>
    <cellStyle name="Normal 23 3 4 4" xfId="6681"/>
    <cellStyle name="Normal 23 3 4 5" xfId="6682"/>
    <cellStyle name="Normal 23 3 4 6" xfId="6678"/>
    <cellStyle name="Normal 23 3 4 6 2" xfId="11547"/>
    <cellStyle name="Normal 23 3 4 6 2 2" xfId="23585"/>
    <cellStyle name="Normal 23 3 4 6 3" xfId="19467"/>
    <cellStyle name="Normal 23 3 4 7" xfId="3854"/>
    <cellStyle name="Normal 23 3 4 7 2" xfId="18221"/>
    <cellStyle name="Normal 23 3 4 8" xfId="10109"/>
    <cellStyle name="Normal 23 3 4 8 2" xfId="22148"/>
    <cellStyle name="Normal 23 3 5" xfId="13683"/>
    <cellStyle name="Normal 23 3 5 2" xfId="28928"/>
    <cellStyle name="Normal 23 3 6" xfId="16013"/>
    <cellStyle name="Normal 23 4" xfId="549"/>
    <cellStyle name="Normal 23 4 2" xfId="550"/>
    <cellStyle name="Normal 23 4 2 2" xfId="6684"/>
    <cellStyle name="Normal 23 4 2 2 2" xfId="11550"/>
    <cellStyle name="Normal 23 4 2 2 2 2" xfId="23588"/>
    <cellStyle name="Normal 23 4 2 2 3" xfId="14863"/>
    <cellStyle name="Normal 23 4 2 2 3 2" xfId="30086"/>
    <cellStyle name="Normal 23 4 2 2 4" xfId="17175"/>
    <cellStyle name="Normal 23 4 2 3" xfId="6685"/>
    <cellStyle name="Normal 23 4 2 3 2" xfId="11551"/>
    <cellStyle name="Normal 23 4 2 3 2 2" xfId="23589"/>
    <cellStyle name="Normal 23 4 2 3 3" xfId="19469"/>
    <cellStyle name="Normal 23 4 2 4" xfId="6683"/>
    <cellStyle name="Normal 23 4 2 4 2" xfId="11549"/>
    <cellStyle name="Normal 23 4 2 4 2 2" xfId="23587"/>
    <cellStyle name="Normal 23 4 2 4 3" xfId="19468"/>
    <cellStyle name="Normal 23 4 2 5" xfId="3856"/>
    <cellStyle name="Normal 23 4 2 5 2" xfId="18222"/>
    <cellStyle name="Normal 23 4 2 6" xfId="10110"/>
    <cellStyle name="Normal 23 4 2 6 2" xfId="22149"/>
    <cellStyle name="Normal 23 4 2 7" xfId="14722"/>
    <cellStyle name="Normal 23 4 2 7 2" xfId="29964"/>
    <cellStyle name="Normal 23 4 2 8" xfId="17050"/>
    <cellStyle name="Normal 23 4 3" xfId="3857"/>
    <cellStyle name="Normal 23 4 4" xfId="3855"/>
    <cellStyle name="Normal 23 4 5" xfId="13684"/>
    <cellStyle name="Normal 23 4 5 2" xfId="28929"/>
    <cellStyle name="Normal 23 4 5 3" xfId="25042"/>
    <cellStyle name="Normal 23 4 6" xfId="16014"/>
    <cellStyle name="Normal 23 5" xfId="551"/>
    <cellStyle name="Normal 23 5 2" xfId="6686"/>
    <cellStyle name="Normal 23 5 2 2" xfId="11552"/>
    <cellStyle name="Normal 23 5 2 2 2" xfId="23590"/>
    <cellStyle name="Normal 23 5 2 3" xfId="19470"/>
    <cellStyle name="Normal 23 5 3" xfId="3858"/>
    <cellStyle name="Normal 23 5 3 2" xfId="18223"/>
    <cellStyle name="Normal 23 5 4" xfId="10111"/>
    <cellStyle name="Normal 23 5 4 2" xfId="22150"/>
    <cellStyle name="Normal 23 5 5" xfId="13685"/>
    <cellStyle name="Normal 23 5 5 2" xfId="28930"/>
    <cellStyle name="Normal 23 5 6" xfId="16015"/>
    <cellStyle name="Normal 23 6" xfId="552"/>
    <cellStyle name="Normal 23 6 2" xfId="6687"/>
    <cellStyle name="Normal 23 6 2 2" xfId="11553"/>
    <cellStyle name="Normal 23 6 2 2 2" xfId="23591"/>
    <cellStyle name="Normal 23 6 2 3" xfId="19471"/>
    <cellStyle name="Normal 23 6 3" xfId="3859"/>
    <cellStyle name="Normal 23 6 3 2" xfId="18224"/>
    <cellStyle name="Normal 23 6 4" xfId="10112"/>
    <cellStyle name="Normal 23 6 4 2" xfId="22151"/>
    <cellStyle name="Normal 23 6 5" xfId="13686"/>
    <cellStyle name="Normal 23 6 5 2" xfId="28931"/>
    <cellStyle name="Normal 23 6 6" xfId="16016"/>
    <cellStyle name="Normal 23 7" xfId="553"/>
    <cellStyle name="Normal 23 7 2" xfId="6688"/>
    <cellStyle name="Normal 23 7 2 2" xfId="11554"/>
    <cellStyle name="Normal 23 7 2 2 2" xfId="23592"/>
    <cellStyle name="Normal 23 7 2 3" xfId="19472"/>
    <cellStyle name="Normal 23 7 3" xfId="3860"/>
    <cellStyle name="Normal 23 7 3 2" xfId="18225"/>
    <cellStyle name="Normal 23 7 4" xfId="10113"/>
    <cellStyle name="Normal 23 7 4 2" xfId="22152"/>
    <cellStyle name="Normal 23 7 5" xfId="13687"/>
    <cellStyle name="Normal 23 7 5 2" xfId="28932"/>
    <cellStyle name="Normal 23 7 6" xfId="16017"/>
    <cellStyle name="Normal 23 8" xfId="554"/>
    <cellStyle name="Normal 23 8 2" xfId="6689"/>
    <cellStyle name="Normal 23 8 2 2" xfId="11555"/>
    <cellStyle name="Normal 23 8 2 2 2" xfId="23593"/>
    <cellStyle name="Normal 23 8 2 3" xfId="19473"/>
    <cellStyle name="Normal 23 8 3" xfId="3861"/>
    <cellStyle name="Normal 23 8 3 2" xfId="18226"/>
    <cellStyle name="Normal 23 8 4" xfId="10114"/>
    <cellStyle name="Normal 23 8 4 2" xfId="22153"/>
    <cellStyle name="Normal 23 8 5" xfId="13688"/>
    <cellStyle name="Normal 23 8 5 2" xfId="28933"/>
    <cellStyle name="Normal 23 8 6" xfId="16018"/>
    <cellStyle name="Normal 23 9" xfId="555"/>
    <cellStyle name="Normal 23 9 2" xfId="6690"/>
    <cellStyle name="Normal 23 9 2 2" xfId="11556"/>
    <cellStyle name="Normal 23 9 2 2 2" xfId="23594"/>
    <cellStyle name="Normal 23 9 2 3" xfId="19474"/>
    <cellStyle name="Normal 23 9 3" xfId="3862"/>
    <cellStyle name="Normal 23 9 3 2" xfId="18227"/>
    <cellStyle name="Normal 23 9 4" xfId="10115"/>
    <cellStyle name="Normal 23 9 4 2" xfId="22154"/>
    <cellStyle name="Normal 23 9 5" xfId="13689"/>
    <cellStyle name="Normal 23 9 5 2" xfId="28934"/>
    <cellStyle name="Normal 23 9 6" xfId="16019"/>
    <cellStyle name="Normal 230" xfId="556"/>
    <cellStyle name="Normal 230 2" xfId="6691"/>
    <cellStyle name="Normal 230 2 2" xfId="11557"/>
    <cellStyle name="Normal 230 2 2 2" xfId="23595"/>
    <cellStyle name="Normal 230 2 3" xfId="19475"/>
    <cellStyle name="Normal 230 3" xfId="3863"/>
    <cellStyle name="Normal 230 3 2" xfId="18228"/>
    <cellStyle name="Normal 230 4" xfId="10116"/>
    <cellStyle name="Normal 230 4 2" xfId="22155"/>
    <cellStyle name="Normal 230 5" xfId="12953"/>
    <cellStyle name="Normal 230 5 2" xfId="26807"/>
    <cellStyle name="Normal 230 6" xfId="13384"/>
    <cellStyle name="Normal 230 6 2" xfId="28631"/>
    <cellStyle name="Normal 230 7" xfId="15714"/>
    <cellStyle name="Normal 231" xfId="557"/>
    <cellStyle name="Normal 231 2" xfId="6692"/>
    <cellStyle name="Normal 231 2 2" xfId="11558"/>
    <cellStyle name="Normal 231 2 2 2" xfId="23596"/>
    <cellStyle name="Normal 231 2 3" xfId="19476"/>
    <cellStyle name="Normal 231 3" xfId="3864"/>
    <cellStyle name="Normal 231 3 2" xfId="18229"/>
    <cellStyle name="Normal 231 4" xfId="10117"/>
    <cellStyle name="Normal 231 4 2" xfId="22156"/>
    <cellStyle name="Normal 231 5" xfId="12954"/>
    <cellStyle name="Normal 231 5 2" xfId="26808"/>
    <cellStyle name="Normal 231 6" xfId="13385"/>
    <cellStyle name="Normal 231 6 2" xfId="28632"/>
    <cellStyle name="Normal 231 7" xfId="15715"/>
    <cellStyle name="Normal 232" xfId="558"/>
    <cellStyle name="Normal 232 2" xfId="6693"/>
    <cellStyle name="Normal 232 2 2" xfId="11559"/>
    <cellStyle name="Normal 232 2 2 2" xfId="23597"/>
    <cellStyle name="Normal 232 2 3" xfId="19477"/>
    <cellStyle name="Normal 232 3" xfId="3865"/>
    <cellStyle name="Normal 232 3 2" xfId="18230"/>
    <cellStyle name="Normal 232 4" xfId="10118"/>
    <cellStyle name="Normal 232 4 2" xfId="22157"/>
    <cellStyle name="Normal 232 5" xfId="12955"/>
    <cellStyle name="Normal 232 5 2" xfId="26809"/>
    <cellStyle name="Normal 232 6" xfId="13386"/>
    <cellStyle name="Normal 232 6 2" xfId="28633"/>
    <cellStyle name="Normal 232 7" xfId="15716"/>
    <cellStyle name="Normal 233" xfId="559"/>
    <cellStyle name="Normal 233 2" xfId="6694"/>
    <cellStyle name="Normal 233 2 2" xfId="11560"/>
    <cellStyle name="Normal 233 2 2 2" xfId="23598"/>
    <cellStyle name="Normal 233 2 3" xfId="19478"/>
    <cellStyle name="Normal 233 3" xfId="3866"/>
    <cellStyle name="Normal 233 3 2" xfId="18231"/>
    <cellStyle name="Normal 233 4" xfId="10119"/>
    <cellStyle name="Normal 233 4 2" xfId="22158"/>
    <cellStyle name="Normal 233 5" xfId="12956"/>
    <cellStyle name="Normal 233 5 2" xfId="26810"/>
    <cellStyle name="Normal 233 6" xfId="13387"/>
    <cellStyle name="Normal 233 6 2" xfId="28634"/>
    <cellStyle name="Normal 233 7" xfId="15717"/>
    <cellStyle name="Normal 234" xfId="560"/>
    <cellStyle name="Normal 234 2" xfId="6695"/>
    <cellStyle name="Normal 234 2 2" xfId="11561"/>
    <cellStyle name="Normal 234 2 2 2" xfId="23599"/>
    <cellStyle name="Normal 234 2 3" xfId="19479"/>
    <cellStyle name="Normal 234 3" xfId="3867"/>
    <cellStyle name="Normal 234 3 2" xfId="18232"/>
    <cellStyle name="Normal 234 4" xfId="10120"/>
    <cellStyle name="Normal 234 4 2" xfId="22159"/>
    <cellStyle name="Normal 234 5" xfId="12957"/>
    <cellStyle name="Normal 234 5 2" xfId="26811"/>
    <cellStyle name="Normal 234 6" xfId="13388"/>
    <cellStyle name="Normal 234 6 2" xfId="28635"/>
    <cellStyle name="Normal 234 7" xfId="15718"/>
    <cellStyle name="Normal 235" xfId="561"/>
    <cellStyle name="Normal 235 2" xfId="6696"/>
    <cellStyle name="Normal 235 2 2" xfId="11562"/>
    <cellStyle name="Normal 235 2 2 2" xfId="23600"/>
    <cellStyle name="Normal 235 2 3" xfId="19480"/>
    <cellStyle name="Normal 235 3" xfId="3868"/>
    <cellStyle name="Normal 235 3 2" xfId="18233"/>
    <cellStyle name="Normal 235 4" xfId="10121"/>
    <cellStyle name="Normal 235 4 2" xfId="22160"/>
    <cellStyle name="Normal 235 5" xfId="12958"/>
    <cellStyle name="Normal 235 5 2" xfId="26812"/>
    <cellStyle name="Normal 235 6" xfId="13389"/>
    <cellStyle name="Normal 235 6 2" xfId="28636"/>
    <cellStyle name="Normal 235 7" xfId="15719"/>
    <cellStyle name="Normal 236" xfId="562"/>
    <cellStyle name="Normal 236 2" xfId="6697"/>
    <cellStyle name="Normal 236 2 2" xfId="11563"/>
    <cellStyle name="Normal 236 2 2 2" xfId="23601"/>
    <cellStyle name="Normal 236 2 3" xfId="19481"/>
    <cellStyle name="Normal 236 3" xfId="3869"/>
    <cellStyle name="Normal 236 3 2" xfId="18234"/>
    <cellStyle name="Normal 236 4" xfId="10122"/>
    <cellStyle name="Normal 236 4 2" xfId="22161"/>
    <cellStyle name="Normal 236 5" xfId="12959"/>
    <cellStyle name="Normal 236 5 2" xfId="26813"/>
    <cellStyle name="Normal 236 6" xfId="13390"/>
    <cellStyle name="Normal 236 6 2" xfId="28637"/>
    <cellStyle name="Normal 236 7" xfId="15720"/>
    <cellStyle name="Normal 237" xfId="563"/>
    <cellStyle name="Normal 237 2" xfId="6698"/>
    <cellStyle name="Normal 237 2 2" xfId="11564"/>
    <cellStyle name="Normal 237 2 2 2" xfId="23602"/>
    <cellStyle name="Normal 237 2 3" xfId="19482"/>
    <cellStyle name="Normal 237 3" xfId="3870"/>
    <cellStyle name="Normal 237 3 2" xfId="18235"/>
    <cellStyle name="Normal 237 4" xfId="10123"/>
    <cellStyle name="Normal 237 4 2" xfId="22162"/>
    <cellStyle name="Normal 237 5" xfId="12960"/>
    <cellStyle name="Normal 237 5 2" xfId="26814"/>
    <cellStyle name="Normal 237 6" xfId="13391"/>
    <cellStyle name="Normal 237 6 2" xfId="28638"/>
    <cellStyle name="Normal 237 7" xfId="15721"/>
    <cellStyle name="Normal 238" xfId="564"/>
    <cellStyle name="Normal 238 2" xfId="6699"/>
    <cellStyle name="Normal 238 2 2" xfId="11565"/>
    <cellStyle name="Normal 238 2 2 2" xfId="23603"/>
    <cellStyle name="Normal 238 2 3" xfId="19483"/>
    <cellStyle name="Normal 238 3" xfId="3871"/>
    <cellStyle name="Normal 238 3 2" xfId="18236"/>
    <cellStyle name="Normal 238 4" xfId="10124"/>
    <cellStyle name="Normal 238 4 2" xfId="22163"/>
    <cellStyle name="Normal 238 5" xfId="12961"/>
    <cellStyle name="Normal 238 5 2" xfId="26815"/>
    <cellStyle name="Normal 238 6" xfId="13392"/>
    <cellStyle name="Normal 238 6 2" xfId="28639"/>
    <cellStyle name="Normal 238 7" xfId="15722"/>
    <cellStyle name="Normal 239" xfId="565"/>
    <cellStyle name="Normal 239 2" xfId="6700"/>
    <cellStyle name="Normal 239 2 2" xfId="11566"/>
    <cellStyle name="Normal 239 2 2 2" xfId="23604"/>
    <cellStyle name="Normal 239 2 3" xfId="19484"/>
    <cellStyle name="Normal 239 3" xfId="3872"/>
    <cellStyle name="Normal 239 3 2" xfId="18237"/>
    <cellStyle name="Normal 239 4" xfId="10125"/>
    <cellStyle name="Normal 239 4 2" xfId="22164"/>
    <cellStyle name="Normal 239 5" xfId="12962"/>
    <cellStyle name="Normal 239 5 2" xfId="26816"/>
    <cellStyle name="Normal 239 6" xfId="13393"/>
    <cellStyle name="Normal 239 6 2" xfId="28640"/>
    <cellStyle name="Normal 239 7" xfId="15723"/>
    <cellStyle name="Normal 24" xfId="566"/>
    <cellStyle name="Normal 24 2" xfId="567"/>
    <cellStyle name="Normal 24 2 2" xfId="6702"/>
    <cellStyle name="Normal 24 2 2 2" xfId="11568"/>
    <cellStyle name="Normal 24 2 2 2 2" xfId="23606"/>
    <cellStyle name="Normal 24 2 2 3" xfId="19486"/>
    <cellStyle name="Normal 24 2 3" xfId="3873"/>
    <cellStyle name="Normal 24 2 3 2" xfId="18238"/>
    <cellStyle name="Normal 24 2 4" xfId="10126"/>
    <cellStyle name="Normal 24 2 4 2" xfId="22165"/>
    <cellStyle name="Normal 24 2 5" xfId="14725"/>
    <cellStyle name="Normal 24 2 5 2" xfId="29967"/>
    <cellStyle name="Normal 24 2 6" xfId="17053"/>
    <cellStyle name="Normal 24 3" xfId="568"/>
    <cellStyle name="Normal 24 3 2" xfId="569"/>
    <cellStyle name="Normal 24 3 3" xfId="570"/>
    <cellStyle name="Normal 24 3 3 2" xfId="3875"/>
    <cellStyle name="Normal 24 3 3 2 2" xfId="17949"/>
    <cellStyle name="Normal 24 3 3 2 3" xfId="25043"/>
    <cellStyle name="Normal 24 3 3 3" xfId="3874"/>
    <cellStyle name="Normal 24 4" xfId="571"/>
    <cellStyle name="Normal 24 4 2" xfId="3877"/>
    <cellStyle name="Normal 24 4 3" xfId="6703"/>
    <cellStyle name="Normal 24 4 3 2" xfId="11569"/>
    <cellStyle name="Normal 24 4 3 2 2" xfId="23607"/>
    <cellStyle name="Normal 24 4 3 3" xfId="19487"/>
    <cellStyle name="Normal 24 4 4" xfId="3876"/>
    <cellStyle name="Normal 24 4 5" xfId="14724"/>
    <cellStyle name="Normal 24 4 5 2" xfId="29966"/>
    <cellStyle name="Normal 24 4 5 3" xfId="25044"/>
    <cellStyle name="Normal 24 4 6" xfId="17052"/>
    <cellStyle name="Normal 24 5" xfId="6704"/>
    <cellStyle name="Normal 24 6" xfId="6701"/>
    <cellStyle name="Normal 24 6 2" xfId="11567"/>
    <cellStyle name="Normal 24 6 2 2" xfId="23605"/>
    <cellStyle name="Normal 24 6 3" xfId="19485"/>
    <cellStyle name="Normal 24 7" xfId="12963"/>
    <cellStyle name="Normal 24 7 2" xfId="26817"/>
    <cellStyle name="Normal 24 7 3" xfId="24904"/>
    <cellStyle name="Normal 24 8" xfId="13394"/>
    <cellStyle name="Normal 24 8 2" xfId="28641"/>
    <cellStyle name="Normal 24 9" xfId="15724"/>
    <cellStyle name="Normal 240" xfId="572"/>
    <cellStyle name="Normal 240 2" xfId="6705"/>
    <cellStyle name="Normal 240 2 2" xfId="11570"/>
    <cellStyle name="Normal 240 2 2 2" xfId="23608"/>
    <cellStyle name="Normal 240 2 3" xfId="19488"/>
    <cellStyle name="Normal 240 3" xfId="3878"/>
    <cellStyle name="Normal 240 3 2" xfId="18239"/>
    <cellStyle name="Normal 240 4" xfId="10127"/>
    <cellStyle name="Normal 240 4 2" xfId="22166"/>
    <cellStyle name="Normal 240 5" xfId="12964"/>
    <cellStyle name="Normal 240 5 2" xfId="26818"/>
    <cellStyle name="Normal 240 6" xfId="13395"/>
    <cellStyle name="Normal 240 6 2" xfId="28642"/>
    <cellStyle name="Normal 240 7" xfId="15725"/>
    <cellStyle name="Normal 241" xfId="573"/>
    <cellStyle name="Normal 241 2" xfId="6706"/>
    <cellStyle name="Normal 241 2 2" xfId="11571"/>
    <cellStyle name="Normal 241 2 2 2" xfId="23609"/>
    <cellStyle name="Normal 241 2 3" xfId="19489"/>
    <cellStyle name="Normal 241 3" xfId="3879"/>
    <cellStyle name="Normal 241 3 2" xfId="18240"/>
    <cellStyle name="Normal 241 4" xfId="10128"/>
    <cellStyle name="Normal 241 4 2" xfId="22167"/>
    <cellStyle name="Normal 241 5" xfId="12965"/>
    <cellStyle name="Normal 241 5 2" xfId="26819"/>
    <cellStyle name="Normal 241 6" xfId="13396"/>
    <cellStyle name="Normal 241 6 2" xfId="28643"/>
    <cellStyle name="Normal 241 7" xfId="15726"/>
    <cellStyle name="Normal 242" xfId="574"/>
    <cellStyle name="Normal 242 2" xfId="6707"/>
    <cellStyle name="Normal 242 2 2" xfId="11572"/>
    <cellStyle name="Normal 242 2 2 2" xfId="23610"/>
    <cellStyle name="Normal 242 2 3" xfId="19490"/>
    <cellStyle name="Normal 242 3" xfId="3880"/>
    <cellStyle name="Normal 242 3 2" xfId="18241"/>
    <cellStyle name="Normal 242 4" xfId="10129"/>
    <cellStyle name="Normal 242 4 2" xfId="22168"/>
    <cellStyle name="Normal 242 5" xfId="12966"/>
    <cellStyle name="Normal 242 5 2" xfId="26820"/>
    <cellStyle name="Normal 242 6" xfId="13397"/>
    <cellStyle name="Normal 242 6 2" xfId="28644"/>
    <cellStyle name="Normal 242 7" xfId="15727"/>
    <cellStyle name="Normal 243" xfId="575"/>
    <cellStyle name="Normal 243 2" xfId="6708"/>
    <cellStyle name="Normal 243 2 2" xfId="11573"/>
    <cellStyle name="Normal 243 2 2 2" xfId="23611"/>
    <cellStyle name="Normal 243 2 3" xfId="19491"/>
    <cellStyle name="Normal 243 3" xfId="3881"/>
    <cellStyle name="Normal 243 3 2" xfId="18242"/>
    <cellStyle name="Normal 243 4" xfId="10130"/>
    <cellStyle name="Normal 243 4 2" xfId="22169"/>
    <cellStyle name="Normal 243 5" xfId="12967"/>
    <cellStyle name="Normal 243 5 2" xfId="26821"/>
    <cellStyle name="Normal 243 6" xfId="13398"/>
    <cellStyle name="Normal 243 6 2" xfId="28645"/>
    <cellStyle name="Normal 243 7" xfId="15728"/>
    <cellStyle name="Normal 244" xfId="576"/>
    <cellStyle name="Normal 244 2" xfId="6709"/>
    <cellStyle name="Normal 244 2 2" xfId="11574"/>
    <cellStyle name="Normal 244 2 2 2" xfId="23612"/>
    <cellStyle name="Normal 244 2 3" xfId="19492"/>
    <cellStyle name="Normal 244 3" xfId="3882"/>
    <cellStyle name="Normal 244 3 2" xfId="18243"/>
    <cellStyle name="Normal 244 4" xfId="10131"/>
    <cellStyle name="Normal 244 4 2" xfId="22170"/>
    <cellStyle name="Normal 244 5" xfId="12968"/>
    <cellStyle name="Normal 244 5 2" xfId="26822"/>
    <cellStyle name="Normal 244 6" xfId="13399"/>
    <cellStyle name="Normal 244 6 2" xfId="28646"/>
    <cellStyle name="Normal 244 7" xfId="15729"/>
    <cellStyle name="Normal 245" xfId="577"/>
    <cellStyle name="Normal 245 2" xfId="6710"/>
    <cellStyle name="Normal 245 2 2" xfId="11575"/>
    <cellStyle name="Normal 245 2 2 2" xfId="23613"/>
    <cellStyle name="Normal 245 2 3" xfId="19493"/>
    <cellStyle name="Normal 245 3" xfId="3883"/>
    <cellStyle name="Normal 245 3 2" xfId="18244"/>
    <cellStyle name="Normal 245 4" xfId="10132"/>
    <cellStyle name="Normal 245 4 2" xfId="22171"/>
    <cellStyle name="Normal 245 5" xfId="12969"/>
    <cellStyle name="Normal 245 5 2" xfId="26823"/>
    <cellStyle name="Normal 245 6" xfId="13400"/>
    <cellStyle name="Normal 245 6 2" xfId="28647"/>
    <cellStyle name="Normal 245 7" xfId="15730"/>
    <cellStyle name="Normal 246" xfId="578"/>
    <cellStyle name="Normal 246 2" xfId="6711"/>
    <cellStyle name="Normal 246 2 2" xfId="11576"/>
    <cellStyle name="Normal 246 2 2 2" xfId="23614"/>
    <cellStyle name="Normal 246 2 3" xfId="19494"/>
    <cellStyle name="Normal 246 3" xfId="3884"/>
    <cellStyle name="Normal 246 3 2" xfId="18245"/>
    <cellStyle name="Normal 246 4" xfId="10133"/>
    <cellStyle name="Normal 246 4 2" xfId="22172"/>
    <cellStyle name="Normal 246 5" xfId="12970"/>
    <cellStyle name="Normal 246 5 2" xfId="26824"/>
    <cellStyle name="Normal 246 6" xfId="13401"/>
    <cellStyle name="Normal 246 6 2" xfId="28648"/>
    <cellStyle name="Normal 246 7" xfId="15731"/>
    <cellStyle name="Normal 247" xfId="579"/>
    <cellStyle name="Normal 247 2" xfId="6712"/>
    <cellStyle name="Normal 247 2 2" xfId="11577"/>
    <cellStyle name="Normal 247 2 2 2" xfId="23615"/>
    <cellStyle name="Normal 247 2 3" xfId="19495"/>
    <cellStyle name="Normal 247 3" xfId="3885"/>
    <cellStyle name="Normal 247 3 2" xfId="18246"/>
    <cellStyle name="Normal 247 4" xfId="10134"/>
    <cellStyle name="Normal 247 4 2" xfId="22173"/>
    <cellStyle name="Normal 247 5" xfId="12971"/>
    <cellStyle name="Normal 247 5 2" xfId="26825"/>
    <cellStyle name="Normal 247 6" xfId="13402"/>
    <cellStyle name="Normal 247 6 2" xfId="28649"/>
    <cellStyle name="Normal 247 7" xfId="15732"/>
    <cellStyle name="Normal 248" xfId="580"/>
    <cellStyle name="Normal 248 2" xfId="6713"/>
    <cellStyle name="Normal 248 2 2" xfId="11578"/>
    <cellStyle name="Normal 248 2 2 2" xfId="23616"/>
    <cellStyle name="Normal 248 2 3" xfId="19496"/>
    <cellStyle name="Normal 248 3" xfId="3886"/>
    <cellStyle name="Normal 248 3 2" xfId="18247"/>
    <cellStyle name="Normal 248 4" xfId="10135"/>
    <cellStyle name="Normal 248 4 2" xfId="22174"/>
    <cellStyle name="Normal 248 5" xfId="12972"/>
    <cellStyle name="Normal 248 5 2" xfId="26826"/>
    <cellStyle name="Normal 248 6" xfId="13403"/>
    <cellStyle name="Normal 248 6 2" xfId="28650"/>
    <cellStyle name="Normal 248 7" xfId="15733"/>
    <cellStyle name="Normal 249" xfId="581"/>
    <cellStyle name="Normal 249 2" xfId="6714"/>
    <cellStyle name="Normal 249 2 2" xfId="11579"/>
    <cellStyle name="Normal 249 2 2 2" xfId="23617"/>
    <cellStyle name="Normal 249 2 3" xfId="19497"/>
    <cellStyle name="Normal 249 3" xfId="3887"/>
    <cellStyle name="Normal 249 3 2" xfId="18248"/>
    <cellStyle name="Normal 249 4" xfId="10136"/>
    <cellStyle name="Normal 249 4 2" xfId="22175"/>
    <cellStyle name="Normal 249 5" xfId="12973"/>
    <cellStyle name="Normal 249 5 2" xfId="26827"/>
    <cellStyle name="Normal 249 6" xfId="13404"/>
    <cellStyle name="Normal 249 6 2" xfId="28651"/>
    <cellStyle name="Normal 249 7" xfId="15734"/>
    <cellStyle name="Normal 25" xfId="582"/>
    <cellStyle name="Normal 25 2" xfId="583"/>
    <cellStyle name="Normal 25 2 2" xfId="6716"/>
    <cellStyle name="Normal 25 2 2 2" xfId="11581"/>
    <cellStyle name="Normal 25 2 2 2 2" xfId="23619"/>
    <cellStyle name="Normal 25 2 2 3" xfId="19499"/>
    <cellStyle name="Normal 25 2 3" xfId="3888"/>
    <cellStyle name="Normal 25 2 3 2" xfId="18249"/>
    <cellStyle name="Normal 25 2 4" xfId="10137"/>
    <cellStyle name="Normal 25 2 4 2" xfId="22176"/>
    <cellStyle name="Normal 25 2 5" xfId="14727"/>
    <cellStyle name="Normal 25 2 5 2" xfId="29969"/>
    <cellStyle name="Normal 25 2 6" xfId="17055"/>
    <cellStyle name="Normal 25 3" xfId="584"/>
    <cellStyle name="Normal 25 3 2" xfId="585"/>
    <cellStyle name="Normal 25 3 3" xfId="586"/>
    <cellStyle name="Normal 25 3 3 2" xfId="3890"/>
    <cellStyle name="Normal 25 3 3 2 2" xfId="17950"/>
    <cellStyle name="Normal 25 3 3 2 3" xfId="25045"/>
    <cellStyle name="Normal 25 3 3 3" xfId="3889"/>
    <cellStyle name="Normal 25 4" xfId="587"/>
    <cellStyle name="Normal 25 4 2" xfId="3892"/>
    <cellStyle name="Normal 25 4 3" xfId="6717"/>
    <cellStyle name="Normal 25 4 3 2" xfId="11582"/>
    <cellStyle name="Normal 25 4 3 2 2" xfId="23620"/>
    <cellStyle name="Normal 25 4 3 3" xfId="19500"/>
    <cellStyle name="Normal 25 4 4" xfId="3891"/>
    <cellStyle name="Normal 25 4 5" xfId="14726"/>
    <cellStyle name="Normal 25 4 5 2" xfId="29968"/>
    <cellStyle name="Normal 25 4 5 3" xfId="25046"/>
    <cellStyle name="Normal 25 4 6" xfId="17054"/>
    <cellStyle name="Normal 25 5" xfId="6718"/>
    <cellStyle name="Normal 25 6" xfId="6715"/>
    <cellStyle name="Normal 25 6 2" xfId="11580"/>
    <cellStyle name="Normal 25 6 2 2" xfId="23618"/>
    <cellStyle name="Normal 25 6 3" xfId="19498"/>
    <cellStyle name="Normal 25 7" xfId="12974"/>
    <cellStyle name="Normal 25 7 2" xfId="26828"/>
    <cellStyle name="Normal 25 7 3" xfId="24905"/>
    <cellStyle name="Normal 25 8" xfId="13405"/>
    <cellStyle name="Normal 25 8 2" xfId="28652"/>
    <cellStyle name="Normal 25 9" xfId="15735"/>
    <cellStyle name="Normal 250" xfId="588"/>
    <cellStyle name="Normal 250 2" xfId="6719"/>
    <cellStyle name="Normal 250 2 2" xfId="11583"/>
    <cellStyle name="Normal 250 2 2 2" xfId="23621"/>
    <cellStyle name="Normal 250 2 3" xfId="19501"/>
    <cellStyle name="Normal 250 3" xfId="3893"/>
    <cellStyle name="Normal 250 3 2" xfId="18250"/>
    <cellStyle name="Normal 250 4" xfId="10138"/>
    <cellStyle name="Normal 250 4 2" xfId="22177"/>
    <cellStyle name="Normal 250 5" xfId="12975"/>
    <cellStyle name="Normal 250 5 2" xfId="26829"/>
    <cellStyle name="Normal 250 6" xfId="13406"/>
    <cellStyle name="Normal 250 6 2" xfId="28653"/>
    <cellStyle name="Normal 250 7" xfId="15736"/>
    <cellStyle name="Normal 251" xfId="589"/>
    <cellStyle name="Normal 251 2" xfId="6720"/>
    <cellStyle name="Normal 251 2 2" xfId="11584"/>
    <cellStyle name="Normal 251 2 2 2" xfId="23622"/>
    <cellStyle name="Normal 251 2 3" xfId="19502"/>
    <cellStyle name="Normal 251 3" xfId="3894"/>
    <cellStyle name="Normal 251 3 2" xfId="18251"/>
    <cellStyle name="Normal 251 4" xfId="10139"/>
    <cellStyle name="Normal 251 4 2" xfId="22178"/>
    <cellStyle name="Normal 251 5" xfId="12976"/>
    <cellStyle name="Normal 251 5 2" xfId="26830"/>
    <cellStyle name="Normal 251 6" xfId="13407"/>
    <cellStyle name="Normal 251 6 2" xfId="28654"/>
    <cellStyle name="Normal 251 7" xfId="15737"/>
    <cellStyle name="Normal 252" xfId="590"/>
    <cellStyle name="Normal 252 2" xfId="6721"/>
    <cellStyle name="Normal 252 2 2" xfId="11585"/>
    <cellStyle name="Normal 252 2 2 2" xfId="23623"/>
    <cellStyle name="Normal 252 2 3" xfId="19503"/>
    <cellStyle name="Normal 252 3" xfId="3895"/>
    <cellStyle name="Normal 252 3 2" xfId="18252"/>
    <cellStyle name="Normal 252 4" xfId="10140"/>
    <cellStyle name="Normal 252 4 2" xfId="22179"/>
    <cellStyle name="Normal 252 5" xfId="12977"/>
    <cellStyle name="Normal 252 5 2" xfId="26831"/>
    <cellStyle name="Normal 252 6" xfId="13408"/>
    <cellStyle name="Normal 252 6 2" xfId="28655"/>
    <cellStyle name="Normal 252 7" xfId="15738"/>
    <cellStyle name="Normal 253" xfId="591"/>
    <cellStyle name="Normal 253 2" xfId="6722"/>
    <cellStyle name="Normal 253 2 2" xfId="11586"/>
    <cellStyle name="Normal 253 2 2 2" xfId="23624"/>
    <cellStyle name="Normal 253 2 3" xfId="19504"/>
    <cellStyle name="Normal 253 3" xfId="3896"/>
    <cellStyle name="Normal 253 3 2" xfId="18253"/>
    <cellStyle name="Normal 253 4" xfId="10141"/>
    <cellStyle name="Normal 253 4 2" xfId="22180"/>
    <cellStyle name="Normal 253 5" xfId="12978"/>
    <cellStyle name="Normal 253 5 2" xfId="26832"/>
    <cellStyle name="Normal 253 6" xfId="13409"/>
    <cellStyle name="Normal 253 6 2" xfId="28656"/>
    <cellStyle name="Normal 253 7" xfId="15739"/>
    <cellStyle name="Normal 254" xfId="592"/>
    <cellStyle name="Normal 254 2" xfId="6723"/>
    <cellStyle name="Normal 254 2 2" xfId="11587"/>
    <cellStyle name="Normal 254 2 2 2" xfId="23625"/>
    <cellStyle name="Normal 254 2 3" xfId="19505"/>
    <cellStyle name="Normal 254 3" xfId="3897"/>
    <cellStyle name="Normal 254 3 2" xfId="18254"/>
    <cellStyle name="Normal 254 4" xfId="10142"/>
    <cellStyle name="Normal 254 4 2" xfId="22181"/>
    <cellStyle name="Normal 254 5" xfId="12979"/>
    <cellStyle name="Normal 254 5 2" xfId="26833"/>
    <cellStyle name="Normal 254 6" xfId="13410"/>
    <cellStyle name="Normal 254 6 2" xfId="28657"/>
    <cellStyle name="Normal 254 7" xfId="15740"/>
    <cellStyle name="Normal 255" xfId="593"/>
    <cellStyle name="Normal 255 2" xfId="6724"/>
    <cellStyle name="Normal 255 2 2" xfId="11588"/>
    <cellStyle name="Normal 255 2 2 2" xfId="23626"/>
    <cellStyle name="Normal 255 2 3" xfId="19506"/>
    <cellStyle name="Normal 255 3" xfId="3898"/>
    <cellStyle name="Normal 255 3 2" xfId="18255"/>
    <cellStyle name="Normal 255 4" xfId="10143"/>
    <cellStyle name="Normal 255 4 2" xfId="22182"/>
    <cellStyle name="Normal 255 5" xfId="12980"/>
    <cellStyle name="Normal 255 5 2" xfId="26834"/>
    <cellStyle name="Normal 255 6" xfId="13411"/>
    <cellStyle name="Normal 255 6 2" xfId="28658"/>
    <cellStyle name="Normal 255 7" xfId="15741"/>
    <cellStyle name="Normal 256" xfId="594"/>
    <cellStyle name="Normal 256 2" xfId="6725"/>
    <cellStyle name="Normal 256 2 2" xfId="11589"/>
    <cellStyle name="Normal 256 2 2 2" xfId="23627"/>
    <cellStyle name="Normal 256 2 3" xfId="19507"/>
    <cellStyle name="Normal 256 3" xfId="3899"/>
    <cellStyle name="Normal 256 3 2" xfId="18256"/>
    <cellStyle name="Normal 256 4" xfId="10144"/>
    <cellStyle name="Normal 256 4 2" xfId="22183"/>
    <cellStyle name="Normal 256 5" xfId="12981"/>
    <cellStyle name="Normal 256 5 2" xfId="26835"/>
    <cellStyle name="Normal 256 6" xfId="13412"/>
    <cellStyle name="Normal 256 6 2" xfId="28659"/>
    <cellStyle name="Normal 256 7" xfId="15742"/>
    <cellStyle name="Normal 257" xfId="595"/>
    <cellStyle name="Normal 257 2" xfId="6726"/>
    <cellStyle name="Normal 257 2 2" xfId="11590"/>
    <cellStyle name="Normal 257 2 2 2" xfId="23628"/>
    <cellStyle name="Normal 257 2 3" xfId="19508"/>
    <cellStyle name="Normal 257 3" xfId="3900"/>
    <cellStyle name="Normal 257 3 2" xfId="18257"/>
    <cellStyle name="Normal 257 4" xfId="10145"/>
    <cellStyle name="Normal 257 4 2" xfId="22184"/>
    <cellStyle name="Normal 257 5" xfId="12982"/>
    <cellStyle name="Normal 257 5 2" xfId="26836"/>
    <cellStyle name="Normal 257 6" xfId="13413"/>
    <cellStyle name="Normal 257 6 2" xfId="28660"/>
    <cellStyle name="Normal 257 7" xfId="15743"/>
    <cellStyle name="Normal 258" xfId="596"/>
    <cellStyle name="Normal 258 2" xfId="6727"/>
    <cellStyle name="Normal 258 2 2" xfId="11591"/>
    <cellStyle name="Normal 258 2 2 2" xfId="23629"/>
    <cellStyle name="Normal 258 2 3" xfId="19509"/>
    <cellStyle name="Normal 258 3" xfId="3901"/>
    <cellStyle name="Normal 258 3 2" xfId="18258"/>
    <cellStyle name="Normal 258 4" xfId="10146"/>
    <cellStyle name="Normal 258 4 2" xfId="22185"/>
    <cellStyle name="Normal 258 5" xfId="12983"/>
    <cellStyle name="Normal 258 5 2" xfId="26837"/>
    <cellStyle name="Normal 258 6" xfId="13414"/>
    <cellStyle name="Normal 258 6 2" xfId="28661"/>
    <cellStyle name="Normal 258 7" xfId="15744"/>
    <cellStyle name="Normal 259" xfId="597"/>
    <cellStyle name="Normal 259 2" xfId="6728"/>
    <cellStyle name="Normal 259 2 2" xfId="11592"/>
    <cellStyle name="Normal 259 2 2 2" xfId="23630"/>
    <cellStyle name="Normal 259 2 3" xfId="19510"/>
    <cellStyle name="Normal 259 3" xfId="3902"/>
    <cellStyle name="Normal 259 3 2" xfId="18259"/>
    <cellStyle name="Normal 259 4" xfId="10147"/>
    <cellStyle name="Normal 259 4 2" xfId="22186"/>
    <cellStyle name="Normal 259 5" xfId="12984"/>
    <cellStyle name="Normal 259 5 2" xfId="26838"/>
    <cellStyle name="Normal 259 6" xfId="13415"/>
    <cellStyle name="Normal 259 6 2" xfId="28662"/>
    <cellStyle name="Normal 259 7" xfId="15745"/>
    <cellStyle name="Normal 26" xfId="598"/>
    <cellStyle name="Normal 26 2" xfId="599"/>
    <cellStyle name="Normal 26 2 2" xfId="6730"/>
    <cellStyle name="Normal 26 2 2 2" xfId="11594"/>
    <cellStyle name="Normal 26 2 2 2 2" xfId="23632"/>
    <cellStyle name="Normal 26 2 2 3" xfId="19512"/>
    <cellStyle name="Normal 26 2 3" xfId="3903"/>
    <cellStyle name="Normal 26 2 3 2" xfId="18260"/>
    <cellStyle name="Normal 26 2 4" xfId="10148"/>
    <cellStyle name="Normal 26 2 4 2" xfId="22187"/>
    <cellStyle name="Normal 26 2 5" xfId="14728"/>
    <cellStyle name="Normal 26 2 5 2" xfId="29970"/>
    <cellStyle name="Normal 26 2 6" xfId="17056"/>
    <cellStyle name="Normal 26 3" xfId="600"/>
    <cellStyle name="Normal 26 3 2" xfId="601"/>
    <cellStyle name="Normal 26 3 3" xfId="602"/>
    <cellStyle name="Normal 26 3 3 2" xfId="3905"/>
    <cellStyle name="Normal 26 3 3 2 2" xfId="17951"/>
    <cellStyle name="Normal 26 3 3 2 3" xfId="25047"/>
    <cellStyle name="Normal 26 3 3 3" xfId="3904"/>
    <cellStyle name="Normal 26 4" xfId="603"/>
    <cellStyle name="Normal 26 4 2" xfId="3907"/>
    <cellStyle name="Normal 26 4 3" xfId="3906"/>
    <cellStyle name="Normal 26 4 4" xfId="25048"/>
    <cellStyle name="Normal 26 5" xfId="6729"/>
    <cellStyle name="Normal 26 5 2" xfId="11593"/>
    <cellStyle name="Normal 26 5 2 2" xfId="23631"/>
    <cellStyle name="Normal 26 5 3" xfId="19511"/>
    <cellStyle name="Normal 26 6" xfId="12985"/>
    <cellStyle name="Normal 26 6 2" xfId="26839"/>
    <cellStyle name="Normal 26 6 3" xfId="24906"/>
    <cellStyle name="Normal 26 7" xfId="13416"/>
    <cellStyle name="Normal 26 7 2" xfId="28663"/>
    <cellStyle name="Normal 26 8" xfId="15746"/>
    <cellStyle name="Normal 260" xfId="604"/>
    <cellStyle name="Normal 260 2" xfId="6731"/>
    <cellStyle name="Normal 260 2 2" xfId="11595"/>
    <cellStyle name="Normal 260 2 2 2" xfId="23633"/>
    <cellStyle name="Normal 260 2 3" xfId="19513"/>
    <cellStyle name="Normal 260 3" xfId="3908"/>
    <cellStyle name="Normal 260 3 2" xfId="18261"/>
    <cellStyle name="Normal 260 4" xfId="10149"/>
    <cellStyle name="Normal 260 4 2" xfId="22188"/>
    <cellStyle name="Normal 260 5" xfId="12986"/>
    <cellStyle name="Normal 260 5 2" xfId="26840"/>
    <cellStyle name="Normal 260 6" xfId="13417"/>
    <cellStyle name="Normal 260 6 2" xfId="28664"/>
    <cellStyle name="Normal 260 7" xfId="15747"/>
    <cellStyle name="Normal 261" xfId="605"/>
    <cellStyle name="Normal 261 2" xfId="6732"/>
    <cellStyle name="Normal 261 2 2" xfId="11596"/>
    <cellStyle name="Normal 261 2 2 2" xfId="23634"/>
    <cellStyle name="Normal 261 2 3" xfId="19514"/>
    <cellStyle name="Normal 261 3" xfId="3909"/>
    <cellStyle name="Normal 261 3 2" xfId="18262"/>
    <cellStyle name="Normal 261 4" xfId="10150"/>
    <cellStyle name="Normal 261 4 2" xfId="22189"/>
    <cellStyle name="Normal 261 5" xfId="12987"/>
    <cellStyle name="Normal 261 5 2" xfId="26841"/>
    <cellStyle name="Normal 261 6" xfId="13418"/>
    <cellStyle name="Normal 261 6 2" xfId="28665"/>
    <cellStyle name="Normal 261 7" xfId="15748"/>
    <cellStyle name="Normal 262" xfId="606"/>
    <cellStyle name="Normal 262 2" xfId="6733"/>
    <cellStyle name="Normal 262 2 2" xfId="11597"/>
    <cellStyle name="Normal 262 2 2 2" xfId="23635"/>
    <cellStyle name="Normal 262 2 3" xfId="19515"/>
    <cellStyle name="Normal 262 3" xfId="3910"/>
    <cellStyle name="Normal 262 3 2" xfId="18263"/>
    <cellStyle name="Normal 262 4" xfId="10151"/>
    <cellStyle name="Normal 262 4 2" xfId="22190"/>
    <cellStyle name="Normal 262 5" xfId="12988"/>
    <cellStyle name="Normal 262 5 2" xfId="26842"/>
    <cellStyle name="Normal 262 6" xfId="13419"/>
    <cellStyle name="Normal 262 6 2" xfId="28666"/>
    <cellStyle name="Normal 262 7" xfId="15749"/>
    <cellStyle name="Normal 263" xfId="607"/>
    <cellStyle name="Normal 263 2" xfId="6734"/>
    <cellStyle name="Normal 263 2 2" xfId="11598"/>
    <cellStyle name="Normal 263 2 2 2" xfId="23636"/>
    <cellStyle name="Normal 263 2 3" xfId="19516"/>
    <cellStyle name="Normal 263 3" xfId="3911"/>
    <cellStyle name="Normal 263 3 2" xfId="18264"/>
    <cellStyle name="Normal 263 4" xfId="10152"/>
    <cellStyle name="Normal 263 4 2" xfId="22191"/>
    <cellStyle name="Normal 263 5" xfId="12989"/>
    <cellStyle name="Normal 263 5 2" xfId="26843"/>
    <cellStyle name="Normal 263 6" xfId="13420"/>
    <cellStyle name="Normal 263 6 2" xfId="28667"/>
    <cellStyle name="Normal 263 7" xfId="15750"/>
    <cellStyle name="Normal 264" xfId="608"/>
    <cellStyle name="Normal 264 2" xfId="6735"/>
    <cellStyle name="Normal 264 2 2" xfId="11599"/>
    <cellStyle name="Normal 264 2 2 2" xfId="23637"/>
    <cellStyle name="Normal 264 2 3" xfId="19517"/>
    <cellStyle name="Normal 264 3" xfId="3912"/>
    <cellStyle name="Normal 264 3 2" xfId="18265"/>
    <cellStyle name="Normal 264 4" xfId="10153"/>
    <cellStyle name="Normal 264 4 2" xfId="22192"/>
    <cellStyle name="Normal 264 5" xfId="12990"/>
    <cellStyle name="Normal 264 5 2" xfId="26844"/>
    <cellStyle name="Normal 264 6" xfId="13421"/>
    <cellStyle name="Normal 264 6 2" xfId="28668"/>
    <cellStyle name="Normal 264 7" xfId="15751"/>
    <cellStyle name="Normal 265" xfId="609"/>
    <cellStyle name="Normal 265 2" xfId="6736"/>
    <cellStyle name="Normal 265 2 2" xfId="11600"/>
    <cellStyle name="Normal 265 2 2 2" xfId="23638"/>
    <cellStyle name="Normal 265 2 3" xfId="19518"/>
    <cellStyle name="Normal 265 3" xfId="3913"/>
    <cellStyle name="Normal 265 3 2" xfId="18266"/>
    <cellStyle name="Normal 265 4" xfId="10154"/>
    <cellStyle name="Normal 265 4 2" xfId="22193"/>
    <cellStyle name="Normal 265 5" xfId="12991"/>
    <cellStyle name="Normal 265 5 2" xfId="26845"/>
    <cellStyle name="Normal 265 6" xfId="13422"/>
    <cellStyle name="Normal 265 6 2" xfId="28669"/>
    <cellStyle name="Normal 265 7" xfId="15752"/>
    <cellStyle name="Normal 266" xfId="610"/>
    <cellStyle name="Normal 266 2" xfId="6737"/>
    <cellStyle name="Normal 266 2 2" xfId="11601"/>
    <cellStyle name="Normal 266 2 2 2" xfId="23639"/>
    <cellStyle name="Normal 266 2 3" xfId="19519"/>
    <cellStyle name="Normal 266 3" xfId="3914"/>
    <cellStyle name="Normal 266 3 2" xfId="18267"/>
    <cellStyle name="Normal 266 4" xfId="10155"/>
    <cellStyle name="Normal 266 4 2" xfId="22194"/>
    <cellStyle name="Normal 266 5" xfId="12992"/>
    <cellStyle name="Normal 266 5 2" xfId="26846"/>
    <cellStyle name="Normal 266 6" xfId="13423"/>
    <cellStyle name="Normal 266 6 2" xfId="28670"/>
    <cellStyle name="Normal 266 7" xfId="15753"/>
    <cellStyle name="Normal 267" xfId="611"/>
    <cellStyle name="Normal 267 2" xfId="6738"/>
    <cellStyle name="Normal 267 2 2" xfId="11602"/>
    <cellStyle name="Normal 267 2 2 2" xfId="23640"/>
    <cellStyle name="Normal 267 2 3" xfId="19520"/>
    <cellStyle name="Normal 267 3" xfId="3915"/>
    <cellStyle name="Normal 267 3 2" xfId="18268"/>
    <cellStyle name="Normal 267 4" xfId="10156"/>
    <cellStyle name="Normal 267 4 2" xfId="22195"/>
    <cellStyle name="Normal 267 5" xfId="12993"/>
    <cellStyle name="Normal 267 5 2" xfId="26847"/>
    <cellStyle name="Normal 267 6" xfId="13424"/>
    <cellStyle name="Normal 267 6 2" xfId="28671"/>
    <cellStyle name="Normal 267 7" xfId="15754"/>
    <cellStyle name="Normal 268" xfId="612"/>
    <cellStyle name="Normal 268 2" xfId="6739"/>
    <cellStyle name="Normal 268 2 2" xfId="11603"/>
    <cellStyle name="Normal 268 2 2 2" xfId="23641"/>
    <cellStyle name="Normal 268 2 3" xfId="19521"/>
    <cellStyle name="Normal 268 3" xfId="3916"/>
    <cellStyle name="Normal 268 3 2" xfId="18269"/>
    <cellStyle name="Normal 268 4" xfId="10157"/>
    <cellStyle name="Normal 268 4 2" xfId="22196"/>
    <cellStyle name="Normal 268 5" xfId="12994"/>
    <cellStyle name="Normal 268 5 2" xfId="26848"/>
    <cellStyle name="Normal 268 6" xfId="13425"/>
    <cellStyle name="Normal 268 6 2" xfId="28672"/>
    <cellStyle name="Normal 268 7" xfId="15755"/>
    <cellStyle name="Normal 269" xfId="613"/>
    <cellStyle name="Normal 269 2" xfId="6740"/>
    <cellStyle name="Normal 269 2 2" xfId="11604"/>
    <cellStyle name="Normal 269 2 2 2" xfId="23642"/>
    <cellStyle name="Normal 269 2 3" xfId="19522"/>
    <cellStyle name="Normal 269 3" xfId="3917"/>
    <cellStyle name="Normal 269 3 2" xfId="18270"/>
    <cellStyle name="Normal 269 4" xfId="10158"/>
    <cellStyle name="Normal 269 4 2" xfId="22197"/>
    <cellStyle name="Normal 269 5" xfId="12995"/>
    <cellStyle name="Normal 269 5 2" xfId="26849"/>
    <cellStyle name="Normal 269 6" xfId="13426"/>
    <cellStyle name="Normal 269 6 2" xfId="28673"/>
    <cellStyle name="Normal 269 7" xfId="15756"/>
    <cellStyle name="Normal 27" xfId="614"/>
    <cellStyle name="Normal 27 2" xfId="615"/>
    <cellStyle name="Normal 27 2 2" xfId="6742"/>
    <cellStyle name="Normal 27 2 2 2" xfId="11606"/>
    <cellStyle name="Normal 27 2 2 2 2" xfId="23644"/>
    <cellStyle name="Normal 27 2 2 3" xfId="19524"/>
    <cellStyle name="Normal 27 2 3" xfId="3918"/>
    <cellStyle name="Normal 27 2 3 2" xfId="18271"/>
    <cellStyle name="Normal 27 2 4" xfId="10159"/>
    <cellStyle name="Normal 27 2 4 2" xfId="22198"/>
    <cellStyle name="Normal 27 2 5" xfId="14729"/>
    <cellStyle name="Normal 27 2 5 2" xfId="29971"/>
    <cellStyle name="Normal 27 2 6" xfId="17057"/>
    <cellStyle name="Normal 27 3" xfId="616"/>
    <cellStyle name="Normal 27 3 2" xfId="617"/>
    <cellStyle name="Normal 27 3 3" xfId="618"/>
    <cellStyle name="Normal 27 3 3 2" xfId="3920"/>
    <cellStyle name="Normal 27 3 3 2 2" xfId="17952"/>
    <cellStyle name="Normal 27 3 3 2 3" xfId="25049"/>
    <cellStyle name="Normal 27 3 3 3" xfId="3919"/>
    <cellStyle name="Normal 27 4" xfId="619"/>
    <cellStyle name="Normal 27 4 2" xfId="3922"/>
    <cellStyle name="Normal 27 4 3" xfId="3921"/>
    <cellStyle name="Normal 27 4 4" xfId="25050"/>
    <cellStyle name="Normal 27 5" xfId="6741"/>
    <cellStyle name="Normal 27 5 2" xfId="11605"/>
    <cellStyle name="Normal 27 5 2 2" xfId="23643"/>
    <cellStyle name="Normal 27 5 3" xfId="19523"/>
    <cellStyle name="Normal 27 6" xfId="12996"/>
    <cellStyle name="Normal 27 6 2" xfId="26850"/>
    <cellStyle name="Normal 27 6 3" xfId="24907"/>
    <cellStyle name="Normal 27 7" xfId="13427"/>
    <cellStyle name="Normal 27 7 2" xfId="28674"/>
    <cellStyle name="Normal 27 8" xfId="15757"/>
    <cellStyle name="Normal 270" xfId="620"/>
    <cellStyle name="Normal 270 2" xfId="6743"/>
    <cellStyle name="Normal 270 2 2" xfId="11607"/>
    <cellStyle name="Normal 270 2 2 2" xfId="23645"/>
    <cellStyle name="Normal 270 2 3" xfId="19525"/>
    <cellStyle name="Normal 270 3" xfId="3923"/>
    <cellStyle name="Normal 270 3 2" xfId="18272"/>
    <cellStyle name="Normal 270 4" xfId="10160"/>
    <cellStyle name="Normal 270 4 2" xfId="22199"/>
    <cellStyle name="Normal 270 5" xfId="12997"/>
    <cellStyle name="Normal 270 5 2" xfId="26851"/>
    <cellStyle name="Normal 270 6" xfId="13428"/>
    <cellStyle name="Normal 270 6 2" xfId="28675"/>
    <cellStyle name="Normal 270 7" xfId="15758"/>
    <cellStyle name="Normal 271" xfId="621"/>
    <cellStyle name="Normal 271 2" xfId="6744"/>
    <cellStyle name="Normal 271 2 2" xfId="11608"/>
    <cellStyle name="Normal 271 2 2 2" xfId="23646"/>
    <cellStyle name="Normal 271 2 3" xfId="19526"/>
    <cellStyle name="Normal 271 3" xfId="3924"/>
    <cellStyle name="Normal 271 3 2" xfId="18273"/>
    <cellStyle name="Normal 271 4" xfId="10161"/>
    <cellStyle name="Normal 271 4 2" xfId="22200"/>
    <cellStyle name="Normal 271 5" xfId="12998"/>
    <cellStyle name="Normal 271 5 2" xfId="26852"/>
    <cellStyle name="Normal 271 6" xfId="13429"/>
    <cellStyle name="Normal 271 6 2" xfId="28676"/>
    <cellStyle name="Normal 271 7" xfId="15759"/>
    <cellStyle name="Normal 272" xfId="622"/>
    <cellStyle name="Normal 272 2" xfId="6745"/>
    <cellStyle name="Normal 272 2 2" xfId="11609"/>
    <cellStyle name="Normal 272 2 2 2" xfId="23647"/>
    <cellStyle name="Normal 272 2 3" xfId="19527"/>
    <cellStyle name="Normal 272 3" xfId="3925"/>
    <cellStyle name="Normal 272 3 2" xfId="18274"/>
    <cellStyle name="Normal 272 4" xfId="10162"/>
    <cellStyle name="Normal 272 4 2" xfId="22201"/>
    <cellStyle name="Normal 272 5" xfId="12999"/>
    <cellStyle name="Normal 272 5 2" xfId="26853"/>
    <cellStyle name="Normal 272 6" xfId="13430"/>
    <cellStyle name="Normal 272 6 2" xfId="28677"/>
    <cellStyle name="Normal 272 7" xfId="15760"/>
    <cellStyle name="Normal 273" xfId="623"/>
    <cellStyle name="Normal 273 2" xfId="6746"/>
    <cellStyle name="Normal 273 2 2" xfId="11610"/>
    <cellStyle name="Normal 273 2 2 2" xfId="23648"/>
    <cellStyle name="Normal 273 2 3" xfId="19528"/>
    <cellStyle name="Normal 273 3" xfId="3926"/>
    <cellStyle name="Normal 273 3 2" xfId="18275"/>
    <cellStyle name="Normal 273 4" xfId="10163"/>
    <cellStyle name="Normal 273 4 2" xfId="22202"/>
    <cellStyle name="Normal 273 5" xfId="13000"/>
    <cellStyle name="Normal 273 5 2" xfId="26854"/>
    <cellStyle name="Normal 273 6" xfId="13431"/>
    <cellStyle name="Normal 273 6 2" xfId="28678"/>
    <cellStyle name="Normal 273 7" xfId="15761"/>
    <cellStyle name="Normal 274" xfId="624"/>
    <cellStyle name="Normal 274 2" xfId="6747"/>
    <cellStyle name="Normal 274 2 2" xfId="11611"/>
    <cellStyle name="Normal 274 2 2 2" xfId="23649"/>
    <cellStyle name="Normal 274 2 3" xfId="19529"/>
    <cellStyle name="Normal 274 3" xfId="3927"/>
    <cellStyle name="Normal 274 3 2" xfId="18276"/>
    <cellStyle name="Normal 274 4" xfId="10164"/>
    <cellStyle name="Normal 274 4 2" xfId="22203"/>
    <cellStyle name="Normal 274 5" xfId="13001"/>
    <cellStyle name="Normal 274 5 2" xfId="26855"/>
    <cellStyle name="Normal 274 6" xfId="13432"/>
    <cellStyle name="Normal 274 6 2" xfId="28679"/>
    <cellStyle name="Normal 274 7" xfId="15762"/>
    <cellStyle name="Normal 275" xfId="625"/>
    <cellStyle name="Normal 275 2" xfId="6748"/>
    <cellStyle name="Normal 275 2 2" xfId="11612"/>
    <cellStyle name="Normal 275 2 2 2" xfId="23650"/>
    <cellStyle name="Normal 275 2 3" xfId="19530"/>
    <cellStyle name="Normal 275 3" xfId="3928"/>
    <cellStyle name="Normal 275 3 2" xfId="18277"/>
    <cellStyle name="Normal 275 4" xfId="10165"/>
    <cellStyle name="Normal 275 4 2" xfId="22204"/>
    <cellStyle name="Normal 275 5" xfId="13002"/>
    <cellStyle name="Normal 275 5 2" xfId="26856"/>
    <cellStyle name="Normal 275 6" xfId="13433"/>
    <cellStyle name="Normal 275 6 2" xfId="28680"/>
    <cellStyle name="Normal 275 7" xfId="15763"/>
    <cellStyle name="Normal 276" xfId="626"/>
    <cellStyle name="Normal 276 2" xfId="6749"/>
    <cellStyle name="Normal 276 2 2" xfId="11613"/>
    <cellStyle name="Normal 276 2 2 2" xfId="23651"/>
    <cellStyle name="Normal 276 2 3" xfId="19531"/>
    <cellStyle name="Normal 276 3" xfId="3929"/>
    <cellStyle name="Normal 276 3 2" xfId="18278"/>
    <cellStyle name="Normal 276 4" xfId="10166"/>
    <cellStyle name="Normal 276 4 2" xfId="22205"/>
    <cellStyle name="Normal 276 5" xfId="13003"/>
    <cellStyle name="Normal 276 5 2" xfId="26857"/>
    <cellStyle name="Normal 276 6" xfId="13434"/>
    <cellStyle name="Normal 276 6 2" xfId="28681"/>
    <cellStyle name="Normal 276 7" xfId="15764"/>
    <cellStyle name="Normal 277" xfId="627"/>
    <cellStyle name="Normal 277 2" xfId="6750"/>
    <cellStyle name="Normal 277 2 2" xfId="11614"/>
    <cellStyle name="Normal 277 2 2 2" xfId="23652"/>
    <cellStyle name="Normal 277 2 3" xfId="19532"/>
    <cellStyle name="Normal 277 3" xfId="3930"/>
    <cellStyle name="Normal 277 3 2" xfId="18279"/>
    <cellStyle name="Normal 277 4" xfId="10167"/>
    <cellStyle name="Normal 277 4 2" xfId="22206"/>
    <cellStyle name="Normal 277 5" xfId="13004"/>
    <cellStyle name="Normal 277 5 2" xfId="26858"/>
    <cellStyle name="Normal 277 6" xfId="13435"/>
    <cellStyle name="Normal 277 6 2" xfId="28682"/>
    <cellStyle name="Normal 277 7" xfId="15765"/>
    <cellStyle name="Normal 278" xfId="628"/>
    <cellStyle name="Normal 278 2" xfId="6751"/>
    <cellStyle name="Normal 278 2 2" xfId="11615"/>
    <cellStyle name="Normal 278 2 2 2" xfId="23653"/>
    <cellStyle name="Normal 278 2 3" xfId="19533"/>
    <cellStyle name="Normal 278 3" xfId="3931"/>
    <cellStyle name="Normal 278 3 2" xfId="18280"/>
    <cellStyle name="Normal 278 4" xfId="10168"/>
    <cellStyle name="Normal 278 4 2" xfId="22207"/>
    <cellStyle name="Normal 278 5" xfId="13005"/>
    <cellStyle name="Normal 278 5 2" xfId="26859"/>
    <cellStyle name="Normal 278 6" xfId="13436"/>
    <cellStyle name="Normal 278 6 2" xfId="28683"/>
    <cellStyle name="Normal 278 7" xfId="15766"/>
    <cellStyle name="Normal 279" xfId="629"/>
    <cellStyle name="Normal 279 2" xfId="6752"/>
    <cellStyle name="Normal 279 2 2" xfId="11616"/>
    <cellStyle name="Normal 279 2 2 2" xfId="23654"/>
    <cellStyle name="Normal 279 2 3" xfId="19534"/>
    <cellStyle name="Normal 279 3" xfId="3932"/>
    <cellStyle name="Normal 279 3 2" xfId="18281"/>
    <cellStyle name="Normal 279 4" xfId="10169"/>
    <cellStyle name="Normal 279 4 2" xfId="22208"/>
    <cellStyle name="Normal 279 5" xfId="13006"/>
    <cellStyle name="Normal 279 5 2" xfId="26860"/>
    <cellStyle name="Normal 279 6" xfId="13437"/>
    <cellStyle name="Normal 279 6 2" xfId="28684"/>
    <cellStyle name="Normal 279 7" xfId="15767"/>
    <cellStyle name="Normal 28" xfId="630"/>
    <cellStyle name="Normal 28 10" xfId="631"/>
    <cellStyle name="Normal 28 11" xfId="632"/>
    <cellStyle name="Normal 28 12" xfId="633"/>
    <cellStyle name="Normal 28 13" xfId="6753"/>
    <cellStyle name="Normal 28 13 2" xfId="11617"/>
    <cellStyle name="Normal 28 13 2 2" xfId="23655"/>
    <cellStyle name="Normal 28 13 3" xfId="19535"/>
    <cellStyle name="Normal 28 14" xfId="13007"/>
    <cellStyle name="Normal 28 14 2" xfId="26861"/>
    <cellStyle name="Normal 28 14 3" xfId="24908"/>
    <cellStyle name="Normal 28 15" xfId="13438"/>
    <cellStyle name="Normal 28 15 2" xfId="28685"/>
    <cellStyle name="Normal 28 16" xfId="15768"/>
    <cellStyle name="Normal 28 2" xfId="634"/>
    <cellStyle name="Normal 28 2 2" xfId="635"/>
    <cellStyle name="Normal 28 2 2 2" xfId="6755"/>
    <cellStyle name="Normal 28 2 2 3" xfId="6756"/>
    <cellStyle name="Normal 28 2 2 3 2" xfId="11619"/>
    <cellStyle name="Normal 28 2 2 3 2 2" xfId="23657"/>
    <cellStyle name="Normal 28 2 2 3 3" xfId="19537"/>
    <cellStyle name="Normal 28 2 2 4" xfId="14730"/>
    <cellStyle name="Normal 28 2 2 4 2" xfId="29972"/>
    <cellStyle name="Normal 28 2 2 5" xfId="17058"/>
    <cellStyle name="Normal 28 2 3" xfId="6754"/>
    <cellStyle name="Normal 28 2 3 2" xfId="11618"/>
    <cellStyle name="Normal 28 2 3 2 2" xfId="23656"/>
    <cellStyle name="Normal 28 2 3 3" xfId="19536"/>
    <cellStyle name="Normal 28 2 4" xfId="3933"/>
    <cellStyle name="Normal 28 2 4 2" xfId="18282"/>
    <cellStyle name="Normal 28 2 5" xfId="10170"/>
    <cellStyle name="Normal 28 2 5 2" xfId="22209"/>
    <cellStyle name="Normal 28 3" xfId="636"/>
    <cellStyle name="Normal 28 3 2" xfId="637"/>
    <cellStyle name="Normal 28 3 3" xfId="638"/>
    <cellStyle name="Normal 28 3 3 2" xfId="3935"/>
    <cellStyle name="Normal 28 3 3 2 2" xfId="17953"/>
    <cellStyle name="Normal 28 3 3 2 3" xfId="25051"/>
    <cellStyle name="Normal 28 3 3 3" xfId="3934"/>
    <cellStyle name="Normal 28 3 4" xfId="639"/>
    <cellStyle name="Normal 28 3 4 2" xfId="6757"/>
    <cellStyle name="Normal 28 3 4 3" xfId="6758"/>
    <cellStyle name="Normal 28 3 4 4" xfId="6759"/>
    <cellStyle name="Normal 28 3 4 5" xfId="6760"/>
    <cellStyle name="Normal 28 4" xfId="640"/>
    <cellStyle name="Normal 28 4 2" xfId="641"/>
    <cellStyle name="Normal 28 4 3" xfId="3937"/>
    <cellStyle name="Normal 28 4 4" xfId="3936"/>
    <cellStyle name="Normal 28 4 5" xfId="25052"/>
    <cellStyle name="Normal 28 5" xfId="642"/>
    <cellStyle name="Normal 28 6" xfId="643"/>
    <cellStyle name="Normal 28 7" xfId="644"/>
    <cellStyle name="Normal 28 8" xfId="645"/>
    <cellStyle name="Normal 28 9" xfId="646"/>
    <cellStyle name="Normal 280" xfId="647"/>
    <cellStyle name="Normal 280 2" xfId="6761"/>
    <cellStyle name="Normal 280 2 2" xfId="11620"/>
    <cellStyle name="Normal 280 2 2 2" xfId="23658"/>
    <cellStyle name="Normal 280 2 3" xfId="19538"/>
    <cellStyle name="Normal 280 3" xfId="3938"/>
    <cellStyle name="Normal 280 3 2" xfId="18283"/>
    <cellStyle name="Normal 280 4" xfId="10171"/>
    <cellStyle name="Normal 280 4 2" xfId="22210"/>
    <cellStyle name="Normal 280 5" xfId="13008"/>
    <cellStyle name="Normal 280 5 2" xfId="26862"/>
    <cellStyle name="Normal 280 6" xfId="13439"/>
    <cellStyle name="Normal 280 6 2" xfId="28686"/>
    <cellStyle name="Normal 280 7" xfId="15769"/>
    <cellStyle name="Normal 281" xfId="648"/>
    <cellStyle name="Normal 281 2" xfId="6762"/>
    <cellStyle name="Normal 281 2 2" xfId="11621"/>
    <cellStyle name="Normal 281 2 2 2" xfId="23659"/>
    <cellStyle name="Normal 281 2 3" xfId="19539"/>
    <cellStyle name="Normal 281 3" xfId="3939"/>
    <cellStyle name="Normal 281 3 2" xfId="18284"/>
    <cellStyle name="Normal 281 4" xfId="10172"/>
    <cellStyle name="Normal 281 4 2" xfId="22211"/>
    <cellStyle name="Normal 281 5" xfId="13009"/>
    <cellStyle name="Normal 281 5 2" xfId="26863"/>
    <cellStyle name="Normal 281 6" xfId="13440"/>
    <cellStyle name="Normal 281 6 2" xfId="28687"/>
    <cellStyle name="Normal 281 7" xfId="15770"/>
    <cellStyle name="Normal 282" xfId="649"/>
    <cellStyle name="Normal 282 2" xfId="6763"/>
    <cellStyle name="Normal 282 2 2" xfId="11622"/>
    <cellStyle name="Normal 282 2 2 2" xfId="23660"/>
    <cellStyle name="Normal 282 2 3" xfId="19540"/>
    <cellStyle name="Normal 282 3" xfId="3940"/>
    <cellStyle name="Normal 282 3 2" xfId="18285"/>
    <cellStyle name="Normal 282 4" xfId="10173"/>
    <cellStyle name="Normal 282 4 2" xfId="22212"/>
    <cellStyle name="Normal 282 5" xfId="13010"/>
    <cellStyle name="Normal 282 5 2" xfId="26864"/>
    <cellStyle name="Normal 282 6" xfId="13441"/>
    <cellStyle name="Normal 282 6 2" xfId="28688"/>
    <cellStyle name="Normal 282 7" xfId="15771"/>
    <cellStyle name="Normal 283" xfId="650"/>
    <cellStyle name="Normal 283 2" xfId="6764"/>
    <cellStyle name="Normal 283 2 2" xfId="11623"/>
    <cellStyle name="Normal 283 2 2 2" xfId="23661"/>
    <cellStyle name="Normal 283 2 3" xfId="19541"/>
    <cellStyle name="Normal 283 3" xfId="3941"/>
    <cellStyle name="Normal 283 3 2" xfId="18286"/>
    <cellStyle name="Normal 283 4" xfId="10174"/>
    <cellStyle name="Normal 283 4 2" xfId="22213"/>
    <cellStyle name="Normal 283 5" xfId="13011"/>
    <cellStyle name="Normal 283 5 2" xfId="26865"/>
    <cellStyle name="Normal 283 6" xfId="13442"/>
    <cellStyle name="Normal 283 6 2" xfId="28689"/>
    <cellStyle name="Normal 283 7" xfId="15772"/>
    <cellStyle name="Normal 284" xfId="651"/>
    <cellStyle name="Normal 284 2" xfId="6765"/>
    <cellStyle name="Normal 284 2 2" xfId="11624"/>
    <cellStyle name="Normal 284 2 2 2" xfId="23662"/>
    <cellStyle name="Normal 284 2 3" xfId="19542"/>
    <cellStyle name="Normal 284 3" xfId="3942"/>
    <cellStyle name="Normal 284 3 2" xfId="18287"/>
    <cellStyle name="Normal 284 4" xfId="10175"/>
    <cellStyle name="Normal 284 4 2" xfId="22214"/>
    <cellStyle name="Normal 284 5" xfId="13012"/>
    <cellStyle name="Normal 284 5 2" xfId="26866"/>
    <cellStyle name="Normal 284 6" xfId="13443"/>
    <cellStyle name="Normal 284 6 2" xfId="28690"/>
    <cellStyle name="Normal 284 7" xfId="15773"/>
    <cellStyle name="Normal 285" xfId="652"/>
    <cellStyle name="Normal 285 2" xfId="6766"/>
    <cellStyle name="Normal 285 2 2" xfId="11625"/>
    <cellStyle name="Normal 285 2 2 2" xfId="23663"/>
    <cellStyle name="Normal 285 2 3" xfId="19543"/>
    <cellStyle name="Normal 285 3" xfId="3943"/>
    <cellStyle name="Normal 285 3 2" xfId="18288"/>
    <cellStyle name="Normal 285 4" xfId="10176"/>
    <cellStyle name="Normal 285 4 2" xfId="22215"/>
    <cellStyle name="Normal 285 5" xfId="13013"/>
    <cellStyle name="Normal 285 5 2" xfId="26867"/>
    <cellStyle name="Normal 285 6" xfId="13444"/>
    <cellStyle name="Normal 285 6 2" xfId="28691"/>
    <cellStyle name="Normal 285 7" xfId="15774"/>
    <cellStyle name="Normal 286" xfId="653"/>
    <cellStyle name="Normal 286 2" xfId="6767"/>
    <cellStyle name="Normal 286 2 2" xfId="11626"/>
    <cellStyle name="Normal 286 2 2 2" xfId="23664"/>
    <cellStyle name="Normal 286 2 3" xfId="19544"/>
    <cellStyle name="Normal 286 3" xfId="3944"/>
    <cellStyle name="Normal 286 3 2" xfId="18289"/>
    <cellStyle name="Normal 286 4" xfId="10177"/>
    <cellStyle name="Normal 286 4 2" xfId="22216"/>
    <cellStyle name="Normal 286 5" xfId="13014"/>
    <cellStyle name="Normal 286 5 2" xfId="26868"/>
    <cellStyle name="Normal 286 6" xfId="13445"/>
    <cellStyle name="Normal 286 6 2" xfId="28692"/>
    <cellStyle name="Normal 286 7" xfId="15775"/>
    <cellStyle name="Normal 287" xfId="654"/>
    <cellStyle name="Normal 287 2" xfId="6768"/>
    <cellStyle name="Normal 287 2 2" xfId="11627"/>
    <cellStyle name="Normal 287 2 2 2" xfId="23665"/>
    <cellStyle name="Normal 287 2 3" xfId="19545"/>
    <cellStyle name="Normal 287 3" xfId="3945"/>
    <cellStyle name="Normal 287 3 2" xfId="18290"/>
    <cellStyle name="Normal 287 4" xfId="10178"/>
    <cellStyle name="Normal 287 4 2" xfId="22217"/>
    <cellStyle name="Normal 287 5" xfId="13015"/>
    <cellStyle name="Normal 287 5 2" xfId="26869"/>
    <cellStyle name="Normal 287 6" xfId="13446"/>
    <cellStyle name="Normal 287 6 2" xfId="28693"/>
    <cellStyle name="Normal 287 7" xfId="15776"/>
    <cellStyle name="Normal 288" xfId="655"/>
    <cellStyle name="Normal 288 2" xfId="6769"/>
    <cellStyle name="Normal 288 2 2" xfId="11628"/>
    <cellStyle name="Normal 288 2 2 2" xfId="23666"/>
    <cellStyle name="Normal 288 2 3" xfId="19546"/>
    <cellStyle name="Normal 288 3" xfId="3946"/>
    <cellStyle name="Normal 288 3 2" xfId="18291"/>
    <cellStyle name="Normal 288 4" xfId="10179"/>
    <cellStyle name="Normal 288 4 2" xfId="22218"/>
    <cellStyle name="Normal 288 5" xfId="13016"/>
    <cellStyle name="Normal 288 5 2" xfId="26870"/>
    <cellStyle name="Normal 288 6" xfId="13447"/>
    <cellStyle name="Normal 288 6 2" xfId="28694"/>
    <cellStyle name="Normal 288 7" xfId="15777"/>
    <cellStyle name="Normal 289" xfId="656"/>
    <cellStyle name="Normal 289 2" xfId="6770"/>
    <cellStyle name="Normal 289 2 2" xfId="11629"/>
    <cellStyle name="Normal 289 2 2 2" xfId="23667"/>
    <cellStyle name="Normal 289 2 3" xfId="19547"/>
    <cellStyle name="Normal 289 3" xfId="3947"/>
    <cellStyle name="Normal 289 3 2" xfId="18292"/>
    <cellStyle name="Normal 289 4" xfId="10180"/>
    <cellStyle name="Normal 289 4 2" xfId="22219"/>
    <cellStyle name="Normal 289 5" xfId="13017"/>
    <cellStyle name="Normal 289 5 2" xfId="26871"/>
    <cellStyle name="Normal 289 6" xfId="13448"/>
    <cellStyle name="Normal 289 6 2" xfId="28695"/>
    <cellStyle name="Normal 289 7" xfId="15778"/>
    <cellStyle name="Normal 29" xfId="657"/>
    <cellStyle name="Normal 29 2" xfId="658"/>
    <cellStyle name="Normal 29 2 2" xfId="6772"/>
    <cellStyle name="Normal 29 2 2 2" xfId="11631"/>
    <cellStyle name="Normal 29 2 2 2 2" xfId="23669"/>
    <cellStyle name="Normal 29 2 2 3" xfId="19549"/>
    <cellStyle name="Normal 29 2 3" xfId="3948"/>
    <cellStyle name="Normal 29 2 3 2" xfId="18293"/>
    <cellStyle name="Normal 29 2 4" xfId="10181"/>
    <cellStyle name="Normal 29 2 4 2" xfId="22220"/>
    <cellStyle name="Normal 29 2 5" xfId="14731"/>
    <cellStyle name="Normal 29 2 5 2" xfId="29973"/>
    <cellStyle name="Normal 29 2 6" xfId="17059"/>
    <cellStyle name="Normal 29 3" xfId="659"/>
    <cellStyle name="Normal 29 3 2" xfId="660"/>
    <cellStyle name="Normal 29 3 3" xfId="661"/>
    <cellStyle name="Normal 29 3 3 2" xfId="3950"/>
    <cellStyle name="Normal 29 3 3 2 2" xfId="17954"/>
    <cellStyle name="Normal 29 3 3 2 3" xfId="25053"/>
    <cellStyle name="Normal 29 3 3 3" xfId="3949"/>
    <cellStyle name="Normal 29 4" xfId="662"/>
    <cellStyle name="Normal 29 4 2" xfId="3952"/>
    <cellStyle name="Normal 29 4 3" xfId="3951"/>
    <cellStyle name="Normal 29 4 4" xfId="25054"/>
    <cellStyle name="Normal 29 5" xfId="6771"/>
    <cellStyle name="Normal 29 5 2" xfId="11630"/>
    <cellStyle name="Normal 29 5 2 2" xfId="23668"/>
    <cellStyle name="Normal 29 5 3" xfId="19548"/>
    <cellStyle name="Normal 29 6" xfId="13018"/>
    <cellStyle name="Normal 29 6 2" xfId="26872"/>
    <cellStyle name="Normal 29 6 3" xfId="24909"/>
    <cellStyle name="Normal 29 7" xfId="13449"/>
    <cellStyle name="Normal 29 7 2" xfId="28696"/>
    <cellStyle name="Normal 29 8" xfId="15779"/>
    <cellStyle name="Normal 290" xfId="663"/>
    <cellStyle name="Normal 290 2" xfId="6773"/>
    <cellStyle name="Normal 290 2 2" xfId="11632"/>
    <cellStyle name="Normal 290 2 2 2" xfId="23670"/>
    <cellStyle name="Normal 290 2 3" xfId="19550"/>
    <cellStyle name="Normal 290 3" xfId="3953"/>
    <cellStyle name="Normal 290 3 2" xfId="18294"/>
    <cellStyle name="Normal 290 4" xfId="10182"/>
    <cellStyle name="Normal 290 4 2" xfId="22221"/>
    <cellStyle name="Normal 290 5" xfId="13019"/>
    <cellStyle name="Normal 290 5 2" xfId="26873"/>
    <cellStyle name="Normal 290 6" xfId="13450"/>
    <cellStyle name="Normal 290 6 2" xfId="28697"/>
    <cellStyle name="Normal 290 7" xfId="15780"/>
    <cellStyle name="Normal 291" xfId="664"/>
    <cellStyle name="Normal 291 2" xfId="6774"/>
    <cellStyle name="Normal 291 2 2" xfId="11633"/>
    <cellStyle name="Normal 291 2 2 2" xfId="23671"/>
    <cellStyle name="Normal 291 2 3" xfId="19551"/>
    <cellStyle name="Normal 291 3" xfId="3954"/>
    <cellStyle name="Normal 291 3 2" xfId="18295"/>
    <cellStyle name="Normal 291 4" xfId="10183"/>
    <cellStyle name="Normal 291 4 2" xfId="22222"/>
    <cellStyle name="Normal 291 5" xfId="13020"/>
    <cellStyle name="Normal 291 5 2" xfId="26874"/>
    <cellStyle name="Normal 291 6" xfId="13451"/>
    <cellStyle name="Normal 291 6 2" xfId="28698"/>
    <cellStyle name="Normal 291 7" xfId="15781"/>
    <cellStyle name="Normal 292" xfId="665"/>
    <cellStyle name="Normal 292 2" xfId="6775"/>
    <cellStyle name="Normal 292 2 2" xfId="11634"/>
    <cellStyle name="Normal 292 2 2 2" xfId="23672"/>
    <cellStyle name="Normal 292 2 3" xfId="19552"/>
    <cellStyle name="Normal 292 3" xfId="3955"/>
    <cellStyle name="Normal 292 3 2" xfId="18296"/>
    <cellStyle name="Normal 292 4" xfId="10184"/>
    <cellStyle name="Normal 292 4 2" xfId="22223"/>
    <cellStyle name="Normal 292 5" xfId="13021"/>
    <cellStyle name="Normal 292 5 2" xfId="26875"/>
    <cellStyle name="Normal 292 6" xfId="13452"/>
    <cellStyle name="Normal 292 6 2" xfId="28699"/>
    <cellStyle name="Normal 292 7" xfId="15782"/>
    <cellStyle name="Normal 293" xfId="666"/>
    <cellStyle name="Normal 293 2" xfId="6776"/>
    <cellStyle name="Normal 293 2 2" xfId="11635"/>
    <cellStyle name="Normal 293 2 2 2" xfId="23673"/>
    <cellStyle name="Normal 293 2 3" xfId="19553"/>
    <cellStyle name="Normal 293 3" xfId="3956"/>
    <cellStyle name="Normal 293 3 2" xfId="18297"/>
    <cellStyle name="Normal 293 4" xfId="10185"/>
    <cellStyle name="Normal 293 4 2" xfId="22224"/>
    <cellStyle name="Normal 293 5" xfId="13022"/>
    <cellStyle name="Normal 293 5 2" xfId="26876"/>
    <cellStyle name="Normal 293 6" xfId="13453"/>
    <cellStyle name="Normal 293 6 2" xfId="28700"/>
    <cellStyle name="Normal 293 7" xfId="15783"/>
    <cellStyle name="Normal 294" xfId="667"/>
    <cellStyle name="Normal 294 2" xfId="6777"/>
    <cellStyle name="Normal 294 2 2" xfId="11636"/>
    <cellStyle name="Normal 294 2 2 2" xfId="23674"/>
    <cellStyle name="Normal 294 2 3" xfId="19554"/>
    <cellStyle name="Normal 294 3" xfId="3957"/>
    <cellStyle name="Normal 294 3 2" xfId="18298"/>
    <cellStyle name="Normal 294 4" xfId="10186"/>
    <cellStyle name="Normal 294 4 2" xfId="22225"/>
    <cellStyle name="Normal 294 5" xfId="13023"/>
    <cellStyle name="Normal 294 5 2" xfId="26877"/>
    <cellStyle name="Normal 294 6" xfId="13454"/>
    <cellStyle name="Normal 294 6 2" xfId="28701"/>
    <cellStyle name="Normal 294 7" xfId="15784"/>
    <cellStyle name="Normal 295" xfId="668"/>
    <cellStyle name="Normal 295 2" xfId="6778"/>
    <cellStyle name="Normal 295 2 2" xfId="11637"/>
    <cellStyle name="Normal 295 2 2 2" xfId="23675"/>
    <cellStyle name="Normal 295 2 3" xfId="19555"/>
    <cellStyle name="Normal 295 3" xfId="3958"/>
    <cellStyle name="Normal 295 3 2" xfId="18299"/>
    <cellStyle name="Normal 295 4" xfId="10187"/>
    <cellStyle name="Normal 295 4 2" xfId="22226"/>
    <cellStyle name="Normal 295 5" xfId="13024"/>
    <cellStyle name="Normal 295 5 2" xfId="26878"/>
    <cellStyle name="Normal 295 6" xfId="13455"/>
    <cellStyle name="Normal 295 6 2" xfId="28702"/>
    <cellStyle name="Normal 295 7" xfId="15785"/>
    <cellStyle name="Normal 296" xfId="669"/>
    <cellStyle name="Normal 296 2" xfId="6779"/>
    <cellStyle name="Normal 296 2 2" xfId="11638"/>
    <cellStyle name="Normal 296 2 2 2" xfId="23676"/>
    <cellStyle name="Normal 296 2 3" xfId="19556"/>
    <cellStyle name="Normal 296 3" xfId="3959"/>
    <cellStyle name="Normal 296 3 2" xfId="18300"/>
    <cellStyle name="Normal 296 4" xfId="10188"/>
    <cellStyle name="Normal 296 4 2" xfId="22227"/>
    <cellStyle name="Normal 296 5" xfId="13025"/>
    <cellStyle name="Normal 296 5 2" xfId="26879"/>
    <cellStyle name="Normal 296 6" xfId="13456"/>
    <cellStyle name="Normal 296 6 2" xfId="28703"/>
    <cellStyle name="Normal 296 7" xfId="15786"/>
    <cellStyle name="Normal 297" xfId="670"/>
    <cellStyle name="Normal 297 2" xfId="6780"/>
    <cellStyle name="Normal 297 2 2" xfId="11639"/>
    <cellStyle name="Normal 297 2 2 2" xfId="23677"/>
    <cellStyle name="Normal 297 2 3" xfId="19557"/>
    <cellStyle name="Normal 297 3" xfId="3960"/>
    <cellStyle name="Normal 297 3 2" xfId="18301"/>
    <cellStyle name="Normal 297 4" xfId="10189"/>
    <cellStyle name="Normal 297 4 2" xfId="22228"/>
    <cellStyle name="Normal 297 5" xfId="13026"/>
    <cellStyle name="Normal 297 5 2" xfId="26880"/>
    <cellStyle name="Normal 297 6" xfId="13457"/>
    <cellStyle name="Normal 297 6 2" xfId="28704"/>
    <cellStyle name="Normal 297 7" xfId="15787"/>
    <cellStyle name="Normal 298" xfId="671"/>
    <cellStyle name="Normal 298 2" xfId="6781"/>
    <cellStyle name="Normal 298 2 2" xfId="11640"/>
    <cellStyle name="Normal 298 2 2 2" xfId="23678"/>
    <cellStyle name="Normal 298 2 3" xfId="19558"/>
    <cellStyle name="Normal 298 3" xfId="3961"/>
    <cellStyle name="Normal 298 3 2" xfId="18302"/>
    <cellStyle name="Normal 298 4" xfId="10190"/>
    <cellStyle name="Normal 298 4 2" xfId="22229"/>
    <cellStyle name="Normal 298 5" xfId="13027"/>
    <cellStyle name="Normal 298 5 2" xfId="26881"/>
    <cellStyle name="Normal 298 6" xfId="13458"/>
    <cellStyle name="Normal 298 6 2" xfId="28705"/>
    <cellStyle name="Normal 298 7" xfId="15788"/>
    <cellStyle name="Normal 299" xfId="672"/>
    <cellStyle name="Normal 299 2" xfId="6782"/>
    <cellStyle name="Normal 299 2 2" xfId="11641"/>
    <cellStyle name="Normal 299 2 2 2" xfId="23679"/>
    <cellStyle name="Normal 299 2 3" xfId="19559"/>
    <cellStyle name="Normal 299 3" xfId="3962"/>
    <cellStyle name="Normal 299 3 2" xfId="18303"/>
    <cellStyle name="Normal 299 4" xfId="10191"/>
    <cellStyle name="Normal 299 4 2" xfId="22230"/>
    <cellStyle name="Normal 299 5" xfId="13028"/>
    <cellStyle name="Normal 299 5 2" xfId="26882"/>
    <cellStyle name="Normal 299 6" xfId="13459"/>
    <cellStyle name="Normal 299 6 2" xfId="28706"/>
    <cellStyle name="Normal 299 7" xfId="15789"/>
    <cellStyle name="Normal 3" xfId="673"/>
    <cellStyle name="Normal 3 10" xfId="674"/>
    <cellStyle name="Normal 3 10 2" xfId="6783"/>
    <cellStyle name="Normal 3 10 2 2" xfId="11642"/>
    <cellStyle name="Normal 3 10 2 2 2" xfId="23680"/>
    <cellStyle name="Normal 3 10 2 3" xfId="19560"/>
    <cellStyle name="Normal 3 10 3" xfId="3963"/>
    <cellStyle name="Normal 3 10 3 2" xfId="18304"/>
    <cellStyle name="Normal 3 10 4" xfId="10192"/>
    <cellStyle name="Normal 3 10 4 2" xfId="22231"/>
    <cellStyle name="Normal 3 10 5" xfId="13690"/>
    <cellStyle name="Normal 3 10 5 2" xfId="28935"/>
    <cellStyle name="Normal 3 10 6" xfId="16020"/>
    <cellStyle name="Normal 3 11" xfId="675"/>
    <cellStyle name="Normal 3 11 2" xfId="6784"/>
    <cellStyle name="Normal 3 11 2 2" xfId="11643"/>
    <cellStyle name="Normal 3 11 2 2 2" xfId="23681"/>
    <cellStyle name="Normal 3 11 2 3" xfId="19561"/>
    <cellStyle name="Normal 3 11 3" xfId="3964"/>
    <cellStyle name="Normal 3 11 3 2" xfId="18305"/>
    <cellStyle name="Normal 3 11 4" xfId="10193"/>
    <cellStyle name="Normal 3 11 4 2" xfId="22232"/>
    <cellStyle name="Normal 3 11 5" xfId="13691"/>
    <cellStyle name="Normal 3 11 5 2" xfId="28936"/>
    <cellStyle name="Normal 3 11 6" xfId="16021"/>
    <cellStyle name="Normal 3 12" xfId="676"/>
    <cellStyle name="Normal 3 12 2" xfId="6785"/>
    <cellStyle name="Normal 3 12 2 2" xfId="11644"/>
    <cellStyle name="Normal 3 12 2 2 2" xfId="23682"/>
    <cellStyle name="Normal 3 12 2 3" xfId="19562"/>
    <cellStyle name="Normal 3 12 3" xfId="3965"/>
    <cellStyle name="Normal 3 12 3 2" xfId="18306"/>
    <cellStyle name="Normal 3 12 4" xfId="10194"/>
    <cellStyle name="Normal 3 12 4 2" xfId="22233"/>
    <cellStyle name="Normal 3 12 5" xfId="13692"/>
    <cellStyle name="Normal 3 12 5 2" xfId="28937"/>
    <cellStyle name="Normal 3 12 6" xfId="16022"/>
    <cellStyle name="Normal 3 13" xfId="677"/>
    <cellStyle name="Normal 3 13 2" xfId="6786"/>
    <cellStyle name="Normal 3 13 2 2" xfId="11645"/>
    <cellStyle name="Normal 3 13 2 2 2" xfId="23683"/>
    <cellStyle name="Normal 3 13 2 3" xfId="19563"/>
    <cellStyle name="Normal 3 13 3" xfId="3966"/>
    <cellStyle name="Normal 3 13 3 2" xfId="18307"/>
    <cellStyle name="Normal 3 13 4" xfId="10195"/>
    <cellStyle name="Normal 3 13 4 2" xfId="22234"/>
    <cellStyle name="Normal 3 13 5" xfId="13693"/>
    <cellStyle name="Normal 3 13 5 2" xfId="28938"/>
    <cellStyle name="Normal 3 13 6" xfId="16023"/>
    <cellStyle name="Normal 3 14" xfId="678"/>
    <cellStyle name="Normal 3 14 2" xfId="6787"/>
    <cellStyle name="Normal 3 14 2 2" xfId="11646"/>
    <cellStyle name="Normal 3 14 2 2 2" xfId="23684"/>
    <cellStyle name="Normal 3 14 2 3" xfId="19564"/>
    <cellStyle name="Normal 3 14 3" xfId="3967"/>
    <cellStyle name="Normal 3 14 3 2" xfId="18308"/>
    <cellStyle name="Normal 3 14 4" xfId="10196"/>
    <cellStyle name="Normal 3 14 4 2" xfId="22235"/>
    <cellStyle name="Normal 3 14 5" xfId="13694"/>
    <cellStyle name="Normal 3 14 5 2" xfId="28939"/>
    <cellStyle name="Normal 3 14 6" xfId="16024"/>
    <cellStyle name="Normal 3 15" xfId="679"/>
    <cellStyle name="Normal 3 15 2" xfId="6788"/>
    <cellStyle name="Normal 3 15 2 2" xfId="11647"/>
    <cellStyle name="Normal 3 15 2 2 2" xfId="23685"/>
    <cellStyle name="Normal 3 15 2 3" xfId="19565"/>
    <cellStyle name="Normal 3 15 3" xfId="3968"/>
    <cellStyle name="Normal 3 15 3 2" xfId="18309"/>
    <cellStyle name="Normal 3 15 4" xfId="10197"/>
    <cellStyle name="Normal 3 15 4 2" xfId="22236"/>
    <cellStyle name="Normal 3 15 5" xfId="13695"/>
    <cellStyle name="Normal 3 15 5 2" xfId="28940"/>
    <cellStyle name="Normal 3 15 6" xfId="16025"/>
    <cellStyle name="Normal 3 16" xfId="680"/>
    <cellStyle name="Normal 3 16 2" xfId="6789"/>
    <cellStyle name="Normal 3 16 2 2" xfId="11648"/>
    <cellStyle name="Normal 3 16 2 2 2" xfId="23686"/>
    <cellStyle name="Normal 3 16 2 3" xfId="19566"/>
    <cellStyle name="Normal 3 16 3" xfId="3969"/>
    <cellStyle name="Normal 3 16 3 2" xfId="18310"/>
    <cellStyle name="Normal 3 16 4" xfId="10198"/>
    <cellStyle name="Normal 3 16 4 2" xfId="22237"/>
    <cellStyle name="Normal 3 16 5" xfId="13696"/>
    <cellStyle name="Normal 3 16 5 2" xfId="28941"/>
    <cellStyle name="Normal 3 16 6" xfId="16026"/>
    <cellStyle name="Normal 3 17" xfId="681"/>
    <cellStyle name="Normal 3 17 2" xfId="6790"/>
    <cellStyle name="Normal 3 17 2 2" xfId="11649"/>
    <cellStyle name="Normal 3 17 2 2 2" xfId="23687"/>
    <cellStyle name="Normal 3 17 2 3" xfId="19567"/>
    <cellStyle name="Normal 3 17 3" xfId="3970"/>
    <cellStyle name="Normal 3 17 3 2" xfId="18311"/>
    <cellStyle name="Normal 3 17 4" xfId="10199"/>
    <cellStyle name="Normal 3 17 4 2" xfId="22238"/>
    <cellStyle name="Normal 3 17 5" xfId="13697"/>
    <cellStyle name="Normal 3 17 5 2" xfId="28942"/>
    <cellStyle name="Normal 3 17 6" xfId="16027"/>
    <cellStyle name="Normal 3 18" xfId="682"/>
    <cellStyle name="Normal 3 18 2" xfId="6791"/>
    <cellStyle name="Normal 3 18 2 2" xfId="11650"/>
    <cellStyle name="Normal 3 18 2 2 2" xfId="23688"/>
    <cellStyle name="Normal 3 18 2 3" xfId="19568"/>
    <cellStyle name="Normal 3 18 3" xfId="3971"/>
    <cellStyle name="Normal 3 18 3 2" xfId="18312"/>
    <cellStyle name="Normal 3 18 4" xfId="10200"/>
    <cellStyle name="Normal 3 18 4 2" xfId="22239"/>
    <cellStyle name="Normal 3 18 5" xfId="13698"/>
    <cellStyle name="Normal 3 18 5 2" xfId="28943"/>
    <cellStyle name="Normal 3 18 6" xfId="16028"/>
    <cellStyle name="Normal 3 19" xfId="683"/>
    <cellStyle name="Normal 3 19 2" xfId="6792"/>
    <cellStyle name="Normal 3 19 2 2" xfId="11651"/>
    <cellStyle name="Normal 3 19 2 2 2" xfId="23689"/>
    <cellStyle name="Normal 3 19 2 3" xfId="19569"/>
    <cellStyle name="Normal 3 19 3" xfId="3972"/>
    <cellStyle name="Normal 3 19 3 2" xfId="18313"/>
    <cellStyle name="Normal 3 19 4" xfId="10201"/>
    <cellStyle name="Normal 3 19 4 2" xfId="22240"/>
    <cellStyle name="Normal 3 19 5" xfId="13699"/>
    <cellStyle name="Normal 3 19 5 2" xfId="28944"/>
    <cellStyle name="Normal 3 19 6" xfId="16029"/>
    <cellStyle name="Normal 3 2" xfId="684"/>
    <cellStyle name="Normal 3 2 2" xfId="685"/>
    <cellStyle name="Normal 3 2 2 2" xfId="686"/>
    <cellStyle name="Normal 3 2 2 2 2" xfId="6793"/>
    <cellStyle name="Normal 3 2 2 2 2 2" xfId="11652"/>
    <cellStyle name="Normal 3 2 2 2 2 2 2" xfId="23690"/>
    <cellStyle name="Normal 3 2 2 2 2 3" xfId="19570"/>
    <cellStyle name="Normal 3 2 2 2 3" xfId="3973"/>
    <cellStyle name="Normal 3 2 2 2 3 2" xfId="18314"/>
    <cellStyle name="Normal 3 2 2 2 4" xfId="10202"/>
    <cellStyle name="Normal 3 2 2 2 4 2" xfId="22241"/>
    <cellStyle name="Normal 3 2 2 2 5" xfId="13700"/>
    <cellStyle name="Normal 3 2 2 2 5 2" xfId="28945"/>
    <cellStyle name="Normal 3 2 2 2 6" xfId="16030"/>
    <cellStyle name="Normal 3 2 3" xfId="687"/>
    <cellStyle name="Normal 3 2 4" xfId="6794"/>
    <cellStyle name="Normal 3 20" xfId="688"/>
    <cellStyle name="Normal 3 20 2" xfId="6795"/>
    <cellStyle name="Normal 3 20 2 2" xfId="11653"/>
    <cellStyle name="Normal 3 20 2 2 2" xfId="23691"/>
    <cellStyle name="Normal 3 20 2 3" xfId="19571"/>
    <cellStyle name="Normal 3 20 3" xfId="3974"/>
    <cellStyle name="Normal 3 20 3 2" xfId="18315"/>
    <cellStyle name="Normal 3 20 4" xfId="10203"/>
    <cellStyle name="Normal 3 20 4 2" xfId="22242"/>
    <cellStyle name="Normal 3 20 5" xfId="13651"/>
    <cellStyle name="Normal 3 20 5 2" xfId="28898"/>
    <cellStyle name="Normal 3 20 6" xfId="15988"/>
    <cellStyle name="Normal 3 21" xfId="689"/>
    <cellStyle name="Normal 3 3" xfId="690"/>
    <cellStyle name="Normal 3 3 2" xfId="691"/>
    <cellStyle name="Normal 3 3 2 2" xfId="6796"/>
    <cellStyle name="Normal 3 3 2 2 2" xfId="11654"/>
    <cellStyle name="Normal 3 3 2 2 2 2" xfId="23692"/>
    <cellStyle name="Normal 3 3 2 2 3" xfId="19572"/>
    <cellStyle name="Normal 3 3 2 3" xfId="3975"/>
    <cellStyle name="Normal 3 3 2 3 2" xfId="18316"/>
    <cellStyle name="Normal 3 3 2 4" xfId="10204"/>
    <cellStyle name="Normal 3 3 2 4 2" xfId="22243"/>
    <cellStyle name="Normal 3 3 2 5" xfId="13029"/>
    <cellStyle name="Normal 3 3 2 5 2" xfId="26883"/>
    <cellStyle name="Normal 3 3 2 6" xfId="13460"/>
    <cellStyle name="Normal 3 3 2 6 2" xfId="28707"/>
    <cellStyle name="Normal 3 3 2 7" xfId="15790"/>
    <cellStyle name="Normal 3 3 3" xfId="692"/>
    <cellStyle name="Normal 3 3 4" xfId="693"/>
    <cellStyle name="Normal 3 3 4 2" xfId="6797"/>
    <cellStyle name="Normal 3 3 5" xfId="24871"/>
    <cellStyle name="Normal 3 4" xfId="694"/>
    <cellStyle name="Normal 3 4 2" xfId="695"/>
    <cellStyle name="Normal 3 4 2 2" xfId="6798"/>
    <cellStyle name="Normal 3 4 2 2 2" xfId="11655"/>
    <cellStyle name="Normal 3 4 2 2 2 2" xfId="23693"/>
    <cellStyle name="Normal 3 4 2 2 3" xfId="19573"/>
    <cellStyle name="Normal 3 4 2 3" xfId="3976"/>
    <cellStyle name="Normal 3 4 2 3 2" xfId="18317"/>
    <cellStyle name="Normal 3 4 2 4" xfId="10205"/>
    <cellStyle name="Normal 3 4 2 4 2" xfId="22244"/>
    <cellStyle name="Normal 3 4 2 5" xfId="13701"/>
    <cellStyle name="Normal 3 4 2 5 2" xfId="28946"/>
    <cellStyle name="Normal 3 4 2 6" xfId="16031"/>
    <cellStyle name="Normal 3 5" xfId="696"/>
    <cellStyle name="Normal 3 5 2" xfId="697"/>
    <cellStyle name="Normal 3 5 2 2" xfId="6799"/>
    <cellStyle name="Normal 3 5 2 2 2" xfId="11656"/>
    <cellStyle name="Normal 3 5 2 2 2 2" xfId="23694"/>
    <cellStyle name="Normal 3 5 2 2 3" xfId="19574"/>
    <cellStyle name="Normal 3 5 2 3" xfId="3977"/>
    <cellStyle name="Normal 3 5 2 3 2" xfId="18318"/>
    <cellStyle name="Normal 3 5 2 4" xfId="10206"/>
    <cellStyle name="Normal 3 5 2 4 2" xfId="22245"/>
    <cellStyle name="Normal 3 5 2 5" xfId="13702"/>
    <cellStyle name="Normal 3 5 2 5 2" xfId="28947"/>
    <cellStyle name="Normal 3 5 2 6" xfId="16032"/>
    <cellStyle name="Normal 3 6" xfId="698"/>
    <cellStyle name="Normal 3 6 2" xfId="699"/>
    <cellStyle name="Normal 3 6 2 2" xfId="6802"/>
    <cellStyle name="Normal 3 6 2 2 2" xfId="11659"/>
    <cellStyle name="Normal 3 6 2 2 2 2" xfId="23697"/>
    <cellStyle name="Normal 3 6 2 2 3" xfId="14864"/>
    <cellStyle name="Normal 3 6 2 2 3 2" xfId="30087"/>
    <cellStyle name="Normal 3 6 2 2 4" xfId="17176"/>
    <cellStyle name="Normal 3 6 2 3" xfId="6803"/>
    <cellStyle name="Normal 3 6 2 3 2" xfId="11660"/>
    <cellStyle name="Normal 3 6 2 3 2 2" xfId="23698"/>
    <cellStyle name="Normal 3 6 2 3 3" xfId="19577"/>
    <cellStyle name="Normal 3 6 2 4" xfId="6801"/>
    <cellStyle name="Normal 3 6 2 4 2" xfId="11658"/>
    <cellStyle name="Normal 3 6 2 4 2 2" xfId="23696"/>
    <cellStyle name="Normal 3 6 2 4 3" xfId="19576"/>
    <cellStyle name="Normal 3 6 2 5" xfId="3979"/>
    <cellStyle name="Normal 3 6 2 5 2" xfId="18320"/>
    <cellStyle name="Normal 3 6 2 6" xfId="10208"/>
    <cellStyle name="Normal 3 6 2 6 2" xfId="22247"/>
    <cellStyle name="Normal 3 6 2 7" xfId="14836"/>
    <cellStyle name="Normal 3 6 2 7 2" xfId="30067"/>
    <cellStyle name="Normal 3 6 2 8" xfId="17152"/>
    <cellStyle name="Normal 3 6 3" xfId="6804"/>
    <cellStyle name="Normal 3 6 4" xfId="6800"/>
    <cellStyle name="Normal 3 6 4 2" xfId="11657"/>
    <cellStyle name="Normal 3 6 4 2 2" xfId="23695"/>
    <cellStyle name="Normal 3 6 4 3" xfId="19575"/>
    <cellStyle name="Normal 3 6 5" xfId="3978"/>
    <cellStyle name="Normal 3 6 5 2" xfId="18319"/>
    <cellStyle name="Normal 3 6 6" xfId="10207"/>
    <cellStyle name="Normal 3 6 6 2" xfId="22246"/>
    <cellStyle name="Normal 3 6 7" xfId="13703"/>
    <cellStyle name="Normal 3 6 7 2" xfId="28948"/>
    <cellStyle name="Normal 3 6 7 3" xfId="24910"/>
    <cellStyle name="Normal 3 6 8" xfId="24839"/>
    <cellStyle name="Normal 3 6 9" xfId="16033"/>
    <cellStyle name="Normal 3 7" xfId="700"/>
    <cellStyle name="Normal 3 7 2" xfId="6805"/>
    <cellStyle name="Normal 3 7 2 2" xfId="11661"/>
    <cellStyle name="Normal 3 7 2 2 2" xfId="23699"/>
    <cellStyle name="Normal 3 7 2 3" xfId="19578"/>
    <cellStyle name="Normal 3 7 3" xfId="3980"/>
    <cellStyle name="Normal 3 7 3 2" xfId="18321"/>
    <cellStyle name="Normal 3 7 4" xfId="10209"/>
    <cellStyle name="Normal 3 7 4 2" xfId="22248"/>
    <cellStyle name="Normal 3 7 5" xfId="13704"/>
    <cellStyle name="Normal 3 7 5 2" xfId="28949"/>
    <cellStyle name="Normal 3 7 6" xfId="16034"/>
    <cellStyle name="Normal 3 8" xfId="701"/>
    <cellStyle name="Normal 3 8 2" xfId="6806"/>
    <cellStyle name="Normal 3 8 2 2" xfId="11662"/>
    <cellStyle name="Normal 3 8 2 2 2" xfId="23700"/>
    <cellStyle name="Normal 3 8 2 3" xfId="19579"/>
    <cellStyle name="Normal 3 8 3" xfId="3981"/>
    <cellStyle name="Normal 3 8 3 2" xfId="18322"/>
    <cellStyle name="Normal 3 8 4" xfId="10210"/>
    <cellStyle name="Normal 3 8 4 2" xfId="22249"/>
    <cellStyle name="Normal 3 8 5" xfId="13705"/>
    <cellStyle name="Normal 3 8 5 2" xfId="28950"/>
    <cellStyle name="Normal 3 8 6" xfId="16035"/>
    <cellStyle name="Normal 3 9" xfId="702"/>
    <cellStyle name="Normal 3 9 2" xfId="6807"/>
    <cellStyle name="Normal 3 9 2 2" xfId="11663"/>
    <cellStyle name="Normal 3 9 2 2 2" xfId="23701"/>
    <cellStyle name="Normal 3 9 2 3" xfId="19580"/>
    <cellStyle name="Normal 3 9 3" xfId="3982"/>
    <cellStyle name="Normal 3 9 3 2" xfId="18323"/>
    <cellStyle name="Normal 3 9 4" xfId="10211"/>
    <cellStyle name="Normal 3 9 4 2" xfId="22250"/>
    <cellStyle name="Normal 3 9 5" xfId="13706"/>
    <cellStyle name="Normal 3 9 5 2" xfId="28951"/>
    <cellStyle name="Normal 3 9 6" xfId="16036"/>
    <cellStyle name="Normal 3_Analise_Torre_PM_072009" xfId="703"/>
    <cellStyle name="Normal 30" xfId="704"/>
    <cellStyle name="Normal 30 2" xfId="705"/>
    <cellStyle name="Normal 30 2 2" xfId="706"/>
    <cellStyle name="Normal 30 2 2 2" xfId="6810"/>
    <cellStyle name="Normal 30 2 2 3" xfId="6811"/>
    <cellStyle name="Normal 30 2 2 3 2" xfId="11666"/>
    <cellStyle name="Normal 30 2 2 3 2 2" xfId="23704"/>
    <cellStyle name="Normal 30 2 2 3 3" xfId="19583"/>
    <cellStyle name="Normal 30 2 2 4" xfId="14732"/>
    <cellStyle name="Normal 30 2 2 4 2" xfId="29974"/>
    <cellStyle name="Normal 30 2 2 5" xfId="17060"/>
    <cellStyle name="Normal 30 2 3" xfId="6809"/>
    <cellStyle name="Normal 30 2 3 2" xfId="11665"/>
    <cellStyle name="Normal 30 2 3 2 2" xfId="23703"/>
    <cellStyle name="Normal 30 2 3 3" xfId="19582"/>
    <cellStyle name="Normal 30 2 4" xfId="3983"/>
    <cellStyle name="Normal 30 2 4 2" xfId="18324"/>
    <cellStyle name="Normal 30 2 5" xfId="10212"/>
    <cellStyle name="Normal 30 2 5 2" xfId="22251"/>
    <cellStyle name="Normal 30 3" xfId="707"/>
    <cellStyle name="Normal 30 3 2" xfId="708"/>
    <cellStyle name="Normal 30 3 3" xfId="709"/>
    <cellStyle name="Normal 30 3 3 2" xfId="3985"/>
    <cellStyle name="Normal 30 3 3 2 2" xfId="17955"/>
    <cellStyle name="Normal 30 3 3 2 3" xfId="25055"/>
    <cellStyle name="Normal 30 3 3 3" xfId="3984"/>
    <cellStyle name="Normal 30 4" xfId="710"/>
    <cellStyle name="Normal 30 4 2" xfId="3987"/>
    <cellStyle name="Normal 30 4 3" xfId="3986"/>
    <cellStyle name="Normal 30 4 4" xfId="25056"/>
    <cellStyle name="Normal 30 5" xfId="6808"/>
    <cellStyle name="Normal 30 5 2" xfId="11664"/>
    <cellStyle name="Normal 30 5 2 2" xfId="23702"/>
    <cellStyle name="Normal 30 5 3" xfId="19581"/>
    <cellStyle name="Normal 30 6" xfId="13030"/>
    <cellStyle name="Normal 30 6 2" xfId="26884"/>
    <cellStyle name="Normal 30 6 3" xfId="24911"/>
    <cellStyle name="Normal 30 7" xfId="13461"/>
    <cellStyle name="Normal 30 7 2" xfId="28708"/>
    <cellStyle name="Normal 30 8" xfId="15791"/>
    <cellStyle name="Normal 300" xfId="711"/>
    <cellStyle name="Normal 300 2" xfId="6812"/>
    <cellStyle name="Normal 300 2 2" xfId="11667"/>
    <cellStyle name="Normal 300 2 2 2" xfId="23705"/>
    <cellStyle name="Normal 300 2 3" xfId="19584"/>
    <cellStyle name="Normal 300 3" xfId="3988"/>
    <cellStyle name="Normal 300 3 2" xfId="18325"/>
    <cellStyle name="Normal 300 4" xfId="10213"/>
    <cellStyle name="Normal 300 4 2" xfId="22252"/>
    <cellStyle name="Normal 300 5" xfId="13031"/>
    <cellStyle name="Normal 300 5 2" xfId="26885"/>
    <cellStyle name="Normal 300 6" xfId="13462"/>
    <cellStyle name="Normal 300 6 2" xfId="28709"/>
    <cellStyle name="Normal 300 7" xfId="15792"/>
    <cellStyle name="Normal 301" xfId="712"/>
    <cellStyle name="Normal 301 2" xfId="6813"/>
    <cellStyle name="Normal 301 2 2" xfId="11668"/>
    <cellStyle name="Normal 301 2 2 2" xfId="23706"/>
    <cellStyle name="Normal 301 2 3" xfId="19585"/>
    <cellStyle name="Normal 301 3" xfId="3989"/>
    <cellStyle name="Normal 301 3 2" xfId="18326"/>
    <cellStyle name="Normal 301 4" xfId="10214"/>
    <cellStyle name="Normal 301 4 2" xfId="22253"/>
    <cellStyle name="Normal 301 5" xfId="13032"/>
    <cellStyle name="Normal 301 5 2" xfId="26886"/>
    <cellStyle name="Normal 301 6" xfId="13463"/>
    <cellStyle name="Normal 301 6 2" xfId="28710"/>
    <cellStyle name="Normal 301 7" xfId="15793"/>
    <cellStyle name="Normal 302" xfId="713"/>
    <cellStyle name="Normal 302 2" xfId="6814"/>
    <cellStyle name="Normal 302 2 2" xfId="11669"/>
    <cellStyle name="Normal 302 2 2 2" xfId="23707"/>
    <cellStyle name="Normal 302 2 3" xfId="19586"/>
    <cellStyle name="Normal 302 3" xfId="3990"/>
    <cellStyle name="Normal 302 3 2" xfId="18327"/>
    <cellStyle name="Normal 302 4" xfId="10215"/>
    <cellStyle name="Normal 302 4 2" xfId="22254"/>
    <cellStyle name="Normal 302 5" xfId="13033"/>
    <cellStyle name="Normal 302 5 2" xfId="26887"/>
    <cellStyle name="Normal 302 6" xfId="13464"/>
    <cellStyle name="Normal 302 6 2" xfId="28711"/>
    <cellStyle name="Normal 302 7" xfId="15794"/>
    <cellStyle name="Normal 303" xfId="714"/>
    <cellStyle name="Normal 303 2" xfId="6815"/>
    <cellStyle name="Normal 303 2 2" xfId="11670"/>
    <cellStyle name="Normal 303 2 2 2" xfId="23708"/>
    <cellStyle name="Normal 303 2 3" xfId="19587"/>
    <cellStyle name="Normal 303 3" xfId="3991"/>
    <cellStyle name="Normal 303 3 2" xfId="18328"/>
    <cellStyle name="Normal 303 4" xfId="10216"/>
    <cellStyle name="Normal 303 4 2" xfId="22255"/>
    <cellStyle name="Normal 303 5" xfId="13034"/>
    <cellStyle name="Normal 303 5 2" xfId="26888"/>
    <cellStyle name="Normal 303 6" xfId="13465"/>
    <cellStyle name="Normal 303 6 2" xfId="28712"/>
    <cellStyle name="Normal 303 7" xfId="15795"/>
    <cellStyle name="Normal 304" xfId="715"/>
    <cellStyle name="Normal 304 2" xfId="6816"/>
    <cellStyle name="Normal 304 2 2" xfId="11671"/>
    <cellStyle name="Normal 304 2 2 2" xfId="23709"/>
    <cellStyle name="Normal 304 2 3" xfId="19588"/>
    <cellStyle name="Normal 304 3" xfId="3992"/>
    <cellStyle name="Normal 304 3 2" xfId="18329"/>
    <cellStyle name="Normal 304 4" xfId="10217"/>
    <cellStyle name="Normal 304 4 2" xfId="22256"/>
    <cellStyle name="Normal 304 5" xfId="13035"/>
    <cellStyle name="Normal 304 5 2" xfId="26889"/>
    <cellStyle name="Normal 304 6" xfId="13466"/>
    <cellStyle name="Normal 304 6 2" xfId="28713"/>
    <cellStyle name="Normal 304 7" xfId="15796"/>
    <cellStyle name="Normal 305" xfId="716"/>
    <cellStyle name="Normal 305 2" xfId="6817"/>
    <cellStyle name="Normal 305 2 2" xfId="11672"/>
    <cellStyle name="Normal 305 2 2 2" xfId="23710"/>
    <cellStyle name="Normal 305 2 3" xfId="19589"/>
    <cellStyle name="Normal 305 3" xfId="3993"/>
    <cellStyle name="Normal 305 3 2" xfId="18330"/>
    <cellStyle name="Normal 305 4" xfId="10218"/>
    <cellStyle name="Normal 305 4 2" xfId="22257"/>
    <cellStyle name="Normal 305 5" xfId="13036"/>
    <cellStyle name="Normal 305 5 2" xfId="26890"/>
    <cellStyle name="Normal 305 6" xfId="13467"/>
    <cellStyle name="Normal 305 6 2" xfId="28714"/>
    <cellStyle name="Normal 305 7" xfId="15797"/>
    <cellStyle name="Normal 306" xfId="717"/>
    <cellStyle name="Normal 306 2" xfId="6818"/>
    <cellStyle name="Normal 306 2 2" xfId="11673"/>
    <cellStyle name="Normal 306 2 2 2" xfId="23711"/>
    <cellStyle name="Normal 306 2 3" xfId="19590"/>
    <cellStyle name="Normal 306 3" xfId="3994"/>
    <cellStyle name="Normal 306 3 2" xfId="18331"/>
    <cellStyle name="Normal 306 4" xfId="10219"/>
    <cellStyle name="Normal 306 4 2" xfId="22258"/>
    <cellStyle name="Normal 306 5" xfId="13037"/>
    <cellStyle name="Normal 306 5 2" xfId="26891"/>
    <cellStyle name="Normal 306 6" xfId="13468"/>
    <cellStyle name="Normal 306 6 2" xfId="28715"/>
    <cellStyle name="Normal 306 7" xfId="15798"/>
    <cellStyle name="Normal 307" xfId="718"/>
    <cellStyle name="Normal 307 2" xfId="6819"/>
    <cellStyle name="Normal 307 2 2" xfId="11674"/>
    <cellStyle name="Normal 307 2 2 2" xfId="23712"/>
    <cellStyle name="Normal 307 2 3" xfId="19591"/>
    <cellStyle name="Normal 307 3" xfId="3995"/>
    <cellStyle name="Normal 307 3 2" xfId="18332"/>
    <cellStyle name="Normal 307 4" xfId="10220"/>
    <cellStyle name="Normal 307 4 2" xfId="22259"/>
    <cellStyle name="Normal 307 5" xfId="13038"/>
    <cellStyle name="Normal 307 5 2" xfId="26892"/>
    <cellStyle name="Normal 307 6" xfId="13469"/>
    <cellStyle name="Normal 307 6 2" xfId="28716"/>
    <cellStyle name="Normal 307 7" xfId="15799"/>
    <cellStyle name="Normal 308" xfId="719"/>
    <cellStyle name="Normal 308 2" xfId="6820"/>
    <cellStyle name="Normal 308 2 2" xfId="11675"/>
    <cellStyle name="Normal 308 2 2 2" xfId="23713"/>
    <cellStyle name="Normal 308 2 3" xfId="19592"/>
    <cellStyle name="Normal 308 3" xfId="3996"/>
    <cellStyle name="Normal 308 3 2" xfId="18333"/>
    <cellStyle name="Normal 308 4" xfId="10221"/>
    <cellStyle name="Normal 308 4 2" xfId="22260"/>
    <cellStyle name="Normal 308 5" xfId="13039"/>
    <cellStyle name="Normal 308 5 2" xfId="26893"/>
    <cellStyle name="Normal 308 6" xfId="13470"/>
    <cellStyle name="Normal 308 6 2" xfId="28717"/>
    <cellStyle name="Normal 308 7" xfId="15800"/>
    <cellStyle name="Normal 309" xfId="720"/>
    <cellStyle name="Normal 309 2" xfId="6821"/>
    <cellStyle name="Normal 309 2 2" xfId="11676"/>
    <cellStyle name="Normal 309 2 2 2" xfId="23714"/>
    <cellStyle name="Normal 309 2 3" xfId="19593"/>
    <cellStyle name="Normal 309 3" xfId="3997"/>
    <cellStyle name="Normal 309 3 2" xfId="18334"/>
    <cellStyle name="Normal 309 4" xfId="10222"/>
    <cellStyle name="Normal 309 4 2" xfId="22261"/>
    <cellStyle name="Normal 309 5" xfId="13040"/>
    <cellStyle name="Normal 309 5 2" xfId="26894"/>
    <cellStyle name="Normal 309 6" xfId="13471"/>
    <cellStyle name="Normal 309 6 2" xfId="28718"/>
    <cellStyle name="Normal 309 7" xfId="15801"/>
    <cellStyle name="Normal 31" xfId="721"/>
    <cellStyle name="Normal 31 2" xfId="722"/>
    <cellStyle name="Normal 31 2 2" xfId="6823"/>
    <cellStyle name="Normal 31 2 2 2" xfId="11678"/>
    <cellStyle name="Normal 31 2 2 2 2" xfId="23716"/>
    <cellStyle name="Normal 31 2 2 3" xfId="19595"/>
    <cellStyle name="Normal 31 2 3" xfId="3998"/>
    <cellStyle name="Normal 31 2 3 2" xfId="18335"/>
    <cellStyle name="Normal 31 2 4" xfId="10223"/>
    <cellStyle name="Normal 31 2 4 2" xfId="22262"/>
    <cellStyle name="Normal 31 2 5" xfId="14733"/>
    <cellStyle name="Normal 31 2 5 2" xfId="29975"/>
    <cellStyle name="Normal 31 2 6" xfId="17061"/>
    <cellStyle name="Normal 31 3" xfId="723"/>
    <cellStyle name="Normal 31 3 2" xfId="724"/>
    <cellStyle name="Normal 31 3 3" xfId="725"/>
    <cellStyle name="Normal 31 3 3 2" xfId="4000"/>
    <cellStyle name="Normal 31 3 3 2 2" xfId="17956"/>
    <cellStyle name="Normal 31 3 3 2 3" xfId="25057"/>
    <cellStyle name="Normal 31 3 3 3" xfId="3999"/>
    <cellStyle name="Normal 31 4" xfId="726"/>
    <cellStyle name="Normal 31 4 2" xfId="4002"/>
    <cellStyle name="Normal 31 4 3" xfId="4001"/>
    <cellStyle name="Normal 31 4 4" xfId="25058"/>
    <cellStyle name="Normal 31 5" xfId="6822"/>
    <cellStyle name="Normal 31 5 2" xfId="11677"/>
    <cellStyle name="Normal 31 5 2 2" xfId="23715"/>
    <cellStyle name="Normal 31 5 3" xfId="19594"/>
    <cellStyle name="Normal 31 6" xfId="13041"/>
    <cellStyle name="Normal 31 6 2" xfId="26895"/>
    <cellStyle name="Normal 31 6 3" xfId="24912"/>
    <cellStyle name="Normal 31 7" xfId="13472"/>
    <cellStyle name="Normal 31 7 2" xfId="28719"/>
    <cellStyle name="Normal 31 8" xfId="15802"/>
    <cellStyle name="Normal 310" xfId="727"/>
    <cellStyle name="Normal 310 2" xfId="6824"/>
    <cellStyle name="Normal 310 2 2" xfId="11679"/>
    <cellStyle name="Normal 310 2 2 2" xfId="23717"/>
    <cellStyle name="Normal 310 2 3" xfId="19596"/>
    <cellStyle name="Normal 310 3" xfId="4003"/>
    <cellStyle name="Normal 310 3 2" xfId="18336"/>
    <cellStyle name="Normal 310 4" xfId="10224"/>
    <cellStyle name="Normal 310 4 2" xfId="22263"/>
    <cellStyle name="Normal 310 5" xfId="13042"/>
    <cellStyle name="Normal 310 5 2" xfId="26896"/>
    <cellStyle name="Normal 310 6" xfId="13473"/>
    <cellStyle name="Normal 310 6 2" xfId="28720"/>
    <cellStyle name="Normal 310 7" xfId="15803"/>
    <cellStyle name="Normal 311" xfId="728"/>
    <cellStyle name="Normal 311 2" xfId="6825"/>
    <cellStyle name="Normal 311 2 2" xfId="11680"/>
    <cellStyle name="Normal 311 2 2 2" xfId="23718"/>
    <cellStyle name="Normal 311 2 3" xfId="19597"/>
    <cellStyle name="Normal 311 3" xfId="4004"/>
    <cellStyle name="Normal 311 3 2" xfId="18337"/>
    <cellStyle name="Normal 311 4" xfId="10225"/>
    <cellStyle name="Normal 311 4 2" xfId="22264"/>
    <cellStyle name="Normal 311 5" xfId="13043"/>
    <cellStyle name="Normal 311 5 2" xfId="26897"/>
    <cellStyle name="Normal 311 6" xfId="13474"/>
    <cellStyle name="Normal 311 6 2" xfId="28721"/>
    <cellStyle name="Normal 311 7" xfId="15804"/>
    <cellStyle name="Normal 312" xfId="729"/>
    <cellStyle name="Normal 312 2" xfId="6826"/>
    <cellStyle name="Normal 312 2 2" xfId="11681"/>
    <cellStyle name="Normal 312 2 2 2" xfId="23719"/>
    <cellStyle name="Normal 312 2 3" xfId="19598"/>
    <cellStyle name="Normal 312 3" xfId="4005"/>
    <cellStyle name="Normal 312 3 2" xfId="18338"/>
    <cellStyle name="Normal 312 4" xfId="10226"/>
    <cellStyle name="Normal 312 4 2" xfId="22265"/>
    <cellStyle name="Normal 312 5" xfId="13044"/>
    <cellStyle name="Normal 312 5 2" xfId="26898"/>
    <cellStyle name="Normal 312 6" xfId="13475"/>
    <cellStyle name="Normal 312 6 2" xfId="28722"/>
    <cellStyle name="Normal 312 7" xfId="15805"/>
    <cellStyle name="Normal 313" xfId="730"/>
    <cellStyle name="Normal 313 2" xfId="6827"/>
    <cellStyle name="Normal 313 2 2" xfId="11682"/>
    <cellStyle name="Normal 313 2 2 2" xfId="23720"/>
    <cellStyle name="Normal 313 2 3" xfId="19599"/>
    <cellStyle name="Normal 313 3" xfId="4006"/>
    <cellStyle name="Normal 313 3 2" xfId="18339"/>
    <cellStyle name="Normal 313 4" xfId="10227"/>
    <cellStyle name="Normal 313 4 2" xfId="22266"/>
    <cellStyle name="Normal 313 5" xfId="13045"/>
    <cellStyle name="Normal 313 5 2" xfId="26899"/>
    <cellStyle name="Normal 313 6" xfId="13476"/>
    <cellStyle name="Normal 313 6 2" xfId="28723"/>
    <cellStyle name="Normal 313 7" xfId="15806"/>
    <cellStyle name="Normal 314" xfId="731"/>
    <cellStyle name="Normal 314 2" xfId="6828"/>
    <cellStyle name="Normal 314 2 2" xfId="11683"/>
    <cellStyle name="Normal 314 2 2 2" xfId="23721"/>
    <cellStyle name="Normal 314 2 3" xfId="19600"/>
    <cellStyle name="Normal 314 3" xfId="4007"/>
    <cellStyle name="Normal 314 3 2" xfId="18340"/>
    <cellStyle name="Normal 314 4" xfId="10228"/>
    <cellStyle name="Normal 314 4 2" xfId="22267"/>
    <cellStyle name="Normal 314 5" xfId="13046"/>
    <cellStyle name="Normal 314 5 2" xfId="26900"/>
    <cellStyle name="Normal 314 6" xfId="13477"/>
    <cellStyle name="Normal 314 6 2" xfId="28724"/>
    <cellStyle name="Normal 314 7" xfId="15807"/>
    <cellStyle name="Normal 315" xfId="732"/>
    <cellStyle name="Normal 315 2" xfId="6829"/>
    <cellStyle name="Normal 315 2 2" xfId="11684"/>
    <cellStyle name="Normal 315 2 2 2" xfId="23722"/>
    <cellStyle name="Normal 315 2 3" xfId="19601"/>
    <cellStyle name="Normal 315 3" xfId="4008"/>
    <cellStyle name="Normal 315 3 2" xfId="18341"/>
    <cellStyle name="Normal 315 4" xfId="10229"/>
    <cellStyle name="Normal 315 4 2" xfId="22268"/>
    <cellStyle name="Normal 315 5" xfId="13047"/>
    <cellStyle name="Normal 315 5 2" xfId="26901"/>
    <cellStyle name="Normal 315 6" xfId="13478"/>
    <cellStyle name="Normal 315 6 2" xfId="28725"/>
    <cellStyle name="Normal 315 7" xfId="15808"/>
    <cellStyle name="Normal 316" xfId="733"/>
    <cellStyle name="Normal 316 2" xfId="6830"/>
    <cellStyle name="Normal 316 2 2" xfId="11685"/>
    <cellStyle name="Normal 316 2 2 2" xfId="23723"/>
    <cellStyle name="Normal 316 2 3" xfId="19602"/>
    <cellStyle name="Normal 316 3" xfId="4009"/>
    <cellStyle name="Normal 316 3 2" xfId="18342"/>
    <cellStyle name="Normal 316 4" xfId="10230"/>
    <cellStyle name="Normal 316 4 2" xfId="22269"/>
    <cellStyle name="Normal 316 5" xfId="13048"/>
    <cellStyle name="Normal 316 5 2" xfId="26902"/>
    <cellStyle name="Normal 316 6" xfId="13479"/>
    <cellStyle name="Normal 316 6 2" xfId="28726"/>
    <cellStyle name="Normal 316 7" xfId="15809"/>
    <cellStyle name="Normal 317" xfId="734"/>
    <cellStyle name="Normal 317 2" xfId="6831"/>
    <cellStyle name="Normal 317 2 2" xfId="11686"/>
    <cellStyle name="Normal 317 2 2 2" xfId="23724"/>
    <cellStyle name="Normal 317 2 3" xfId="19603"/>
    <cellStyle name="Normal 317 3" xfId="4010"/>
    <cellStyle name="Normal 317 3 2" xfId="18343"/>
    <cellStyle name="Normal 317 4" xfId="10231"/>
    <cellStyle name="Normal 317 4 2" xfId="22270"/>
    <cellStyle name="Normal 317 5" xfId="13049"/>
    <cellStyle name="Normal 317 5 2" xfId="26903"/>
    <cellStyle name="Normal 317 6" xfId="13480"/>
    <cellStyle name="Normal 317 6 2" xfId="28727"/>
    <cellStyle name="Normal 317 7" xfId="15810"/>
    <cellStyle name="Normal 318" xfId="735"/>
    <cellStyle name="Normal 318 2" xfId="6832"/>
    <cellStyle name="Normal 318 2 2" xfId="11687"/>
    <cellStyle name="Normal 318 2 2 2" xfId="23725"/>
    <cellStyle name="Normal 318 2 3" xfId="19604"/>
    <cellStyle name="Normal 318 3" xfId="4011"/>
    <cellStyle name="Normal 318 3 2" xfId="18344"/>
    <cellStyle name="Normal 318 4" xfId="10232"/>
    <cellStyle name="Normal 318 4 2" xfId="22271"/>
    <cellStyle name="Normal 318 5" xfId="13050"/>
    <cellStyle name="Normal 318 5 2" xfId="26904"/>
    <cellStyle name="Normal 318 6" xfId="13481"/>
    <cellStyle name="Normal 318 6 2" xfId="28728"/>
    <cellStyle name="Normal 318 7" xfId="15811"/>
    <cellStyle name="Normal 319" xfId="736"/>
    <cellStyle name="Normal 319 2" xfId="6833"/>
    <cellStyle name="Normal 319 2 2" xfId="11688"/>
    <cellStyle name="Normal 319 2 2 2" xfId="23726"/>
    <cellStyle name="Normal 319 2 3" xfId="19605"/>
    <cellStyle name="Normal 319 3" xfId="4012"/>
    <cellStyle name="Normal 319 3 2" xfId="18345"/>
    <cellStyle name="Normal 319 4" xfId="10233"/>
    <cellStyle name="Normal 319 4 2" xfId="22272"/>
    <cellStyle name="Normal 319 5" xfId="13051"/>
    <cellStyle name="Normal 319 5 2" xfId="26905"/>
    <cellStyle name="Normal 319 6" xfId="13482"/>
    <cellStyle name="Normal 319 6 2" xfId="28729"/>
    <cellStyle name="Normal 319 7" xfId="15812"/>
    <cellStyle name="Normal 32" xfId="737"/>
    <cellStyle name="Normal 32 2" xfId="738"/>
    <cellStyle name="Normal 32 2 2" xfId="739"/>
    <cellStyle name="Normal 32 2 2 2" xfId="6836"/>
    <cellStyle name="Normal 32 2 2 3" xfId="6837"/>
    <cellStyle name="Normal 32 2 2 3 2" xfId="11691"/>
    <cellStyle name="Normal 32 2 2 3 2 2" xfId="23729"/>
    <cellStyle name="Normal 32 2 2 3 3" xfId="19608"/>
    <cellStyle name="Normal 32 2 2 4" xfId="14734"/>
    <cellStyle name="Normal 32 2 2 4 2" xfId="29976"/>
    <cellStyle name="Normal 32 2 2 5" xfId="17062"/>
    <cellStyle name="Normal 32 2 3" xfId="6835"/>
    <cellStyle name="Normal 32 2 3 2" xfId="11690"/>
    <cellStyle name="Normal 32 2 3 2 2" xfId="23728"/>
    <cellStyle name="Normal 32 2 3 3" xfId="19607"/>
    <cellStyle name="Normal 32 2 4" xfId="4013"/>
    <cellStyle name="Normal 32 2 4 2" xfId="18346"/>
    <cellStyle name="Normal 32 2 5" xfId="10234"/>
    <cellStyle name="Normal 32 2 5 2" xfId="22273"/>
    <cellStyle name="Normal 32 3" xfId="740"/>
    <cellStyle name="Normal 32 3 2" xfId="741"/>
    <cellStyle name="Normal 32 3 3" xfId="742"/>
    <cellStyle name="Normal 32 3 3 2" xfId="4015"/>
    <cellStyle name="Normal 32 3 3 2 2" xfId="17957"/>
    <cellStyle name="Normal 32 3 3 2 3" xfId="25059"/>
    <cellStyle name="Normal 32 3 3 3" xfId="4014"/>
    <cellStyle name="Normal 32 4" xfId="743"/>
    <cellStyle name="Normal 32 4 2" xfId="4017"/>
    <cellStyle name="Normal 32 4 3" xfId="4016"/>
    <cellStyle name="Normal 32 4 4" xfId="25060"/>
    <cellStyle name="Normal 32 5" xfId="6834"/>
    <cellStyle name="Normal 32 5 2" xfId="11689"/>
    <cellStyle name="Normal 32 5 2 2" xfId="23727"/>
    <cellStyle name="Normal 32 5 3" xfId="19606"/>
    <cellStyle name="Normal 32 6" xfId="13052"/>
    <cellStyle name="Normal 32 6 2" xfId="26906"/>
    <cellStyle name="Normal 32 6 3" xfId="24913"/>
    <cellStyle name="Normal 32 7" xfId="13483"/>
    <cellStyle name="Normal 32 7 2" xfId="28730"/>
    <cellStyle name="Normal 32 8" xfId="15813"/>
    <cellStyle name="Normal 320" xfId="744"/>
    <cellStyle name="Normal 320 2" xfId="6838"/>
    <cellStyle name="Normal 320 2 2" xfId="11692"/>
    <cellStyle name="Normal 320 2 2 2" xfId="23730"/>
    <cellStyle name="Normal 320 2 3" xfId="19609"/>
    <cellStyle name="Normal 320 3" xfId="4018"/>
    <cellStyle name="Normal 320 3 2" xfId="18347"/>
    <cellStyle name="Normal 320 4" xfId="10235"/>
    <cellStyle name="Normal 320 4 2" xfId="22274"/>
    <cellStyle name="Normal 320 5" xfId="13053"/>
    <cellStyle name="Normal 320 5 2" xfId="26907"/>
    <cellStyle name="Normal 320 6" xfId="13484"/>
    <cellStyle name="Normal 320 6 2" xfId="28731"/>
    <cellStyle name="Normal 320 7" xfId="15814"/>
    <cellStyle name="Normal 321" xfId="745"/>
    <cellStyle name="Normal 321 2" xfId="6839"/>
    <cellStyle name="Normal 321 2 2" xfId="11693"/>
    <cellStyle name="Normal 321 2 2 2" xfId="23731"/>
    <cellStyle name="Normal 321 2 3" xfId="19610"/>
    <cellStyle name="Normal 321 3" xfId="4019"/>
    <cellStyle name="Normal 321 3 2" xfId="18348"/>
    <cellStyle name="Normal 321 4" xfId="10236"/>
    <cellStyle name="Normal 321 4 2" xfId="22275"/>
    <cellStyle name="Normal 321 5" xfId="13054"/>
    <cellStyle name="Normal 321 5 2" xfId="26908"/>
    <cellStyle name="Normal 321 6" xfId="13485"/>
    <cellStyle name="Normal 321 6 2" xfId="28732"/>
    <cellStyle name="Normal 321 7" xfId="15815"/>
    <cellStyle name="Normal 322" xfId="746"/>
    <cellStyle name="Normal 322 2" xfId="6840"/>
    <cellStyle name="Normal 322 2 2" xfId="11694"/>
    <cellStyle name="Normal 322 2 2 2" xfId="23732"/>
    <cellStyle name="Normal 322 2 3" xfId="19611"/>
    <cellStyle name="Normal 322 3" xfId="4020"/>
    <cellStyle name="Normal 322 3 2" xfId="18349"/>
    <cellStyle name="Normal 322 4" xfId="10237"/>
    <cellStyle name="Normal 322 4 2" xfId="22276"/>
    <cellStyle name="Normal 322 5" xfId="13055"/>
    <cellStyle name="Normal 322 5 2" xfId="26909"/>
    <cellStyle name="Normal 322 6" xfId="13486"/>
    <cellStyle name="Normal 322 6 2" xfId="28733"/>
    <cellStyle name="Normal 322 7" xfId="15816"/>
    <cellStyle name="Normal 323" xfId="747"/>
    <cellStyle name="Normal 323 2" xfId="6841"/>
    <cellStyle name="Normal 323 2 2" xfId="11695"/>
    <cellStyle name="Normal 323 2 2 2" xfId="23733"/>
    <cellStyle name="Normal 323 2 3" xfId="19612"/>
    <cellStyle name="Normal 323 3" xfId="4021"/>
    <cellStyle name="Normal 323 3 2" xfId="18350"/>
    <cellStyle name="Normal 323 4" xfId="10238"/>
    <cellStyle name="Normal 323 4 2" xfId="22277"/>
    <cellStyle name="Normal 323 5" xfId="13056"/>
    <cellStyle name="Normal 323 5 2" xfId="26910"/>
    <cellStyle name="Normal 323 6" xfId="13487"/>
    <cellStyle name="Normal 323 6 2" xfId="28734"/>
    <cellStyle name="Normal 323 7" xfId="15817"/>
    <cellStyle name="Normal 324" xfId="748"/>
    <cellStyle name="Normal 324 2" xfId="6842"/>
    <cellStyle name="Normal 324 2 2" xfId="11696"/>
    <cellStyle name="Normal 324 2 2 2" xfId="23734"/>
    <cellStyle name="Normal 324 2 3" xfId="19613"/>
    <cellStyle name="Normal 324 3" xfId="4022"/>
    <cellStyle name="Normal 324 3 2" xfId="18351"/>
    <cellStyle name="Normal 324 4" xfId="10239"/>
    <cellStyle name="Normal 324 4 2" xfId="22278"/>
    <cellStyle name="Normal 324 5" xfId="13057"/>
    <cellStyle name="Normal 324 5 2" xfId="26911"/>
    <cellStyle name="Normal 324 6" xfId="13488"/>
    <cellStyle name="Normal 324 6 2" xfId="28735"/>
    <cellStyle name="Normal 324 7" xfId="15818"/>
    <cellStyle name="Normal 325" xfId="749"/>
    <cellStyle name="Normal 325 2" xfId="6843"/>
    <cellStyle name="Normal 325 2 2" xfId="11697"/>
    <cellStyle name="Normal 325 2 2 2" xfId="23735"/>
    <cellStyle name="Normal 325 2 3" xfId="19614"/>
    <cellStyle name="Normal 325 3" xfId="4023"/>
    <cellStyle name="Normal 325 3 2" xfId="18352"/>
    <cellStyle name="Normal 325 4" xfId="10240"/>
    <cellStyle name="Normal 325 4 2" xfId="22279"/>
    <cellStyle name="Normal 325 5" xfId="13058"/>
    <cellStyle name="Normal 325 5 2" xfId="26912"/>
    <cellStyle name="Normal 325 6" xfId="13489"/>
    <cellStyle name="Normal 325 6 2" xfId="28736"/>
    <cellStyle name="Normal 325 7" xfId="15819"/>
    <cellStyle name="Normal 326" xfId="750"/>
    <cellStyle name="Normal 326 2" xfId="6844"/>
    <cellStyle name="Normal 326 2 2" xfId="11698"/>
    <cellStyle name="Normal 326 2 2 2" xfId="23736"/>
    <cellStyle name="Normal 326 2 3" xfId="19615"/>
    <cellStyle name="Normal 326 3" xfId="4024"/>
    <cellStyle name="Normal 326 3 2" xfId="18353"/>
    <cellStyle name="Normal 326 4" xfId="10241"/>
    <cellStyle name="Normal 326 4 2" xfId="22280"/>
    <cellStyle name="Normal 326 5" xfId="13059"/>
    <cellStyle name="Normal 326 5 2" xfId="26913"/>
    <cellStyle name="Normal 326 6" xfId="13490"/>
    <cellStyle name="Normal 326 6 2" xfId="28737"/>
    <cellStyle name="Normal 326 7" xfId="15820"/>
    <cellStyle name="Normal 327" xfId="751"/>
    <cellStyle name="Normal 327 2" xfId="6845"/>
    <cellStyle name="Normal 327 2 2" xfId="11699"/>
    <cellStyle name="Normal 327 2 2 2" xfId="23737"/>
    <cellStyle name="Normal 327 2 3" xfId="19616"/>
    <cellStyle name="Normal 327 3" xfId="4025"/>
    <cellStyle name="Normal 327 3 2" xfId="18354"/>
    <cellStyle name="Normal 327 4" xfId="10242"/>
    <cellStyle name="Normal 327 4 2" xfId="22281"/>
    <cellStyle name="Normal 327 5" xfId="13060"/>
    <cellStyle name="Normal 327 5 2" xfId="26914"/>
    <cellStyle name="Normal 327 6" xfId="13491"/>
    <cellStyle name="Normal 327 6 2" xfId="28738"/>
    <cellStyle name="Normal 327 7" xfId="15821"/>
    <cellStyle name="Normal 328" xfId="752"/>
    <cellStyle name="Normal 328 2" xfId="6846"/>
    <cellStyle name="Normal 328 2 2" xfId="11700"/>
    <cellStyle name="Normal 328 2 2 2" xfId="23738"/>
    <cellStyle name="Normal 328 2 3" xfId="19617"/>
    <cellStyle name="Normal 328 3" xfId="4026"/>
    <cellStyle name="Normal 328 3 2" xfId="18355"/>
    <cellStyle name="Normal 328 4" xfId="10243"/>
    <cellStyle name="Normal 328 4 2" xfId="22282"/>
    <cellStyle name="Normal 328 5" xfId="13061"/>
    <cellStyle name="Normal 328 5 2" xfId="26915"/>
    <cellStyle name="Normal 328 6" xfId="13492"/>
    <cellStyle name="Normal 328 6 2" xfId="28739"/>
    <cellStyle name="Normal 328 7" xfId="15822"/>
    <cellStyle name="Normal 329" xfId="753"/>
    <cellStyle name="Normal 329 2" xfId="6847"/>
    <cellStyle name="Normal 329 2 2" xfId="11701"/>
    <cellStyle name="Normal 329 2 2 2" xfId="23739"/>
    <cellStyle name="Normal 329 2 3" xfId="19618"/>
    <cellStyle name="Normal 329 3" xfId="4027"/>
    <cellStyle name="Normal 329 3 2" xfId="18356"/>
    <cellStyle name="Normal 329 4" xfId="10244"/>
    <cellStyle name="Normal 329 4 2" xfId="22283"/>
    <cellStyle name="Normal 329 5" xfId="13062"/>
    <cellStyle name="Normal 329 5 2" xfId="26916"/>
    <cellStyle name="Normal 329 6" xfId="13493"/>
    <cellStyle name="Normal 329 6 2" xfId="28740"/>
    <cellStyle name="Normal 329 7" xfId="15823"/>
    <cellStyle name="Normal 33" xfId="754"/>
    <cellStyle name="Normal 33 2" xfId="755"/>
    <cellStyle name="Normal 33 2 2" xfId="6849"/>
    <cellStyle name="Normal 33 2 2 2" xfId="11703"/>
    <cellStyle name="Normal 33 2 2 2 2" xfId="23741"/>
    <cellStyle name="Normal 33 2 2 3" xfId="19620"/>
    <cellStyle name="Normal 33 2 3" xfId="4028"/>
    <cellStyle name="Normal 33 2 3 2" xfId="18357"/>
    <cellStyle name="Normal 33 2 4" xfId="10245"/>
    <cellStyle name="Normal 33 2 4 2" xfId="22284"/>
    <cellStyle name="Normal 33 2 5" xfId="14735"/>
    <cellStyle name="Normal 33 2 5 2" xfId="29977"/>
    <cellStyle name="Normal 33 2 6" xfId="17063"/>
    <cellStyle name="Normal 33 3" xfId="756"/>
    <cellStyle name="Normal 33 3 2" xfId="757"/>
    <cellStyle name="Normal 33 3 3" xfId="758"/>
    <cellStyle name="Normal 33 3 3 2" xfId="4030"/>
    <cellStyle name="Normal 33 3 3 2 2" xfId="17958"/>
    <cellStyle name="Normal 33 3 3 2 3" xfId="25061"/>
    <cellStyle name="Normal 33 3 3 3" xfId="4029"/>
    <cellStyle name="Normal 33 4" xfId="759"/>
    <cellStyle name="Normal 33 4 2" xfId="4032"/>
    <cellStyle name="Normal 33 4 3" xfId="4031"/>
    <cellStyle name="Normal 33 4 4" xfId="25062"/>
    <cellStyle name="Normal 33 5" xfId="6848"/>
    <cellStyle name="Normal 33 5 2" xfId="11702"/>
    <cellStyle name="Normal 33 5 2 2" xfId="23740"/>
    <cellStyle name="Normal 33 5 3" xfId="19619"/>
    <cellStyle name="Normal 33 6" xfId="13063"/>
    <cellStyle name="Normal 33 6 2" xfId="26917"/>
    <cellStyle name="Normal 33 6 3" xfId="24914"/>
    <cellStyle name="Normal 33 7" xfId="13494"/>
    <cellStyle name="Normal 33 7 2" xfId="28741"/>
    <cellStyle name="Normal 33 8" xfId="15824"/>
    <cellStyle name="Normal 330" xfId="760"/>
    <cellStyle name="Normal 330 2" xfId="6850"/>
    <cellStyle name="Normal 330 2 2" xfId="11704"/>
    <cellStyle name="Normal 330 2 2 2" xfId="23742"/>
    <cellStyle name="Normal 330 2 3" xfId="19621"/>
    <cellStyle name="Normal 330 3" xfId="4033"/>
    <cellStyle name="Normal 330 3 2" xfId="18358"/>
    <cellStyle name="Normal 330 4" xfId="10246"/>
    <cellStyle name="Normal 330 4 2" xfId="22285"/>
    <cellStyle name="Normal 330 5" xfId="13064"/>
    <cellStyle name="Normal 330 5 2" xfId="26918"/>
    <cellStyle name="Normal 330 6" xfId="13495"/>
    <cellStyle name="Normal 330 6 2" xfId="28742"/>
    <cellStyle name="Normal 330 7" xfId="15825"/>
    <cellStyle name="Normal 331" xfId="761"/>
    <cellStyle name="Normal 331 2" xfId="6851"/>
    <cellStyle name="Normal 331 2 2" xfId="11705"/>
    <cellStyle name="Normal 331 2 2 2" xfId="23743"/>
    <cellStyle name="Normal 331 2 3" xfId="19622"/>
    <cellStyle name="Normal 331 3" xfId="4034"/>
    <cellStyle name="Normal 331 3 2" xfId="18359"/>
    <cellStyle name="Normal 331 4" xfId="10247"/>
    <cellStyle name="Normal 331 4 2" xfId="22286"/>
    <cellStyle name="Normal 331 5" xfId="13065"/>
    <cellStyle name="Normal 331 5 2" xfId="26919"/>
    <cellStyle name="Normal 331 6" xfId="13496"/>
    <cellStyle name="Normal 331 6 2" xfId="28743"/>
    <cellStyle name="Normal 331 7" xfId="15826"/>
    <cellStyle name="Normal 332" xfId="762"/>
    <cellStyle name="Normal 332 2" xfId="6852"/>
    <cellStyle name="Normal 332 2 2" xfId="11706"/>
    <cellStyle name="Normal 332 2 2 2" xfId="23744"/>
    <cellStyle name="Normal 332 2 3" xfId="19623"/>
    <cellStyle name="Normal 332 3" xfId="4035"/>
    <cellStyle name="Normal 332 3 2" xfId="18360"/>
    <cellStyle name="Normal 332 4" xfId="10248"/>
    <cellStyle name="Normal 332 4 2" xfId="22287"/>
    <cellStyle name="Normal 332 5" xfId="13066"/>
    <cellStyle name="Normal 332 5 2" xfId="26920"/>
    <cellStyle name="Normal 332 6" xfId="13497"/>
    <cellStyle name="Normal 332 6 2" xfId="28744"/>
    <cellStyle name="Normal 332 7" xfId="15827"/>
    <cellStyle name="Normal 333" xfId="763"/>
    <cellStyle name="Normal 333 2" xfId="6853"/>
    <cellStyle name="Normal 333 2 2" xfId="11707"/>
    <cellStyle name="Normal 333 2 2 2" xfId="23745"/>
    <cellStyle name="Normal 333 2 3" xfId="19624"/>
    <cellStyle name="Normal 333 3" xfId="4036"/>
    <cellStyle name="Normal 333 3 2" xfId="18361"/>
    <cellStyle name="Normal 333 4" xfId="10249"/>
    <cellStyle name="Normal 333 4 2" xfId="22288"/>
    <cellStyle name="Normal 333 5" xfId="13067"/>
    <cellStyle name="Normal 333 5 2" xfId="26921"/>
    <cellStyle name="Normal 333 6" xfId="13498"/>
    <cellStyle name="Normal 333 6 2" xfId="28745"/>
    <cellStyle name="Normal 333 7" xfId="15828"/>
    <cellStyle name="Normal 334" xfId="764"/>
    <cellStyle name="Normal 334 2" xfId="6854"/>
    <cellStyle name="Normal 334 2 2" xfId="11708"/>
    <cellStyle name="Normal 334 2 2 2" xfId="23746"/>
    <cellStyle name="Normal 334 2 3" xfId="19625"/>
    <cellStyle name="Normal 334 3" xfId="4037"/>
    <cellStyle name="Normal 334 3 2" xfId="18362"/>
    <cellStyle name="Normal 334 4" xfId="10250"/>
    <cellStyle name="Normal 334 4 2" xfId="22289"/>
    <cellStyle name="Normal 334 5" xfId="13068"/>
    <cellStyle name="Normal 334 5 2" xfId="26922"/>
    <cellStyle name="Normal 334 6" xfId="13499"/>
    <cellStyle name="Normal 334 6 2" xfId="28746"/>
    <cellStyle name="Normal 334 7" xfId="15829"/>
    <cellStyle name="Normal 335" xfId="765"/>
    <cellStyle name="Normal 335 2" xfId="6855"/>
    <cellStyle name="Normal 335 2 2" xfId="11709"/>
    <cellStyle name="Normal 335 2 2 2" xfId="23747"/>
    <cellStyle name="Normal 335 2 3" xfId="19626"/>
    <cellStyle name="Normal 335 3" xfId="4038"/>
    <cellStyle name="Normal 335 3 2" xfId="18363"/>
    <cellStyle name="Normal 335 4" xfId="10251"/>
    <cellStyle name="Normal 335 4 2" xfId="22290"/>
    <cellStyle name="Normal 335 5" xfId="13069"/>
    <cellStyle name="Normal 335 5 2" xfId="26923"/>
    <cellStyle name="Normal 335 6" xfId="13500"/>
    <cellStyle name="Normal 335 6 2" xfId="28747"/>
    <cellStyle name="Normal 335 7" xfId="15830"/>
    <cellStyle name="Normal 336" xfId="766"/>
    <cellStyle name="Normal 336 2" xfId="6856"/>
    <cellStyle name="Normal 336 2 2" xfId="11710"/>
    <cellStyle name="Normal 336 2 2 2" xfId="23748"/>
    <cellStyle name="Normal 336 2 3" xfId="19627"/>
    <cellStyle name="Normal 336 3" xfId="4039"/>
    <cellStyle name="Normal 336 3 2" xfId="18364"/>
    <cellStyle name="Normal 336 4" xfId="10252"/>
    <cellStyle name="Normal 336 4 2" xfId="22291"/>
    <cellStyle name="Normal 336 5" xfId="13070"/>
    <cellStyle name="Normal 336 5 2" xfId="26924"/>
    <cellStyle name="Normal 336 6" xfId="13501"/>
    <cellStyle name="Normal 336 6 2" xfId="28748"/>
    <cellStyle name="Normal 336 7" xfId="15831"/>
    <cellStyle name="Normal 337" xfId="767"/>
    <cellStyle name="Normal 337 2" xfId="6857"/>
    <cellStyle name="Normal 337 2 2" xfId="11711"/>
    <cellStyle name="Normal 337 2 2 2" xfId="23749"/>
    <cellStyle name="Normal 337 2 3" xfId="19628"/>
    <cellStyle name="Normal 337 3" xfId="4040"/>
    <cellStyle name="Normal 337 3 2" xfId="18365"/>
    <cellStyle name="Normal 337 4" xfId="10253"/>
    <cellStyle name="Normal 337 4 2" xfId="22292"/>
    <cellStyle name="Normal 337 5" xfId="13071"/>
    <cellStyle name="Normal 337 5 2" xfId="26925"/>
    <cellStyle name="Normal 337 6" xfId="13502"/>
    <cellStyle name="Normal 337 6 2" xfId="28749"/>
    <cellStyle name="Normal 337 7" xfId="15832"/>
    <cellStyle name="Normal 338" xfId="768"/>
    <cellStyle name="Normal 338 2" xfId="6858"/>
    <cellStyle name="Normal 338 2 2" xfId="11712"/>
    <cellStyle name="Normal 338 2 2 2" xfId="23750"/>
    <cellStyle name="Normal 338 2 3" xfId="19629"/>
    <cellStyle name="Normal 338 3" xfId="4041"/>
    <cellStyle name="Normal 338 3 2" xfId="18366"/>
    <cellStyle name="Normal 338 4" xfId="10254"/>
    <cellStyle name="Normal 338 4 2" xfId="22293"/>
    <cellStyle name="Normal 338 5" xfId="13072"/>
    <cellStyle name="Normal 338 5 2" xfId="26926"/>
    <cellStyle name="Normal 338 6" xfId="13503"/>
    <cellStyle name="Normal 338 6 2" xfId="28750"/>
    <cellStyle name="Normal 338 7" xfId="15833"/>
    <cellStyle name="Normal 339" xfId="769"/>
    <cellStyle name="Normal 339 2" xfId="6859"/>
    <cellStyle name="Normal 339 2 2" xfId="11713"/>
    <cellStyle name="Normal 339 2 2 2" xfId="23751"/>
    <cellStyle name="Normal 339 2 3" xfId="19630"/>
    <cellStyle name="Normal 339 3" xfId="4042"/>
    <cellStyle name="Normal 339 3 2" xfId="18367"/>
    <cellStyle name="Normal 339 4" xfId="10255"/>
    <cellStyle name="Normal 339 4 2" xfId="22294"/>
    <cellStyle name="Normal 339 5" xfId="13073"/>
    <cellStyle name="Normal 339 5 2" xfId="26927"/>
    <cellStyle name="Normal 339 6" xfId="13504"/>
    <cellStyle name="Normal 339 6 2" xfId="28751"/>
    <cellStyle name="Normal 339 7" xfId="15834"/>
    <cellStyle name="Normal 34" xfId="770"/>
    <cellStyle name="Normal 34 2" xfId="771"/>
    <cellStyle name="Normal 34 2 2" xfId="6861"/>
    <cellStyle name="Normal 34 2 2 2" xfId="11715"/>
    <cellStyle name="Normal 34 2 2 2 2" xfId="23753"/>
    <cellStyle name="Normal 34 2 2 3" xfId="19632"/>
    <cellStyle name="Normal 34 2 3" xfId="4043"/>
    <cellStyle name="Normal 34 2 3 2" xfId="18368"/>
    <cellStyle name="Normal 34 2 4" xfId="10256"/>
    <cellStyle name="Normal 34 2 4 2" xfId="22295"/>
    <cellStyle name="Normal 34 2 5" xfId="14737"/>
    <cellStyle name="Normal 34 2 5 2" xfId="29979"/>
    <cellStyle name="Normal 34 2 6" xfId="17065"/>
    <cellStyle name="Normal 34 3" xfId="772"/>
    <cellStyle name="Normal 34 3 2" xfId="773"/>
    <cellStyle name="Normal 34 3 3" xfId="774"/>
    <cellStyle name="Normal 34 3 3 2" xfId="4045"/>
    <cellStyle name="Normal 34 3 3 2 2" xfId="17959"/>
    <cellStyle name="Normal 34 3 3 2 3" xfId="25063"/>
    <cellStyle name="Normal 34 3 3 3" xfId="4044"/>
    <cellStyle name="Normal 34 4" xfId="775"/>
    <cellStyle name="Normal 34 4 2" xfId="4047"/>
    <cellStyle name="Normal 34 4 3" xfId="4046"/>
    <cellStyle name="Normal 34 4 4" xfId="25064"/>
    <cellStyle name="Normal 34 5" xfId="6860"/>
    <cellStyle name="Normal 34 5 2" xfId="11714"/>
    <cellStyle name="Normal 34 5 2 2" xfId="23752"/>
    <cellStyle name="Normal 34 5 3" xfId="19631"/>
    <cellStyle name="Normal 34 6" xfId="13074"/>
    <cellStyle name="Normal 34 6 2" xfId="26928"/>
    <cellStyle name="Normal 34 6 3" xfId="24915"/>
    <cellStyle name="Normal 34 7" xfId="13505"/>
    <cellStyle name="Normal 34 7 2" xfId="28752"/>
    <cellStyle name="Normal 34 8" xfId="15835"/>
    <cellStyle name="Normal 340" xfId="776"/>
    <cellStyle name="Normal 340 2" xfId="6862"/>
    <cellStyle name="Normal 340 2 2" xfId="11716"/>
    <cellStyle name="Normal 340 2 2 2" xfId="23754"/>
    <cellStyle name="Normal 340 2 3" xfId="19633"/>
    <cellStyle name="Normal 340 3" xfId="4048"/>
    <cellStyle name="Normal 340 3 2" xfId="18369"/>
    <cellStyle name="Normal 340 4" xfId="10257"/>
    <cellStyle name="Normal 340 4 2" xfId="22296"/>
    <cellStyle name="Normal 340 5" xfId="13075"/>
    <cellStyle name="Normal 340 5 2" xfId="26929"/>
    <cellStyle name="Normal 340 6" xfId="13506"/>
    <cellStyle name="Normal 340 6 2" xfId="28753"/>
    <cellStyle name="Normal 340 7" xfId="15836"/>
    <cellStyle name="Normal 341" xfId="777"/>
    <cellStyle name="Normal 341 2" xfId="6863"/>
    <cellStyle name="Normal 341 2 2" xfId="11717"/>
    <cellStyle name="Normal 341 2 2 2" xfId="23755"/>
    <cellStyle name="Normal 341 2 3" xfId="19634"/>
    <cellStyle name="Normal 341 3" xfId="4049"/>
    <cellStyle name="Normal 341 3 2" xfId="18370"/>
    <cellStyle name="Normal 341 4" xfId="10258"/>
    <cellStyle name="Normal 341 4 2" xfId="22297"/>
    <cellStyle name="Normal 341 5" xfId="13076"/>
    <cellStyle name="Normal 341 5 2" xfId="26930"/>
    <cellStyle name="Normal 341 6" xfId="13507"/>
    <cellStyle name="Normal 341 6 2" xfId="28754"/>
    <cellStyle name="Normal 341 7" xfId="15837"/>
    <cellStyle name="Normal 342" xfId="778"/>
    <cellStyle name="Normal 342 2" xfId="6864"/>
    <cellStyle name="Normal 342 2 2" xfId="11718"/>
    <cellStyle name="Normal 342 2 2 2" xfId="23756"/>
    <cellStyle name="Normal 342 2 3" xfId="19635"/>
    <cellStyle name="Normal 342 3" xfId="4050"/>
    <cellStyle name="Normal 342 3 2" xfId="18371"/>
    <cellStyle name="Normal 342 4" xfId="10259"/>
    <cellStyle name="Normal 342 4 2" xfId="22298"/>
    <cellStyle name="Normal 342 5" xfId="13077"/>
    <cellStyle name="Normal 342 5 2" xfId="26931"/>
    <cellStyle name="Normal 342 6" xfId="13508"/>
    <cellStyle name="Normal 342 6 2" xfId="28755"/>
    <cellStyle name="Normal 342 7" xfId="15838"/>
    <cellStyle name="Normal 343" xfId="779"/>
    <cellStyle name="Normal 343 2" xfId="6865"/>
    <cellStyle name="Normal 343 2 2" xfId="11719"/>
    <cellStyle name="Normal 343 2 2 2" xfId="23757"/>
    <cellStyle name="Normal 343 2 3" xfId="19636"/>
    <cellStyle name="Normal 343 3" xfId="4051"/>
    <cellStyle name="Normal 343 3 2" xfId="18372"/>
    <cellStyle name="Normal 343 4" xfId="10260"/>
    <cellStyle name="Normal 343 4 2" xfId="22299"/>
    <cellStyle name="Normal 343 5" xfId="13078"/>
    <cellStyle name="Normal 343 5 2" xfId="26932"/>
    <cellStyle name="Normal 343 6" xfId="13509"/>
    <cellStyle name="Normal 343 6 2" xfId="28756"/>
    <cellStyle name="Normal 343 7" xfId="15839"/>
    <cellStyle name="Normal 344" xfId="780"/>
    <cellStyle name="Normal 344 2" xfId="6866"/>
    <cellStyle name="Normal 344 2 2" xfId="11720"/>
    <cellStyle name="Normal 344 2 2 2" xfId="23758"/>
    <cellStyle name="Normal 344 2 3" xfId="19637"/>
    <cellStyle name="Normal 344 3" xfId="4052"/>
    <cellStyle name="Normal 344 3 2" xfId="18373"/>
    <cellStyle name="Normal 344 4" xfId="10261"/>
    <cellStyle name="Normal 344 4 2" xfId="22300"/>
    <cellStyle name="Normal 344 5" xfId="13079"/>
    <cellStyle name="Normal 344 5 2" xfId="26933"/>
    <cellStyle name="Normal 344 6" xfId="13510"/>
    <cellStyle name="Normal 344 6 2" xfId="28757"/>
    <cellStyle name="Normal 344 7" xfId="15840"/>
    <cellStyle name="Normal 345" xfId="781"/>
    <cellStyle name="Normal 345 2" xfId="6867"/>
    <cellStyle name="Normal 345 2 2" xfId="11721"/>
    <cellStyle name="Normal 345 2 2 2" xfId="23759"/>
    <cellStyle name="Normal 345 2 3" xfId="19638"/>
    <cellStyle name="Normal 345 3" xfId="4053"/>
    <cellStyle name="Normal 345 3 2" xfId="18374"/>
    <cellStyle name="Normal 345 4" xfId="10262"/>
    <cellStyle name="Normal 345 4 2" xfId="22301"/>
    <cellStyle name="Normal 345 5" xfId="13080"/>
    <cellStyle name="Normal 345 5 2" xfId="26934"/>
    <cellStyle name="Normal 345 6" xfId="13511"/>
    <cellStyle name="Normal 345 6 2" xfId="28758"/>
    <cellStyle name="Normal 345 7" xfId="15841"/>
    <cellStyle name="Normal 346" xfId="782"/>
    <cellStyle name="Normal 346 2" xfId="6868"/>
    <cellStyle name="Normal 346 2 2" xfId="11722"/>
    <cellStyle name="Normal 346 2 2 2" xfId="23760"/>
    <cellStyle name="Normal 346 2 3" xfId="19639"/>
    <cellStyle name="Normal 346 3" xfId="4054"/>
    <cellStyle name="Normal 346 3 2" xfId="18375"/>
    <cellStyle name="Normal 346 4" xfId="10263"/>
    <cellStyle name="Normal 346 4 2" xfId="22302"/>
    <cellStyle name="Normal 346 5" xfId="13081"/>
    <cellStyle name="Normal 346 5 2" xfId="26935"/>
    <cellStyle name="Normal 346 6" xfId="13512"/>
    <cellStyle name="Normal 346 6 2" xfId="28759"/>
    <cellStyle name="Normal 346 7" xfId="15842"/>
    <cellStyle name="Normal 347" xfId="783"/>
    <cellStyle name="Normal 347 2" xfId="6869"/>
    <cellStyle name="Normal 347 2 2" xfId="11723"/>
    <cellStyle name="Normal 347 2 2 2" xfId="23761"/>
    <cellStyle name="Normal 347 2 3" xfId="19640"/>
    <cellStyle name="Normal 347 3" xfId="4055"/>
    <cellStyle name="Normal 347 3 2" xfId="18376"/>
    <cellStyle name="Normal 347 4" xfId="10264"/>
    <cellStyle name="Normal 347 4 2" xfId="22303"/>
    <cellStyle name="Normal 347 5" xfId="13082"/>
    <cellStyle name="Normal 347 5 2" xfId="26936"/>
    <cellStyle name="Normal 347 6" xfId="13513"/>
    <cellStyle name="Normal 347 6 2" xfId="28760"/>
    <cellStyle name="Normal 347 7" xfId="15843"/>
    <cellStyle name="Normal 348" xfId="784"/>
    <cellStyle name="Normal 348 2" xfId="6870"/>
    <cellStyle name="Normal 348 2 2" xfId="11724"/>
    <cellStyle name="Normal 348 2 2 2" xfId="23762"/>
    <cellStyle name="Normal 348 2 3" xfId="19641"/>
    <cellStyle name="Normal 348 3" xfId="4056"/>
    <cellStyle name="Normal 348 3 2" xfId="18377"/>
    <cellStyle name="Normal 348 4" xfId="10265"/>
    <cellStyle name="Normal 348 4 2" xfId="22304"/>
    <cellStyle name="Normal 348 5" xfId="13083"/>
    <cellStyle name="Normal 348 5 2" xfId="26937"/>
    <cellStyle name="Normal 348 6" xfId="13514"/>
    <cellStyle name="Normal 348 6 2" xfId="28761"/>
    <cellStyle name="Normal 348 7" xfId="15844"/>
    <cellStyle name="Normal 349" xfId="785"/>
    <cellStyle name="Normal 349 2" xfId="6871"/>
    <cellStyle name="Normal 349 2 2" xfId="11725"/>
    <cellStyle name="Normal 349 2 2 2" xfId="23763"/>
    <cellStyle name="Normal 349 2 3" xfId="19642"/>
    <cellStyle name="Normal 349 3" xfId="4057"/>
    <cellStyle name="Normal 349 3 2" xfId="18378"/>
    <cellStyle name="Normal 349 4" xfId="10266"/>
    <cellStyle name="Normal 349 4 2" xfId="22305"/>
    <cellStyle name="Normal 349 5" xfId="13084"/>
    <cellStyle name="Normal 349 5 2" xfId="26938"/>
    <cellStyle name="Normal 349 6" xfId="13515"/>
    <cellStyle name="Normal 349 6 2" xfId="28762"/>
    <cellStyle name="Normal 349 7" xfId="15845"/>
    <cellStyle name="Normal 35" xfId="786"/>
    <cellStyle name="Normal 35 2" xfId="787"/>
    <cellStyle name="Normal 35 2 2" xfId="6873"/>
    <cellStyle name="Normal 35 2 2 2" xfId="11727"/>
    <cellStyle name="Normal 35 2 2 2 2" xfId="23765"/>
    <cellStyle name="Normal 35 2 2 3" xfId="19644"/>
    <cellStyle name="Normal 35 2 3" xfId="4058"/>
    <cellStyle name="Normal 35 2 3 2" xfId="18379"/>
    <cellStyle name="Normal 35 2 4" xfId="10267"/>
    <cellStyle name="Normal 35 2 4 2" xfId="22306"/>
    <cellStyle name="Normal 35 2 5" xfId="14738"/>
    <cellStyle name="Normal 35 2 5 2" xfId="29980"/>
    <cellStyle name="Normal 35 2 6" xfId="17066"/>
    <cellStyle name="Normal 35 3" xfId="788"/>
    <cellStyle name="Normal 35 3 2" xfId="789"/>
    <cellStyle name="Normal 35 3 3" xfId="790"/>
    <cellStyle name="Normal 35 3 3 2" xfId="4060"/>
    <cellStyle name="Normal 35 3 3 2 2" xfId="17960"/>
    <cellStyle name="Normal 35 3 3 2 3" xfId="25065"/>
    <cellStyle name="Normal 35 3 3 3" xfId="4059"/>
    <cellStyle name="Normal 35 4" xfId="791"/>
    <cellStyle name="Normal 35 4 2" xfId="4062"/>
    <cellStyle name="Normal 35 4 3" xfId="4061"/>
    <cellStyle name="Normal 35 4 4" xfId="25066"/>
    <cellStyle name="Normal 35 5" xfId="6872"/>
    <cellStyle name="Normal 35 5 2" xfId="11726"/>
    <cellStyle name="Normal 35 5 2 2" xfId="23764"/>
    <cellStyle name="Normal 35 5 3" xfId="19643"/>
    <cellStyle name="Normal 35 6" xfId="13085"/>
    <cellStyle name="Normal 35 6 2" xfId="26939"/>
    <cellStyle name="Normal 35 6 3" xfId="24916"/>
    <cellStyle name="Normal 35 7" xfId="13516"/>
    <cellStyle name="Normal 35 7 2" xfId="28763"/>
    <cellStyle name="Normal 35 8" xfId="15846"/>
    <cellStyle name="Normal 350" xfId="792"/>
    <cellStyle name="Normal 350 2" xfId="6874"/>
    <cellStyle name="Normal 350 2 2" xfId="11728"/>
    <cellStyle name="Normal 350 2 2 2" xfId="23766"/>
    <cellStyle name="Normal 350 2 3" xfId="19645"/>
    <cellStyle name="Normal 350 3" xfId="4063"/>
    <cellStyle name="Normal 350 3 2" xfId="18380"/>
    <cellStyle name="Normal 350 4" xfId="10268"/>
    <cellStyle name="Normal 350 4 2" xfId="22307"/>
    <cellStyle name="Normal 350 5" xfId="13086"/>
    <cellStyle name="Normal 350 5 2" xfId="26940"/>
    <cellStyle name="Normal 350 6" xfId="13517"/>
    <cellStyle name="Normal 350 6 2" xfId="28764"/>
    <cellStyle name="Normal 350 7" xfId="15847"/>
    <cellStyle name="Normal 351" xfId="793"/>
    <cellStyle name="Normal 351 2" xfId="6875"/>
    <cellStyle name="Normal 351 2 2" xfId="11729"/>
    <cellStyle name="Normal 351 2 2 2" xfId="23767"/>
    <cellStyle name="Normal 351 2 3" xfId="19646"/>
    <cellStyle name="Normal 351 3" xfId="4064"/>
    <cellStyle name="Normal 351 3 2" xfId="18381"/>
    <cellStyle name="Normal 351 4" xfId="10269"/>
    <cellStyle name="Normal 351 4 2" xfId="22308"/>
    <cellStyle name="Normal 351 5" xfId="13087"/>
    <cellStyle name="Normal 351 5 2" xfId="26941"/>
    <cellStyle name="Normal 351 6" xfId="13518"/>
    <cellStyle name="Normal 351 6 2" xfId="28765"/>
    <cellStyle name="Normal 351 7" xfId="15848"/>
    <cellStyle name="Normal 352" xfId="794"/>
    <cellStyle name="Normal 352 2" xfId="6876"/>
    <cellStyle name="Normal 352 2 2" xfId="11730"/>
    <cellStyle name="Normal 352 2 2 2" xfId="23768"/>
    <cellStyle name="Normal 352 2 3" xfId="19647"/>
    <cellStyle name="Normal 352 3" xfId="4065"/>
    <cellStyle name="Normal 352 3 2" xfId="18382"/>
    <cellStyle name="Normal 352 4" xfId="10270"/>
    <cellStyle name="Normal 352 4 2" xfId="22309"/>
    <cellStyle name="Normal 352 5" xfId="13088"/>
    <cellStyle name="Normal 352 5 2" xfId="26942"/>
    <cellStyle name="Normal 352 6" xfId="13519"/>
    <cellStyle name="Normal 352 6 2" xfId="28766"/>
    <cellStyle name="Normal 352 7" xfId="15849"/>
    <cellStyle name="Normal 353" xfId="795"/>
    <cellStyle name="Normal 353 2" xfId="6877"/>
    <cellStyle name="Normal 353 2 2" xfId="11731"/>
    <cellStyle name="Normal 353 2 2 2" xfId="23769"/>
    <cellStyle name="Normal 353 2 3" xfId="19648"/>
    <cellStyle name="Normal 353 3" xfId="4066"/>
    <cellStyle name="Normal 353 3 2" xfId="18383"/>
    <cellStyle name="Normal 353 4" xfId="10271"/>
    <cellStyle name="Normal 353 4 2" xfId="22310"/>
    <cellStyle name="Normal 353 5" xfId="13089"/>
    <cellStyle name="Normal 353 5 2" xfId="26943"/>
    <cellStyle name="Normal 353 6" xfId="13520"/>
    <cellStyle name="Normal 353 6 2" xfId="28767"/>
    <cellStyle name="Normal 353 7" xfId="15850"/>
    <cellStyle name="Normal 354" xfId="796"/>
    <cellStyle name="Normal 354 2" xfId="6878"/>
    <cellStyle name="Normal 354 2 2" xfId="11732"/>
    <cellStyle name="Normal 354 2 2 2" xfId="23770"/>
    <cellStyle name="Normal 354 2 3" xfId="19649"/>
    <cellStyle name="Normal 354 3" xfId="4067"/>
    <cellStyle name="Normal 354 3 2" xfId="18384"/>
    <cellStyle name="Normal 354 4" xfId="10272"/>
    <cellStyle name="Normal 354 4 2" xfId="22311"/>
    <cellStyle name="Normal 354 5" xfId="13090"/>
    <cellStyle name="Normal 354 5 2" xfId="26944"/>
    <cellStyle name="Normal 354 6" xfId="13521"/>
    <cellStyle name="Normal 354 6 2" xfId="28768"/>
    <cellStyle name="Normal 354 7" xfId="15851"/>
    <cellStyle name="Normal 355" xfId="797"/>
    <cellStyle name="Normal 355 2" xfId="6879"/>
    <cellStyle name="Normal 355 2 2" xfId="11733"/>
    <cellStyle name="Normal 355 2 2 2" xfId="23771"/>
    <cellStyle name="Normal 355 2 3" xfId="19650"/>
    <cellStyle name="Normal 355 3" xfId="4068"/>
    <cellStyle name="Normal 355 3 2" xfId="18385"/>
    <cellStyle name="Normal 355 4" xfId="10273"/>
    <cellStyle name="Normal 355 4 2" xfId="22312"/>
    <cellStyle name="Normal 355 5" xfId="13091"/>
    <cellStyle name="Normal 355 5 2" xfId="26945"/>
    <cellStyle name="Normal 355 6" xfId="13522"/>
    <cellStyle name="Normal 355 6 2" xfId="28769"/>
    <cellStyle name="Normal 355 7" xfId="15852"/>
    <cellStyle name="Normal 356" xfId="798"/>
    <cellStyle name="Normal 356 2" xfId="6880"/>
    <cellStyle name="Normal 356 2 2" xfId="11734"/>
    <cellStyle name="Normal 356 2 2 2" xfId="23772"/>
    <cellStyle name="Normal 356 2 3" xfId="19651"/>
    <cellStyle name="Normal 356 3" xfId="4069"/>
    <cellStyle name="Normal 356 3 2" xfId="18386"/>
    <cellStyle name="Normal 356 4" xfId="10274"/>
    <cellStyle name="Normal 356 4 2" xfId="22313"/>
    <cellStyle name="Normal 356 5" xfId="13092"/>
    <cellStyle name="Normal 356 5 2" xfId="26946"/>
    <cellStyle name="Normal 356 6" xfId="13523"/>
    <cellStyle name="Normal 356 6 2" xfId="28770"/>
    <cellStyle name="Normal 356 7" xfId="15853"/>
    <cellStyle name="Normal 357" xfId="799"/>
    <cellStyle name="Normal 357 2" xfId="6881"/>
    <cellStyle name="Normal 357 2 2" xfId="11735"/>
    <cellStyle name="Normal 357 2 2 2" xfId="23773"/>
    <cellStyle name="Normal 357 2 3" xfId="19652"/>
    <cellStyle name="Normal 357 3" xfId="4070"/>
    <cellStyle name="Normal 357 3 2" xfId="18387"/>
    <cellStyle name="Normal 357 4" xfId="10275"/>
    <cellStyle name="Normal 357 4 2" xfId="22314"/>
    <cellStyle name="Normal 357 5" xfId="13093"/>
    <cellStyle name="Normal 357 5 2" xfId="26947"/>
    <cellStyle name="Normal 357 6" xfId="13524"/>
    <cellStyle name="Normal 357 6 2" xfId="28771"/>
    <cellStyle name="Normal 357 7" xfId="15854"/>
    <cellStyle name="Normal 358" xfId="800"/>
    <cellStyle name="Normal 358 2" xfId="801"/>
    <cellStyle name="Normal 358 2 2" xfId="802"/>
    <cellStyle name="Normal 358 2 2 2" xfId="6883"/>
    <cellStyle name="Normal 358 2 2 2 2" xfId="11737"/>
    <cellStyle name="Normal 358 2 2 2 2 2" xfId="23775"/>
    <cellStyle name="Normal 358 2 2 2 3" xfId="14865"/>
    <cellStyle name="Normal 358 2 2 2 3 2" xfId="30088"/>
    <cellStyle name="Normal 358 2 2 2 4" xfId="17177"/>
    <cellStyle name="Normal 358 2 2 3" xfId="6884"/>
    <cellStyle name="Normal 358 2 2 4" xfId="6882"/>
    <cellStyle name="Normal 358 2 2 4 2" xfId="11736"/>
    <cellStyle name="Normal 358 2 2 4 2 2" xfId="23774"/>
    <cellStyle name="Normal 358 2 2 4 3" xfId="19653"/>
    <cellStyle name="Normal 358 2 2 5" xfId="4071"/>
    <cellStyle name="Normal 358 2 2 5 2" xfId="18388"/>
    <cellStyle name="Normal 358 2 2 6" xfId="10276"/>
    <cellStyle name="Normal 358 2 2 6 2" xfId="22315"/>
    <cellStyle name="Normal 358 2 3" xfId="14155"/>
    <cellStyle name="Normal 358 2 3 2" xfId="29398"/>
    <cellStyle name="Normal 358 2 4" xfId="16485"/>
    <cellStyle name="Normal 358 3" xfId="803"/>
    <cellStyle name="Normal 358 3 2" xfId="804"/>
    <cellStyle name="Normal 358 3 2 2" xfId="6887"/>
    <cellStyle name="Normal 358 3 2 2 2" xfId="11740"/>
    <cellStyle name="Normal 358 3 2 2 2 2" xfId="23778"/>
    <cellStyle name="Normal 358 3 2 2 3" xfId="14866"/>
    <cellStyle name="Normal 358 3 2 2 3 2" xfId="30089"/>
    <cellStyle name="Normal 358 3 2 2 4" xfId="17178"/>
    <cellStyle name="Normal 358 3 2 3" xfId="6888"/>
    <cellStyle name="Normal 358 3 2 3 2" xfId="11741"/>
    <cellStyle name="Normal 358 3 2 3 2 2" xfId="23779"/>
    <cellStyle name="Normal 358 3 2 3 3" xfId="19656"/>
    <cellStyle name="Normal 358 3 2 4" xfId="6886"/>
    <cellStyle name="Normal 358 3 2 4 2" xfId="11739"/>
    <cellStyle name="Normal 358 3 2 4 2 2" xfId="23777"/>
    <cellStyle name="Normal 358 3 2 4 3" xfId="19655"/>
    <cellStyle name="Normal 358 3 2 5" xfId="4073"/>
    <cellStyle name="Normal 358 3 2 5 2" xfId="18390"/>
    <cellStyle name="Normal 358 3 2 6" xfId="10278"/>
    <cellStyle name="Normal 358 3 2 6 2" xfId="22317"/>
    <cellStyle name="Normal 358 3 2 7" xfId="14739"/>
    <cellStyle name="Normal 358 3 2 7 2" xfId="29981"/>
    <cellStyle name="Normal 358 3 2 8" xfId="17067"/>
    <cellStyle name="Normal 358 3 3" xfId="6885"/>
    <cellStyle name="Normal 358 3 3 2" xfId="11738"/>
    <cellStyle name="Normal 358 3 3 2 2" xfId="23776"/>
    <cellStyle name="Normal 358 3 3 3" xfId="19654"/>
    <cellStyle name="Normal 358 3 4" xfId="4072"/>
    <cellStyle name="Normal 358 3 4 2" xfId="18389"/>
    <cellStyle name="Normal 358 3 5" xfId="10277"/>
    <cellStyle name="Normal 358 3 5 2" xfId="22316"/>
    <cellStyle name="Normal 358 3 6" xfId="14286"/>
    <cellStyle name="Normal 358 3 6 2" xfId="29529"/>
    <cellStyle name="Normal 358 3 7" xfId="16616"/>
    <cellStyle name="Normal 358 4" xfId="805"/>
    <cellStyle name="Normal 358 4 2" xfId="806"/>
    <cellStyle name="Normal 358 4 2 2" xfId="6890"/>
    <cellStyle name="Normal 358 4 2 2 2" xfId="11743"/>
    <cellStyle name="Normal 358 4 2 2 2 2" xfId="23781"/>
    <cellStyle name="Normal 358 4 2 2 3" xfId="14867"/>
    <cellStyle name="Normal 358 4 2 2 3 2" xfId="30090"/>
    <cellStyle name="Normal 358 4 2 2 4" xfId="17179"/>
    <cellStyle name="Normal 358 4 2 3" xfId="6891"/>
    <cellStyle name="Normal 358 4 2 4" xfId="6889"/>
    <cellStyle name="Normal 358 4 2 4 2" xfId="11742"/>
    <cellStyle name="Normal 358 4 2 4 2 2" xfId="23780"/>
    <cellStyle name="Normal 358 4 2 4 3" xfId="19657"/>
    <cellStyle name="Normal 358 4 2 5" xfId="4075"/>
    <cellStyle name="Normal 358 4 2 5 2" xfId="18391"/>
    <cellStyle name="Normal 358 4 2 6" xfId="10279"/>
    <cellStyle name="Normal 358 4 2 6 2" xfId="22318"/>
    <cellStyle name="Normal 358 4 2 7" xfId="25067"/>
    <cellStyle name="Normal 358 4 3" xfId="4076"/>
    <cellStyle name="Normal 358 4 4" xfId="4074"/>
    <cellStyle name="Normal 358 4 5" xfId="14547"/>
    <cellStyle name="Normal 358 4 5 2" xfId="29790"/>
    <cellStyle name="Normal 358 4 6" xfId="16877"/>
    <cellStyle name="Normal 358 5" xfId="807"/>
    <cellStyle name="Normal 358 5 2" xfId="6892"/>
    <cellStyle name="Normal 358 5 2 2" xfId="11744"/>
    <cellStyle name="Normal 358 5 2 2 2" xfId="23782"/>
    <cellStyle name="Normal 358 5 2 3" xfId="19658"/>
    <cellStyle name="Normal 358 5 3" xfId="4077"/>
    <cellStyle name="Normal 358 5 3 2" xfId="18392"/>
    <cellStyle name="Normal 358 5 4" xfId="10280"/>
    <cellStyle name="Normal 358 5 4 2" xfId="22319"/>
    <cellStyle name="Normal 358 5 5" xfId="13999"/>
    <cellStyle name="Normal 358 5 5 2" xfId="29242"/>
    <cellStyle name="Normal 358 5 6" xfId="16329"/>
    <cellStyle name="Normal 358 6" xfId="6893"/>
    <cellStyle name="Normal 358 6 2" xfId="6894"/>
    <cellStyle name="Normal 358 6 3" xfId="6895"/>
    <cellStyle name="Normal 358 7" xfId="13642"/>
    <cellStyle name="Normal 358 7 2" xfId="28889"/>
    <cellStyle name="Normal 358 7 3" xfId="24917"/>
    <cellStyle name="Normal 358 8" xfId="15979"/>
    <cellStyle name="Normal 359" xfId="808"/>
    <cellStyle name="Normal 359 2" xfId="809"/>
    <cellStyle name="Normal 359 2 2" xfId="810"/>
    <cellStyle name="Normal 359 2 2 2" xfId="6897"/>
    <cellStyle name="Normal 359 2 2 2 2" xfId="11746"/>
    <cellStyle name="Normal 359 2 2 2 2 2" xfId="23784"/>
    <cellStyle name="Normal 359 2 2 2 3" xfId="14868"/>
    <cellStyle name="Normal 359 2 2 2 3 2" xfId="30091"/>
    <cellStyle name="Normal 359 2 2 2 4" xfId="17180"/>
    <cellStyle name="Normal 359 2 2 3" xfId="6898"/>
    <cellStyle name="Normal 359 2 2 4" xfId="6896"/>
    <cellStyle name="Normal 359 2 2 4 2" xfId="11745"/>
    <cellStyle name="Normal 359 2 2 4 2 2" xfId="23783"/>
    <cellStyle name="Normal 359 2 2 4 3" xfId="19659"/>
    <cellStyle name="Normal 359 2 2 5" xfId="4078"/>
    <cellStyle name="Normal 359 2 2 5 2" xfId="18393"/>
    <cellStyle name="Normal 359 2 2 6" xfId="10281"/>
    <cellStyle name="Normal 359 2 2 6 2" xfId="22320"/>
    <cellStyle name="Normal 359 2 3" xfId="14156"/>
    <cellStyle name="Normal 359 2 3 2" xfId="29399"/>
    <cellStyle name="Normal 359 2 4" xfId="16486"/>
    <cellStyle name="Normal 359 3" xfId="811"/>
    <cellStyle name="Normal 359 3 2" xfId="812"/>
    <cellStyle name="Normal 359 3 2 2" xfId="6901"/>
    <cellStyle name="Normal 359 3 2 2 2" xfId="11749"/>
    <cellStyle name="Normal 359 3 2 2 2 2" xfId="23787"/>
    <cellStyle name="Normal 359 3 2 2 3" xfId="14869"/>
    <cellStyle name="Normal 359 3 2 2 3 2" xfId="30092"/>
    <cellStyle name="Normal 359 3 2 2 4" xfId="17181"/>
    <cellStyle name="Normal 359 3 2 3" xfId="6902"/>
    <cellStyle name="Normal 359 3 2 3 2" xfId="11750"/>
    <cellStyle name="Normal 359 3 2 3 2 2" xfId="23788"/>
    <cellStyle name="Normal 359 3 2 3 3" xfId="19662"/>
    <cellStyle name="Normal 359 3 2 4" xfId="6900"/>
    <cellStyle name="Normal 359 3 2 4 2" xfId="11748"/>
    <cellStyle name="Normal 359 3 2 4 2 2" xfId="23786"/>
    <cellStyle name="Normal 359 3 2 4 3" xfId="19661"/>
    <cellStyle name="Normal 359 3 2 5" xfId="4080"/>
    <cellStyle name="Normal 359 3 2 5 2" xfId="18395"/>
    <cellStyle name="Normal 359 3 2 6" xfId="10283"/>
    <cellStyle name="Normal 359 3 2 6 2" xfId="22322"/>
    <cellStyle name="Normal 359 3 2 7" xfId="14740"/>
    <cellStyle name="Normal 359 3 2 7 2" xfId="29982"/>
    <cellStyle name="Normal 359 3 2 8" xfId="17068"/>
    <cellStyle name="Normal 359 3 3" xfId="6899"/>
    <cellStyle name="Normal 359 3 3 2" xfId="11747"/>
    <cellStyle name="Normal 359 3 3 2 2" xfId="23785"/>
    <cellStyle name="Normal 359 3 3 3" xfId="19660"/>
    <cellStyle name="Normal 359 3 4" xfId="4079"/>
    <cellStyle name="Normal 359 3 4 2" xfId="18394"/>
    <cellStyle name="Normal 359 3 5" xfId="10282"/>
    <cellStyle name="Normal 359 3 5 2" xfId="22321"/>
    <cellStyle name="Normal 359 3 6" xfId="14289"/>
    <cellStyle name="Normal 359 3 6 2" xfId="29532"/>
    <cellStyle name="Normal 359 3 7" xfId="16619"/>
    <cellStyle name="Normal 359 4" xfId="813"/>
    <cellStyle name="Normal 359 4 2" xfId="814"/>
    <cellStyle name="Normal 359 4 2 2" xfId="6904"/>
    <cellStyle name="Normal 359 4 2 2 2" xfId="11752"/>
    <cellStyle name="Normal 359 4 2 2 2 2" xfId="23790"/>
    <cellStyle name="Normal 359 4 2 2 3" xfId="14870"/>
    <cellStyle name="Normal 359 4 2 2 3 2" xfId="30093"/>
    <cellStyle name="Normal 359 4 2 2 4" xfId="17182"/>
    <cellStyle name="Normal 359 4 2 3" xfId="6905"/>
    <cellStyle name="Normal 359 4 2 4" xfId="6903"/>
    <cellStyle name="Normal 359 4 2 4 2" xfId="11751"/>
    <cellStyle name="Normal 359 4 2 4 2 2" xfId="23789"/>
    <cellStyle name="Normal 359 4 2 4 3" xfId="19663"/>
    <cellStyle name="Normal 359 4 2 5" xfId="4082"/>
    <cellStyle name="Normal 359 4 2 5 2" xfId="18396"/>
    <cellStyle name="Normal 359 4 2 6" xfId="10284"/>
    <cellStyle name="Normal 359 4 2 6 2" xfId="22323"/>
    <cellStyle name="Normal 359 4 2 7" xfId="25068"/>
    <cellStyle name="Normal 359 4 3" xfId="4083"/>
    <cellStyle name="Normal 359 4 4" xfId="4081"/>
    <cellStyle name="Normal 359 4 5" xfId="14555"/>
    <cellStyle name="Normal 359 4 5 2" xfId="29798"/>
    <cellStyle name="Normal 359 4 6" xfId="16885"/>
    <cellStyle name="Normal 359 5" xfId="815"/>
    <cellStyle name="Normal 359 5 2" xfId="6906"/>
    <cellStyle name="Normal 359 5 2 2" xfId="11753"/>
    <cellStyle name="Normal 359 5 2 2 2" xfId="23791"/>
    <cellStyle name="Normal 359 5 2 3" xfId="19664"/>
    <cellStyle name="Normal 359 5 3" xfId="4084"/>
    <cellStyle name="Normal 359 5 3 2" xfId="18397"/>
    <cellStyle name="Normal 359 5 4" xfId="10285"/>
    <cellStyle name="Normal 359 5 4 2" xfId="22324"/>
    <cellStyle name="Normal 359 5 5" xfId="14019"/>
    <cellStyle name="Normal 359 5 5 2" xfId="29262"/>
    <cellStyle name="Normal 359 5 6" xfId="16349"/>
    <cellStyle name="Normal 359 6" xfId="6907"/>
    <cellStyle name="Normal 359 6 2" xfId="6908"/>
    <cellStyle name="Normal 359 6 3" xfId="6909"/>
    <cellStyle name="Normal 359 7" xfId="13643"/>
    <cellStyle name="Normal 359 7 2" xfId="28890"/>
    <cellStyle name="Normal 359 8" xfId="15980"/>
    <cellStyle name="Normal 36" xfId="816"/>
    <cellStyle name="Normal 36 2" xfId="817"/>
    <cellStyle name="Normal 36 2 2" xfId="6911"/>
    <cellStyle name="Normal 36 2 2 2" xfId="11755"/>
    <cellStyle name="Normal 36 2 2 2 2" xfId="23793"/>
    <cellStyle name="Normal 36 2 2 3" xfId="19666"/>
    <cellStyle name="Normal 36 2 3" xfId="4085"/>
    <cellStyle name="Normal 36 2 3 2" xfId="18398"/>
    <cellStyle name="Normal 36 2 4" xfId="10286"/>
    <cellStyle name="Normal 36 2 4 2" xfId="22325"/>
    <cellStyle name="Normal 36 2 5" xfId="14741"/>
    <cellStyle name="Normal 36 2 5 2" xfId="29983"/>
    <cellStyle name="Normal 36 2 6" xfId="17069"/>
    <cellStyle name="Normal 36 3" xfId="818"/>
    <cellStyle name="Normal 36 3 2" xfId="819"/>
    <cellStyle name="Normal 36 3 3" xfId="820"/>
    <cellStyle name="Normal 36 3 3 2" xfId="4087"/>
    <cellStyle name="Normal 36 3 3 2 2" xfId="17961"/>
    <cellStyle name="Normal 36 3 3 2 3" xfId="25069"/>
    <cellStyle name="Normal 36 3 3 3" xfId="4086"/>
    <cellStyle name="Normal 36 4" xfId="821"/>
    <cellStyle name="Normal 36 4 2" xfId="4089"/>
    <cellStyle name="Normal 36 4 3" xfId="4088"/>
    <cellStyle name="Normal 36 4 4" xfId="25070"/>
    <cellStyle name="Normal 36 5" xfId="6910"/>
    <cellStyle name="Normal 36 5 2" xfId="11754"/>
    <cellStyle name="Normal 36 5 2 2" xfId="23792"/>
    <cellStyle name="Normal 36 5 3" xfId="19665"/>
    <cellStyle name="Normal 36 6" xfId="13094"/>
    <cellStyle name="Normal 36 6 2" xfId="26948"/>
    <cellStyle name="Normal 36 6 3" xfId="24918"/>
    <cellStyle name="Normal 36 7" xfId="13525"/>
    <cellStyle name="Normal 36 7 2" xfId="28772"/>
    <cellStyle name="Normal 36 8" xfId="15855"/>
    <cellStyle name="Normal 360" xfId="822"/>
    <cellStyle name="Normal 360 2" xfId="823"/>
    <cellStyle name="Normal 360 2 2" xfId="824"/>
    <cellStyle name="Normal 360 2 2 2" xfId="6913"/>
    <cellStyle name="Normal 360 2 2 2 2" xfId="11757"/>
    <cellStyle name="Normal 360 2 2 2 2 2" xfId="23795"/>
    <cellStyle name="Normal 360 2 2 2 3" xfId="14871"/>
    <cellStyle name="Normal 360 2 2 2 3 2" xfId="30094"/>
    <cellStyle name="Normal 360 2 2 2 4" xfId="17183"/>
    <cellStyle name="Normal 360 2 2 3" xfId="6914"/>
    <cellStyle name="Normal 360 2 2 4" xfId="6912"/>
    <cellStyle name="Normal 360 2 2 4 2" xfId="11756"/>
    <cellStyle name="Normal 360 2 2 4 2 2" xfId="23794"/>
    <cellStyle name="Normal 360 2 2 4 3" xfId="19667"/>
    <cellStyle name="Normal 360 2 2 5" xfId="4090"/>
    <cellStyle name="Normal 360 2 2 5 2" xfId="18399"/>
    <cellStyle name="Normal 360 2 2 6" xfId="10287"/>
    <cellStyle name="Normal 360 2 2 6 2" xfId="22326"/>
    <cellStyle name="Normal 360 2 3" xfId="14157"/>
    <cellStyle name="Normal 360 2 3 2" xfId="29400"/>
    <cellStyle name="Normal 360 2 4" xfId="16487"/>
    <cellStyle name="Normal 360 3" xfId="825"/>
    <cellStyle name="Normal 360 3 2" xfId="826"/>
    <cellStyle name="Normal 360 3 2 2" xfId="6917"/>
    <cellStyle name="Normal 360 3 2 2 2" xfId="11760"/>
    <cellStyle name="Normal 360 3 2 2 2 2" xfId="23798"/>
    <cellStyle name="Normal 360 3 2 2 3" xfId="14872"/>
    <cellStyle name="Normal 360 3 2 2 3 2" xfId="30095"/>
    <cellStyle name="Normal 360 3 2 2 4" xfId="17184"/>
    <cellStyle name="Normal 360 3 2 3" xfId="6918"/>
    <cellStyle name="Normal 360 3 2 3 2" xfId="11761"/>
    <cellStyle name="Normal 360 3 2 3 2 2" xfId="23799"/>
    <cellStyle name="Normal 360 3 2 3 3" xfId="19670"/>
    <cellStyle name="Normal 360 3 2 4" xfId="6916"/>
    <cellStyle name="Normal 360 3 2 4 2" xfId="11759"/>
    <cellStyle name="Normal 360 3 2 4 2 2" xfId="23797"/>
    <cellStyle name="Normal 360 3 2 4 3" xfId="19669"/>
    <cellStyle name="Normal 360 3 2 5" xfId="4092"/>
    <cellStyle name="Normal 360 3 2 5 2" xfId="18401"/>
    <cellStyle name="Normal 360 3 2 6" xfId="10289"/>
    <cellStyle name="Normal 360 3 2 6 2" xfId="22328"/>
    <cellStyle name="Normal 360 3 2 7" xfId="14742"/>
    <cellStyle name="Normal 360 3 2 7 2" xfId="29984"/>
    <cellStyle name="Normal 360 3 2 8" xfId="17070"/>
    <cellStyle name="Normal 360 3 3" xfId="6915"/>
    <cellStyle name="Normal 360 3 3 2" xfId="11758"/>
    <cellStyle name="Normal 360 3 3 2 2" xfId="23796"/>
    <cellStyle name="Normal 360 3 3 3" xfId="19668"/>
    <cellStyle name="Normal 360 3 4" xfId="4091"/>
    <cellStyle name="Normal 360 3 4 2" xfId="18400"/>
    <cellStyle name="Normal 360 3 5" xfId="10288"/>
    <cellStyle name="Normal 360 3 5 2" xfId="22327"/>
    <cellStyle name="Normal 360 3 6" xfId="14291"/>
    <cellStyle name="Normal 360 3 6 2" xfId="29534"/>
    <cellStyle name="Normal 360 3 7" xfId="16621"/>
    <cellStyle name="Normal 360 4" xfId="827"/>
    <cellStyle name="Normal 360 4 2" xfId="828"/>
    <cellStyle name="Normal 360 4 2 2" xfId="6920"/>
    <cellStyle name="Normal 360 4 2 2 2" xfId="11763"/>
    <cellStyle name="Normal 360 4 2 2 2 2" xfId="23801"/>
    <cellStyle name="Normal 360 4 2 2 3" xfId="14873"/>
    <cellStyle name="Normal 360 4 2 2 3 2" xfId="30096"/>
    <cellStyle name="Normal 360 4 2 2 4" xfId="17185"/>
    <cellStyle name="Normal 360 4 2 3" xfId="6921"/>
    <cellStyle name="Normal 360 4 2 4" xfId="6919"/>
    <cellStyle name="Normal 360 4 2 4 2" xfId="11762"/>
    <cellStyle name="Normal 360 4 2 4 2 2" xfId="23800"/>
    <cellStyle name="Normal 360 4 2 4 3" xfId="19671"/>
    <cellStyle name="Normal 360 4 2 5" xfId="4094"/>
    <cellStyle name="Normal 360 4 2 5 2" xfId="18402"/>
    <cellStyle name="Normal 360 4 2 6" xfId="10290"/>
    <cellStyle name="Normal 360 4 2 6 2" xfId="22329"/>
    <cellStyle name="Normal 360 4 2 7" xfId="25071"/>
    <cellStyle name="Normal 360 4 3" xfId="4095"/>
    <cellStyle name="Normal 360 4 4" xfId="4093"/>
    <cellStyle name="Normal 360 4 5" xfId="14557"/>
    <cellStyle name="Normal 360 4 5 2" xfId="29800"/>
    <cellStyle name="Normal 360 4 6" xfId="16887"/>
    <cellStyle name="Normal 360 5" xfId="829"/>
    <cellStyle name="Normal 360 5 2" xfId="6922"/>
    <cellStyle name="Normal 360 5 2 2" xfId="11764"/>
    <cellStyle name="Normal 360 5 2 2 2" xfId="23802"/>
    <cellStyle name="Normal 360 5 2 3" xfId="19672"/>
    <cellStyle name="Normal 360 5 3" xfId="4096"/>
    <cellStyle name="Normal 360 5 3 2" xfId="18403"/>
    <cellStyle name="Normal 360 5 4" xfId="10291"/>
    <cellStyle name="Normal 360 5 4 2" xfId="22330"/>
    <cellStyle name="Normal 360 5 5" xfId="14026"/>
    <cellStyle name="Normal 360 5 5 2" xfId="29269"/>
    <cellStyle name="Normal 360 5 6" xfId="16356"/>
    <cellStyle name="Normal 360 6" xfId="6923"/>
    <cellStyle name="Normal 360 6 2" xfId="6924"/>
    <cellStyle name="Normal 360 6 3" xfId="6925"/>
    <cellStyle name="Normal 360 7" xfId="13644"/>
    <cellStyle name="Normal 360 7 2" xfId="28891"/>
    <cellStyle name="Normal 360 8" xfId="15981"/>
    <cellStyle name="Normal 361" xfId="830"/>
    <cellStyle name="Normal 361 2" xfId="831"/>
    <cellStyle name="Normal 361 2 2" xfId="832"/>
    <cellStyle name="Normal 361 2 2 2" xfId="6927"/>
    <cellStyle name="Normal 361 2 2 2 2" xfId="11766"/>
    <cellStyle name="Normal 361 2 2 2 2 2" xfId="23804"/>
    <cellStyle name="Normal 361 2 2 2 3" xfId="14874"/>
    <cellStyle name="Normal 361 2 2 2 3 2" xfId="30097"/>
    <cellStyle name="Normal 361 2 2 2 4" xfId="17186"/>
    <cellStyle name="Normal 361 2 2 3" xfId="6928"/>
    <cellStyle name="Normal 361 2 2 4" xfId="6926"/>
    <cellStyle name="Normal 361 2 2 4 2" xfId="11765"/>
    <cellStyle name="Normal 361 2 2 4 2 2" xfId="23803"/>
    <cellStyle name="Normal 361 2 2 4 3" xfId="19673"/>
    <cellStyle name="Normal 361 2 2 5" xfId="4097"/>
    <cellStyle name="Normal 361 2 2 5 2" xfId="18404"/>
    <cellStyle name="Normal 361 2 2 6" xfId="10292"/>
    <cellStyle name="Normal 361 2 2 6 2" xfId="22331"/>
    <cellStyle name="Normal 361 2 3" xfId="14262"/>
    <cellStyle name="Normal 361 2 3 2" xfId="29505"/>
    <cellStyle name="Normal 361 2 4" xfId="16592"/>
    <cellStyle name="Normal 361 3" xfId="833"/>
    <cellStyle name="Normal 361 3 2" xfId="834"/>
    <cellStyle name="Normal 361 3 2 2" xfId="6931"/>
    <cellStyle name="Normal 361 3 2 2 2" xfId="11769"/>
    <cellStyle name="Normal 361 3 2 2 2 2" xfId="23807"/>
    <cellStyle name="Normal 361 3 2 2 3" xfId="14875"/>
    <cellStyle name="Normal 361 3 2 2 3 2" xfId="30098"/>
    <cellStyle name="Normal 361 3 2 2 4" xfId="17187"/>
    <cellStyle name="Normal 361 3 2 3" xfId="6932"/>
    <cellStyle name="Normal 361 3 2 3 2" xfId="11770"/>
    <cellStyle name="Normal 361 3 2 3 2 2" xfId="23808"/>
    <cellStyle name="Normal 361 3 2 3 3" xfId="19676"/>
    <cellStyle name="Normal 361 3 2 4" xfId="6930"/>
    <cellStyle name="Normal 361 3 2 4 2" xfId="11768"/>
    <cellStyle name="Normal 361 3 2 4 2 2" xfId="23806"/>
    <cellStyle name="Normal 361 3 2 4 3" xfId="19675"/>
    <cellStyle name="Normal 361 3 2 5" xfId="4099"/>
    <cellStyle name="Normal 361 3 2 5 2" xfId="18406"/>
    <cellStyle name="Normal 361 3 2 6" xfId="10294"/>
    <cellStyle name="Normal 361 3 2 6 2" xfId="22333"/>
    <cellStyle name="Normal 361 3 2 7" xfId="14743"/>
    <cellStyle name="Normal 361 3 2 7 2" xfId="29985"/>
    <cellStyle name="Normal 361 3 2 8" xfId="17071"/>
    <cellStyle name="Normal 361 3 3" xfId="6929"/>
    <cellStyle name="Normal 361 3 3 2" xfId="11767"/>
    <cellStyle name="Normal 361 3 3 2 2" xfId="23805"/>
    <cellStyle name="Normal 361 3 3 3" xfId="19674"/>
    <cellStyle name="Normal 361 3 4" xfId="4098"/>
    <cellStyle name="Normal 361 3 4 2" xfId="18405"/>
    <cellStyle name="Normal 361 3 5" xfId="10293"/>
    <cellStyle name="Normal 361 3 5 2" xfId="22332"/>
    <cellStyle name="Normal 361 3 6" xfId="14292"/>
    <cellStyle name="Normal 361 3 6 2" xfId="29535"/>
    <cellStyle name="Normal 361 3 7" xfId="16622"/>
    <cellStyle name="Normal 361 4" xfId="835"/>
    <cellStyle name="Normal 361 4 2" xfId="836"/>
    <cellStyle name="Normal 361 4 2 2" xfId="6934"/>
    <cellStyle name="Normal 361 4 2 2 2" xfId="11772"/>
    <cellStyle name="Normal 361 4 2 2 2 2" xfId="23810"/>
    <cellStyle name="Normal 361 4 2 2 3" xfId="14876"/>
    <cellStyle name="Normal 361 4 2 2 3 2" xfId="30099"/>
    <cellStyle name="Normal 361 4 2 2 4" xfId="17188"/>
    <cellStyle name="Normal 361 4 2 3" xfId="6935"/>
    <cellStyle name="Normal 361 4 2 4" xfId="6933"/>
    <cellStyle name="Normal 361 4 2 4 2" xfId="11771"/>
    <cellStyle name="Normal 361 4 2 4 2 2" xfId="23809"/>
    <cellStyle name="Normal 361 4 2 4 3" xfId="19677"/>
    <cellStyle name="Normal 361 4 2 5" xfId="4101"/>
    <cellStyle name="Normal 361 4 2 5 2" xfId="18407"/>
    <cellStyle name="Normal 361 4 2 6" xfId="10295"/>
    <cellStyle name="Normal 361 4 2 6 2" xfId="22334"/>
    <cellStyle name="Normal 361 4 2 7" xfId="25072"/>
    <cellStyle name="Normal 361 4 3" xfId="4102"/>
    <cellStyle name="Normal 361 4 4" xfId="4100"/>
    <cellStyle name="Normal 361 4 5" xfId="14562"/>
    <cellStyle name="Normal 361 4 5 2" xfId="29805"/>
    <cellStyle name="Normal 361 4 6" xfId="16892"/>
    <cellStyle name="Normal 361 5" xfId="837"/>
    <cellStyle name="Normal 361 5 2" xfId="6936"/>
    <cellStyle name="Normal 361 5 2 2" xfId="11773"/>
    <cellStyle name="Normal 361 5 2 2 2" xfId="23811"/>
    <cellStyle name="Normal 361 5 2 3" xfId="19678"/>
    <cellStyle name="Normal 361 5 3" xfId="4103"/>
    <cellStyle name="Normal 361 5 3 2" xfId="18408"/>
    <cellStyle name="Normal 361 5 4" xfId="10296"/>
    <cellStyle name="Normal 361 5 4 2" xfId="22335"/>
    <cellStyle name="Normal 361 5 5" xfId="14048"/>
    <cellStyle name="Normal 361 5 5 2" xfId="29291"/>
    <cellStyle name="Normal 361 5 6" xfId="16378"/>
    <cellStyle name="Normal 361 6" xfId="6937"/>
    <cellStyle name="Normal 361 6 2" xfId="6938"/>
    <cellStyle name="Normal 361 6 3" xfId="6939"/>
    <cellStyle name="Normal 361 7" xfId="13645"/>
    <cellStyle name="Normal 361 7 2" xfId="28892"/>
    <cellStyle name="Normal 361 8" xfId="15982"/>
    <cellStyle name="Normal 362" xfId="838"/>
    <cellStyle name="Normal 362 2" xfId="839"/>
    <cellStyle name="Normal 362 2 2" xfId="840"/>
    <cellStyle name="Normal 362 2 2 2" xfId="6941"/>
    <cellStyle name="Normal 362 2 2 2 2" xfId="11775"/>
    <cellStyle name="Normal 362 2 2 2 2 2" xfId="23813"/>
    <cellStyle name="Normal 362 2 2 2 3" xfId="14877"/>
    <cellStyle name="Normal 362 2 2 2 3 2" xfId="30100"/>
    <cellStyle name="Normal 362 2 2 2 4" xfId="17189"/>
    <cellStyle name="Normal 362 2 2 3" xfId="6942"/>
    <cellStyle name="Normal 362 2 2 4" xfId="6940"/>
    <cellStyle name="Normal 362 2 2 4 2" xfId="11774"/>
    <cellStyle name="Normal 362 2 2 4 2 2" xfId="23812"/>
    <cellStyle name="Normal 362 2 2 4 3" xfId="19679"/>
    <cellStyle name="Normal 362 2 2 5" xfId="4104"/>
    <cellStyle name="Normal 362 2 2 5 2" xfId="18409"/>
    <cellStyle name="Normal 362 2 2 6" xfId="10297"/>
    <cellStyle name="Normal 362 2 2 6 2" xfId="22336"/>
    <cellStyle name="Normal 362 2 3" xfId="14263"/>
    <cellStyle name="Normal 362 2 3 2" xfId="29506"/>
    <cellStyle name="Normal 362 2 4" xfId="16593"/>
    <cellStyle name="Normal 362 3" xfId="841"/>
    <cellStyle name="Normal 362 3 2" xfId="842"/>
    <cellStyle name="Normal 362 3 2 2" xfId="6945"/>
    <cellStyle name="Normal 362 3 2 2 2" xfId="11778"/>
    <cellStyle name="Normal 362 3 2 2 2 2" xfId="23816"/>
    <cellStyle name="Normal 362 3 2 2 3" xfId="14878"/>
    <cellStyle name="Normal 362 3 2 2 3 2" xfId="30101"/>
    <cellStyle name="Normal 362 3 2 2 4" xfId="17190"/>
    <cellStyle name="Normal 362 3 2 3" xfId="6946"/>
    <cellStyle name="Normal 362 3 2 3 2" xfId="11779"/>
    <cellStyle name="Normal 362 3 2 3 2 2" xfId="23817"/>
    <cellStyle name="Normal 362 3 2 3 3" xfId="19682"/>
    <cellStyle name="Normal 362 3 2 4" xfId="6944"/>
    <cellStyle name="Normal 362 3 2 4 2" xfId="11777"/>
    <cellStyle name="Normal 362 3 2 4 2 2" xfId="23815"/>
    <cellStyle name="Normal 362 3 2 4 3" xfId="19681"/>
    <cellStyle name="Normal 362 3 2 5" xfId="4106"/>
    <cellStyle name="Normal 362 3 2 5 2" xfId="18411"/>
    <cellStyle name="Normal 362 3 2 6" xfId="10299"/>
    <cellStyle name="Normal 362 3 2 6 2" xfId="22338"/>
    <cellStyle name="Normal 362 3 2 7" xfId="14744"/>
    <cellStyle name="Normal 362 3 2 7 2" xfId="29986"/>
    <cellStyle name="Normal 362 3 2 8" xfId="17072"/>
    <cellStyle name="Normal 362 3 3" xfId="6943"/>
    <cellStyle name="Normal 362 3 3 2" xfId="11776"/>
    <cellStyle name="Normal 362 3 3 2 2" xfId="23814"/>
    <cellStyle name="Normal 362 3 3 3" xfId="19680"/>
    <cellStyle name="Normal 362 3 4" xfId="4105"/>
    <cellStyle name="Normal 362 3 4 2" xfId="18410"/>
    <cellStyle name="Normal 362 3 5" xfId="10298"/>
    <cellStyle name="Normal 362 3 5 2" xfId="22337"/>
    <cellStyle name="Normal 362 3 6" xfId="14288"/>
    <cellStyle name="Normal 362 3 6 2" xfId="29531"/>
    <cellStyle name="Normal 362 3 7" xfId="16618"/>
    <cellStyle name="Normal 362 4" xfId="843"/>
    <cellStyle name="Normal 362 4 2" xfId="844"/>
    <cellStyle name="Normal 362 4 2 2" xfId="6948"/>
    <cellStyle name="Normal 362 4 2 2 2" xfId="11781"/>
    <cellStyle name="Normal 362 4 2 2 2 2" xfId="23819"/>
    <cellStyle name="Normal 362 4 2 2 3" xfId="14879"/>
    <cellStyle name="Normal 362 4 2 2 3 2" xfId="30102"/>
    <cellStyle name="Normal 362 4 2 2 4" xfId="17191"/>
    <cellStyle name="Normal 362 4 2 3" xfId="6949"/>
    <cellStyle name="Normal 362 4 2 4" xfId="6947"/>
    <cellStyle name="Normal 362 4 2 4 2" xfId="11780"/>
    <cellStyle name="Normal 362 4 2 4 2 2" xfId="23818"/>
    <cellStyle name="Normal 362 4 2 4 3" xfId="19683"/>
    <cellStyle name="Normal 362 4 2 5" xfId="4108"/>
    <cellStyle name="Normal 362 4 2 5 2" xfId="18412"/>
    <cellStyle name="Normal 362 4 2 6" xfId="10300"/>
    <cellStyle name="Normal 362 4 2 6 2" xfId="22339"/>
    <cellStyle name="Normal 362 4 2 7" xfId="25073"/>
    <cellStyle name="Normal 362 4 3" xfId="4109"/>
    <cellStyle name="Normal 362 4 4" xfId="4107"/>
    <cellStyle name="Normal 362 4 5" xfId="14551"/>
    <cellStyle name="Normal 362 4 5 2" xfId="29794"/>
    <cellStyle name="Normal 362 4 6" xfId="16881"/>
    <cellStyle name="Normal 362 5" xfId="845"/>
    <cellStyle name="Normal 362 5 2" xfId="6950"/>
    <cellStyle name="Normal 362 5 2 2" xfId="11782"/>
    <cellStyle name="Normal 362 5 2 2 2" xfId="23820"/>
    <cellStyle name="Normal 362 5 2 3" xfId="19684"/>
    <cellStyle name="Normal 362 5 3" xfId="4110"/>
    <cellStyle name="Normal 362 5 3 2" xfId="18413"/>
    <cellStyle name="Normal 362 5 4" xfId="10301"/>
    <cellStyle name="Normal 362 5 4 2" xfId="22340"/>
    <cellStyle name="Normal 362 5 5" xfId="14008"/>
    <cellStyle name="Normal 362 5 5 2" xfId="29251"/>
    <cellStyle name="Normal 362 5 6" xfId="16338"/>
    <cellStyle name="Normal 362 6" xfId="6951"/>
    <cellStyle name="Normal 362 6 2" xfId="6952"/>
    <cellStyle name="Normal 362 6 3" xfId="6953"/>
    <cellStyle name="Normal 362 7" xfId="13646"/>
    <cellStyle name="Normal 362 7 2" xfId="28893"/>
    <cellStyle name="Normal 362 8" xfId="15983"/>
    <cellStyle name="Normal 363" xfId="846"/>
    <cellStyle name="Normal 363 2" xfId="847"/>
    <cellStyle name="Normal 363 2 2" xfId="848"/>
    <cellStyle name="Normal 363 2 2 2" xfId="6955"/>
    <cellStyle name="Normal 363 2 2 2 2" xfId="11784"/>
    <cellStyle name="Normal 363 2 2 2 2 2" xfId="23822"/>
    <cellStyle name="Normal 363 2 2 2 3" xfId="14880"/>
    <cellStyle name="Normal 363 2 2 2 3 2" xfId="30103"/>
    <cellStyle name="Normal 363 2 2 2 4" xfId="17192"/>
    <cellStyle name="Normal 363 2 2 3" xfId="6956"/>
    <cellStyle name="Normal 363 2 2 4" xfId="6954"/>
    <cellStyle name="Normal 363 2 2 4 2" xfId="11783"/>
    <cellStyle name="Normal 363 2 2 4 2 2" xfId="23821"/>
    <cellStyle name="Normal 363 2 2 4 3" xfId="19685"/>
    <cellStyle name="Normal 363 2 2 5" xfId="4111"/>
    <cellStyle name="Normal 363 2 2 5 2" xfId="18414"/>
    <cellStyle name="Normal 363 2 2 6" xfId="10302"/>
    <cellStyle name="Normal 363 2 2 6 2" xfId="22341"/>
    <cellStyle name="Normal 363 2 3" xfId="14264"/>
    <cellStyle name="Normal 363 2 3 2" xfId="29507"/>
    <cellStyle name="Normal 363 2 4" xfId="16594"/>
    <cellStyle name="Normal 363 3" xfId="849"/>
    <cellStyle name="Normal 363 3 2" xfId="850"/>
    <cellStyle name="Normal 363 3 2 2" xfId="6959"/>
    <cellStyle name="Normal 363 3 2 2 2" xfId="11787"/>
    <cellStyle name="Normal 363 3 2 2 2 2" xfId="23825"/>
    <cellStyle name="Normal 363 3 2 2 3" xfId="14881"/>
    <cellStyle name="Normal 363 3 2 2 3 2" xfId="30104"/>
    <cellStyle name="Normal 363 3 2 2 4" xfId="17193"/>
    <cellStyle name="Normal 363 3 2 3" xfId="6960"/>
    <cellStyle name="Normal 363 3 2 3 2" xfId="11788"/>
    <cellStyle name="Normal 363 3 2 3 2 2" xfId="23826"/>
    <cellStyle name="Normal 363 3 2 3 3" xfId="19688"/>
    <cellStyle name="Normal 363 3 2 4" xfId="6958"/>
    <cellStyle name="Normal 363 3 2 4 2" xfId="11786"/>
    <cellStyle name="Normal 363 3 2 4 2 2" xfId="23824"/>
    <cellStyle name="Normal 363 3 2 4 3" xfId="19687"/>
    <cellStyle name="Normal 363 3 2 5" xfId="4113"/>
    <cellStyle name="Normal 363 3 2 5 2" xfId="18416"/>
    <cellStyle name="Normal 363 3 2 6" xfId="10304"/>
    <cellStyle name="Normal 363 3 2 6 2" xfId="22343"/>
    <cellStyle name="Normal 363 3 2 7" xfId="14745"/>
    <cellStyle name="Normal 363 3 2 7 2" xfId="29987"/>
    <cellStyle name="Normal 363 3 2 8" xfId="17073"/>
    <cellStyle name="Normal 363 3 3" xfId="6957"/>
    <cellStyle name="Normal 363 3 3 2" xfId="11785"/>
    <cellStyle name="Normal 363 3 3 2 2" xfId="23823"/>
    <cellStyle name="Normal 363 3 3 3" xfId="19686"/>
    <cellStyle name="Normal 363 3 4" xfId="4112"/>
    <cellStyle name="Normal 363 3 4 2" xfId="18415"/>
    <cellStyle name="Normal 363 3 5" xfId="10303"/>
    <cellStyle name="Normal 363 3 5 2" xfId="22342"/>
    <cellStyle name="Normal 363 3 6" xfId="14287"/>
    <cellStyle name="Normal 363 3 6 2" xfId="29530"/>
    <cellStyle name="Normal 363 3 7" xfId="16617"/>
    <cellStyle name="Normal 363 4" xfId="851"/>
    <cellStyle name="Normal 363 4 2" xfId="852"/>
    <cellStyle name="Normal 363 4 2 2" xfId="6962"/>
    <cellStyle name="Normal 363 4 2 2 2" xfId="11790"/>
    <cellStyle name="Normal 363 4 2 2 2 2" xfId="23828"/>
    <cellStyle name="Normal 363 4 2 2 3" xfId="14882"/>
    <cellStyle name="Normal 363 4 2 2 3 2" xfId="30105"/>
    <cellStyle name="Normal 363 4 2 2 4" xfId="17194"/>
    <cellStyle name="Normal 363 4 2 3" xfId="6963"/>
    <cellStyle name="Normal 363 4 2 4" xfId="6961"/>
    <cellStyle name="Normal 363 4 2 4 2" xfId="11789"/>
    <cellStyle name="Normal 363 4 2 4 2 2" xfId="23827"/>
    <cellStyle name="Normal 363 4 2 4 3" xfId="19689"/>
    <cellStyle name="Normal 363 4 2 5" xfId="4115"/>
    <cellStyle name="Normal 363 4 2 5 2" xfId="18417"/>
    <cellStyle name="Normal 363 4 2 6" xfId="10305"/>
    <cellStyle name="Normal 363 4 2 6 2" xfId="22344"/>
    <cellStyle name="Normal 363 4 2 7" xfId="25074"/>
    <cellStyle name="Normal 363 4 3" xfId="4116"/>
    <cellStyle name="Normal 363 4 4" xfId="4114"/>
    <cellStyle name="Normal 363 4 5" xfId="14548"/>
    <cellStyle name="Normal 363 4 5 2" xfId="29791"/>
    <cellStyle name="Normal 363 4 6" xfId="16878"/>
    <cellStyle name="Normal 363 5" xfId="853"/>
    <cellStyle name="Normal 363 5 2" xfId="6964"/>
    <cellStyle name="Normal 363 5 2 2" xfId="11791"/>
    <cellStyle name="Normal 363 5 2 2 2" xfId="23829"/>
    <cellStyle name="Normal 363 5 2 3" xfId="19690"/>
    <cellStyle name="Normal 363 5 3" xfId="4117"/>
    <cellStyle name="Normal 363 5 3 2" xfId="18418"/>
    <cellStyle name="Normal 363 5 4" xfId="10306"/>
    <cellStyle name="Normal 363 5 4 2" xfId="22345"/>
    <cellStyle name="Normal 363 5 5" xfId="14001"/>
    <cellStyle name="Normal 363 5 5 2" xfId="29244"/>
    <cellStyle name="Normal 363 5 6" xfId="16331"/>
    <cellStyle name="Normal 363 6" xfId="6965"/>
    <cellStyle name="Normal 363 6 2" xfId="6966"/>
    <cellStyle name="Normal 363 6 3" xfId="6967"/>
    <cellStyle name="Normal 363 7" xfId="13647"/>
    <cellStyle name="Normal 363 7 2" xfId="28894"/>
    <cellStyle name="Normal 363 8" xfId="15984"/>
    <cellStyle name="Normal 364" xfId="854"/>
    <cellStyle name="Normal 364 2" xfId="855"/>
    <cellStyle name="Normal 364 2 2" xfId="856"/>
    <cellStyle name="Normal 364 2 2 2" xfId="6969"/>
    <cellStyle name="Normal 364 2 2 2 2" xfId="11793"/>
    <cellStyle name="Normal 364 2 2 2 2 2" xfId="23831"/>
    <cellStyle name="Normal 364 2 2 2 3" xfId="14883"/>
    <cellStyle name="Normal 364 2 2 2 3 2" xfId="30106"/>
    <cellStyle name="Normal 364 2 2 2 4" xfId="17195"/>
    <cellStyle name="Normal 364 2 2 3" xfId="6970"/>
    <cellStyle name="Normal 364 2 2 4" xfId="6968"/>
    <cellStyle name="Normal 364 2 2 4 2" xfId="11792"/>
    <cellStyle name="Normal 364 2 2 4 2 2" xfId="23830"/>
    <cellStyle name="Normal 364 2 2 4 3" xfId="19691"/>
    <cellStyle name="Normal 364 2 2 5" xfId="4118"/>
    <cellStyle name="Normal 364 2 2 5 2" xfId="18419"/>
    <cellStyle name="Normal 364 2 2 6" xfId="10307"/>
    <cellStyle name="Normal 364 2 2 6 2" xfId="22346"/>
    <cellStyle name="Normal 364 2 3" xfId="14265"/>
    <cellStyle name="Normal 364 2 3 2" xfId="29508"/>
    <cellStyle name="Normal 364 2 4" xfId="16595"/>
    <cellStyle name="Normal 364 3" xfId="857"/>
    <cellStyle name="Normal 364 3 2" xfId="858"/>
    <cellStyle name="Normal 364 3 2 2" xfId="6973"/>
    <cellStyle name="Normal 364 3 2 2 2" xfId="11796"/>
    <cellStyle name="Normal 364 3 2 2 2 2" xfId="23834"/>
    <cellStyle name="Normal 364 3 2 2 3" xfId="14884"/>
    <cellStyle name="Normal 364 3 2 2 3 2" xfId="30107"/>
    <cellStyle name="Normal 364 3 2 2 4" xfId="17196"/>
    <cellStyle name="Normal 364 3 2 3" xfId="6974"/>
    <cellStyle name="Normal 364 3 2 3 2" xfId="11797"/>
    <cellStyle name="Normal 364 3 2 3 2 2" xfId="23835"/>
    <cellStyle name="Normal 364 3 2 3 3" xfId="19694"/>
    <cellStyle name="Normal 364 3 2 4" xfId="6972"/>
    <cellStyle name="Normal 364 3 2 4 2" xfId="11795"/>
    <cellStyle name="Normal 364 3 2 4 2 2" xfId="23833"/>
    <cellStyle name="Normal 364 3 2 4 3" xfId="19693"/>
    <cellStyle name="Normal 364 3 2 5" xfId="4120"/>
    <cellStyle name="Normal 364 3 2 5 2" xfId="18421"/>
    <cellStyle name="Normal 364 3 2 6" xfId="10309"/>
    <cellStyle name="Normal 364 3 2 6 2" xfId="22348"/>
    <cellStyle name="Normal 364 3 2 7" xfId="14746"/>
    <cellStyle name="Normal 364 3 2 7 2" xfId="29988"/>
    <cellStyle name="Normal 364 3 2 8" xfId="17074"/>
    <cellStyle name="Normal 364 3 3" xfId="6971"/>
    <cellStyle name="Normal 364 3 3 2" xfId="11794"/>
    <cellStyle name="Normal 364 3 3 2 2" xfId="23832"/>
    <cellStyle name="Normal 364 3 3 3" xfId="19692"/>
    <cellStyle name="Normal 364 3 4" xfId="4119"/>
    <cellStyle name="Normal 364 3 4 2" xfId="18420"/>
    <cellStyle name="Normal 364 3 5" xfId="10308"/>
    <cellStyle name="Normal 364 3 5 2" xfId="22347"/>
    <cellStyle name="Normal 364 3 6" xfId="14290"/>
    <cellStyle name="Normal 364 3 6 2" xfId="29533"/>
    <cellStyle name="Normal 364 3 7" xfId="16620"/>
    <cellStyle name="Normal 364 4" xfId="859"/>
    <cellStyle name="Normal 364 4 2" xfId="860"/>
    <cellStyle name="Normal 364 4 2 2" xfId="6976"/>
    <cellStyle name="Normal 364 4 2 2 2" xfId="11799"/>
    <cellStyle name="Normal 364 4 2 2 2 2" xfId="23837"/>
    <cellStyle name="Normal 364 4 2 2 3" xfId="14885"/>
    <cellStyle name="Normal 364 4 2 2 3 2" xfId="30108"/>
    <cellStyle name="Normal 364 4 2 2 4" xfId="17197"/>
    <cellStyle name="Normal 364 4 2 3" xfId="6977"/>
    <cellStyle name="Normal 364 4 2 4" xfId="6975"/>
    <cellStyle name="Normal 364 4 2 4 2" xfId="11798"/>
    <cellStyle name="Normal 364 4 2 4 2 2" xfId="23836"/>
    <cellStyle name="Normal 364 4 2 4 3" xfId="19695"/>
    <cellStyle name="Normal 364 4 2 5" xfId="4122"/>
    <cellStyle name="Normal 364 4 2 5 2" xfId="18422"/>
    <cellStyle name="Normal 364 4 2 6" xfId="10310"/>
    <cellStyle name="Normal 364 4 2 6 2" xfId="22349"/>
    <cellStyle name="Normal 364 4 2 7" xfId="25075"/>
    <cellStyle name="Normal 364 4 3" xfId="4123"/>
    <cellStyle name="Normal 364 4 4" xfId="4121"/>
    <cellStyle name="Normal 364 4 5" xfId="14556"/>
    <cellStyle name="Normal 364 4 5 2" xfId="29799"/>
    <cellStyle name="Normal 364 4 6" xfId="16886"/>
    <cellStyle name="Normal 364 5" xfId="861"/>
    <cellStyle name="Normal 364 5 2" xfId="6978"/>
    <cellStyle name="Normal 364 5 2 2" xfId="11800"/>
    <cellStyle name="Normal 364 5 2 2 2" xfId="23838"/>
    <cellStyle name="Normal 364 5 2 3" xfId="19696"/>
    <cellStyle name="Normal 364 5 3" xfId="4124"/>
    <cellStyle name="Normal 364 5 3 2" xfId="18423"/>
    <cellStyle name="Normal 364 5 4" xfId="10311"/>
    <cellStyle name="Normal 364 5 4 2" xfId="22350"/>
    <cellStyle name="Normal 364 5 5" xfId="14020"/>
    <cellStyle name="Normal 364 5 5 2" xfId="29263"/>
    <cellStyle name="Normal 364 5 6" xfId="16350"/>
    <cellStyle name="Normal 364 6" xfId="6979"/>
    <cellStyle name="Normal 364 6 2" xfId="6980"/>
    <cellStyle name="Normal 364 6 3" xfId="6981"/>
    <cellStyle name="Normal 364 7" xfId="13648"/>
    <cellStyle name="Normal 364 7 2" xfId="28895"/>
    <cellStyle name="Normal 364 8" xfId="15985"/>
    <cellStyle name="Normal 365" xfId="862"/>
    <cellStyle name="Normal 365 2" xfId="863"/>
    <cellStyle name="Normal 365 2 2" xfId="864"/>
    <cellStyle name="Normal 365 2 2 2" xfId="6983"/>
    <cellStyle name="Normal 365 2 2 2 2" xfId="11802"/>
    <cellStyle name="Normal 365 2 2 2 2 2" xfId="23840"/>
    <cellStyle name="Normal 365 2 2 2 3" xfId="14886"/>
    <cellStyle name="Normal 365 2 2 2 3 2" xfId="30109"/>
    <cellStyle name="Normal 365 2 2 2 4" xfId="17198"/>
    <cellStyle name="Normal 365 2 2 3" xfId="6984"/>
    <cellStyle name="Normal 365 2 2 4" xfId="6982"/>
    <cellStyle name="Normal 365 2 2 4 2" xfId="11801"/>
    <cellStyle name="Normal 365 2 2 4 2 2" xfId="23839"/>
    <cellStyle name="Normal 365 2 2 4 3" xfId="19697"/>
    <cellStyle name="Normal 365 2 2 5" xfId="4125"/>
    <cellStyle name="Normal 365 2 2 5 2" xfId="18424"/>
    <cellStyle name="Normal 365 2 2 6" xfId="10312"/>
    <cellStyle name="Normal 365 2 2 6 2" xfId="22351"/>
    <cellStyle name="Normal 365 2 3" xfId="14422"/>
    <cellStyle name="Normal 365 2 3 2" xfId="29665"/>
    <cellStyle name="Normal 365 2 4" xfId="16752"/>
    <cellStyle name="Normal 365 3" xfId="865"/>
    <cellStyle name="Normal 365 3 2" xfId="866"/>
    <cellStyle name="Normal 365 3 2 2" xfId="6986"/>
    <cellStyle name="Normal 365 3 2 2 2" xfId="11804"/>
    <cellStyle name="Normal 365 3 2 2 2 2" xfId="23842"/>
    <cellStyle name="Normal 365 3 2 2 3" xfId="14887"/>
    <cellStyle name="Normal 365 3 2 2 3 2" xfId="30110"/>
    <cellStyle name="Normal 365 3 2 2 4" xfId="17199"/>
    <cellStyle name="Normal 365 3 2 3" xfId="6987"/>
    <cellStyle name="Normal 365 3 2 4" xfId="6985"/>
    <cellStyle name="Normal 365 3 2 4 2" xfId="11803"/>
    <cellStyle name="Normal 365 3 2 4 2 2" xfId="23841"/>
    <cellStyle name="Normal 365 3 2 4 3" xfId="19698"/>
    <cellStyle name="Normal 365 3 2 5" xfId="4127"/>
    <cellStyle name="Normal 365 3 2 5 2" xfId="18425"/>
    <cellStyle name="Normal 365 3 2 6" xfId="10313"/>
    <cellStyle name="Normal 365 3 2 6 2" xfId="22352"/>
    <cellStyle name="Normal 365 3 2 7" xfId="25076"/>
    <cellStyle name="Normal 365 3 3" xfId="4128"/>
    <cellStyle name="Normal 365 3 4" xfId="4126"/>
    <cellStyle name="Normal 365 3 5" xfId="14550"/>
    <cellStyle name="Normal 365 3 5 2" xfId="29793"/>
    <cellStyle name="Normal 365 3 6" xfId="16880"/>
    <cellStyle name="Normal 365 4" xfId="867"/>
    <cellStyle name="Normal 365 4 2" xfId="868"/>
    <cellStyle name="Normal 365 4 2 2" xfId="6989"/>
    <cellStyle name="Normal 365 4 2 2 2" xfId="11806"/>
    <cellStyle name="Normal 365 4 2 2 2 2" xfId="23844"/>
    <cellStyle name="Normal 365 4 2 2 3" xfId="19700"/>
    <cellStyle name="Normal 365 4 2 3" xfId="4130"/>
    <cellStyle name="Normal 365 4 2 3 2" xfId="18427"/>
    <cellStyle name="Normal 365 4 2 4" xfId="10315"/>
    <cellStyle name="Normal 365 4 2 4 2" xfId="22354"/>
    <cellStyle name="Normal 365 4 2 5" xfId="14889"/>
    <cellStyle name="Normal 365 4 2 5 2" xfId="30112"/>
    <cellStyle name="Normal 365 4 2 6" xfId="17201"/>
    <cellStyle name="Normal 365 4 3" xfId="6990"/>
    <cellStyle name="Normal 365 4 3 2" xfId="11807"/>
    <cellStyle name="Normal 365 4 3 2 2" xfId="23845"/>
    <cellStyle name="Normal 365 4 3 3" xfId="14888"/>
    <cellStyle name="Normal 365 4 3 3 2" xfId="30111"/>
    <cellStyle name="Normal 365 4 3 4" xfId="17200"/>
    <cellStyle name="Normal 365 4 4" xfId="6988"/>
    <cellStyle name="Normal 365 4 4 2" xfId="11805"/>
    <cellStyle name="Normal 365 4 4 2 2" xfId="23843"/>
    <cellStyle name="Normal 365 4 4 3" xfId="19699"/>
    <cellStyle name="Normal 365 4 5" xfId="4129"/>
    <cellStyle name="Normal 365 4 5 2" xfId="18426"/>
    <cellStyle name="Normal 365 4 6" xfId="10314"/>
    <cellStyle name="Normal 365 4 6 2" xfId="22353"/>
    <cellStyle name="Normal 365 4 7" xfId="14003"/>
    <cellStyle name="Normal 365 4 7 2" xfId="29246"/>
    <cellStyle name="Normal 365 4 8" xfId="16333"/>
    <cellStyle name="Normal 365 5" xfId="6991"/>
    <cellStyle name="Normal 365 5 2" xfId="6992"/>
    <cellStyle name="Normal 365 5 3" xfId="6993"/>
    <cellStyle name="Normal 365 6" xfId="13649"/>
    <cellStyle name="Normal 365 6 2" xfId="28896"/>
    <cellStyle name="Normal 365 7" xfId="15986"/>
    <cellStyle name="Normal 366" xfId="869"/>
    <cellStyle name="Normal 366 2" xfId="870"/>
    <cellStyle name="Normal 366 2 2" xfId="871"/>
    <cellStyle name="Normal 366 2 2 2" xfId="6995"/>
    <cellStyle name="Normal 366 2 2 2 2" xfId="11809"/>
    <cellStyle name="Normal 366 2 2 2 2 2" xfId="23847"/>
    <cellStyle name="Normal 366 2 2 2 3" xfId="14890"/>
    <cellStyle name="Normal 366 2 2 2 3 2" xfId="30113"/>
    <cellStyle name="Normal 366 2 2 2 4" xfId="17202"/>
    <cellStyle name="Normal 366 2 2 3" xfId="6996"/>
    <cellStyle name="Normal 366 2 2 4" xfId="6994"/>
    <cellStyle name="Normal 366 2 2 4 2" xfId="11808"/>
    <cellStyle name="Normal 366 2 2 4 2 2" xfId="23846"/>
    <cellStyle name="Normal 366 2 2 4 3" xfId="19701"/>
    <cellStyle name="Normal 366 2 2 5" xfId="4131"/>
    <cellStyle name="Normal 366 2 2 5 2" xfId="18428"/>
    <cellStyle name="Normal 366 2 2 6" xfId="10316"/>
    <cellStyle name="Normal 366 2 2 6 2" xfId="22355"/>
    <cellStyle name="Normal 366 2 3" xfId="14423"/>
    <cellStyle name="Normal 366 2 3 2" xfId="29666"/>
    <cellStyle name="Normal 366 2 4" xfId="16753"/>
    <cellStyle name="Normal 366 3" xfId="872"/>
    <cellStyle name="Normal 366 3 2" xfId="873"/>
    <cellStyle name="Normal 366 3 2 2" xfId="6998"/>
    <cellStyle name="Normal 366 3 2 2 2" xfId="11811"/>
    <cellStyle name="Normal 366 3 2 2 2 2" xfId="23849"/>
    <cellStyle name="Normal 366 3 2 2 3" xfId="14891"/>
    <cellStyle name="Normal 366 3 2 2 3 2" xfId="30114"/>
    <cellStyle name="Normal 366 3 2 2 4" xfId="17203"/>
    <cellStyle name="Normal 366 3 2 3" xfId="6999"/>
    <cellStyle name="Normal 366 3 2 4" xfId="6997"/>
    <cellStyle name="Normal 366 3 2 4 2" xfId="11810"/>
    <cellStyle name="Normal 366 3 2 4 2 2" xfId="23848"/>
    <cellStyle name="Normal 366 3 2 4 3" xfId="19702"/>
    <cellStyle name="Normal 366 3 2 5" xfId="4133"/>
    <cellStyle name="Normal 366 3 2 5 2" xfId="18429"/>
    <cellStyle name="Normal 366 3 2 6" xfId="10317"/>
    <cellStyle name="Normal 366 3 2 6 2" xfId="22356"/>
    <cellStyle name="Normal 366 3 2 7" xfId="25077"/>
    <cellStyle name="Normal 366 3 3" xfId="4134"/>
    <cellStyle name="Normal 366 3 4" xfId="4132"/>
    <cellStyle name="Normal 366 3 5" xfId="14560"/>
    <cellStyle name="Normal 366 3 5 2" xfId="29803"/>
    <cellStyle name="Normal 366 3 6" xfId="16890"/>
    <cellStyle name="Normal 366 4" xfId="874"/>
    <cellStyle name="Normal 366 4 2" xfId="875"/>
    <cellStyle name="Normal 366 4 2 2" xfId="7001"/>
    <cellStyle name="Normal 366 4 2 2 2" xfId="11813"/>
    <cellStyle name="Normal 366 4 2 2 2 2" xfId="23851"/>
    <cellStyle name="Normal 366 4 2 2 3" xfId="19704"/>
    <cellStyle name="Normal 366 4 2 3" xfId="4136"/>
    <cellStyle name="Normal 366 4 2 3 2" xfId="18431"/>
    <cellStyle name="Normal 366 4 2 4" xfId="10319"/>
    <cellStyle name="Normal 366 4 2 4 2" xfId="22358"/>
    <cellStyle name="Normal 366 4 2 5" xfId="14893"/>
    <cellStyle name="Normal 366 4 2 5 2" xfId="30116"/>
    <cellStyle name="Normal 366 4 2 6" xfId="17205"/>
    <cellStyle name="Normal 366 4 3" xfId="7002"/>
    <cellStyle name="Normal 366 4 3 2" xfId="11814"/>
    <cellStyle name="Normal 366 4 3 2 2" xfId="23852"/>
    <cellStyle name="Normal 366 4 3 3" xfId="14892"/>
    <cellStyle name="Normal 366 4 3 3 2" xfId="30115"/>
    <cellStyle name="Normal 366 4 3 4" xfId="17204"/>
    <cellStyle name="Normal 366 4 4" xfId="7000"/>
    <cellStyle name="Normal 366 4 4 2" xfId="11812"/>
    <cellStyle name="Normal 366 4 4 2 2" xfId="23850"/>
    <cellStyle name="Normal 366 4 4 3" xfId="19703"/>
    <cellStyle name="Normal 366 4 5" xfId="4135"/>
    <cellStyle name="Normal 366 4 5 2" xfId="18430"/>
    <cellStyle name="Normal 366 4 6" xfId="10318"/>
    <cellStyle name="Normal 366 4 6 2" xfId="22357"/>
    <cellStyle name="Normal 366 4 7" xfId="14043"/>
    <cellStyle name="Normal 366 4 7 2" xfId="29286"/>
    <cellStyle name="Normal 366 4 8" xfId="16373"/>
    <cellStyle name="Normal 366 5" xfId="7003"/>
    <cellStyle name="Normal 366 5 2" xfId="7004"/>
    <cellStyle name="Normal 366 5 3" xfId="7005"/>
    <cellStyle name="Normal 366 6" xfId="13650"/>
    <cellStyle name="Normal 366 6 2" xfId="28897"/>
    <cellStyle name="Normal 366 7" xfId="15987"/>
    <cellStyle name="Normal 367" xfId="876"/>
    <cellStyle name="Normal 367 2" xfId="877"/>
    <cellStyle name="Normal 367 2 2" xfId="878"/>
    <cellStyle name="Normal 367 2 2 2" xfId="7007"/>
    <cellStyle name="Normal 367 2 2 2 2" xfId="11816"/>
    <cellStyle name="Normal 367 2 2 2 2 2" xfId="23854"/>
    <cellStyle name="Normal 367 2 2 2 3" xfId="14894"/>
    <cellStyle name="Normal 367 2 2 2 3 2" xfId="30117"/>
    <cellStyle name="Normal 367 2 2 2 4" xfId="17206"/>
    <cellStyle name="Normal 367 2 2 3" xfId="7008"/>
    <cellStyle name="Normal 367 2 2 4" xfId="7006"/>
    <cellStyle name="Normal 367 2 2 4 2" xfId="11815"/>
    <cellStyle name="Normal 367 2 2 4 2 2" xfId="23853"/>
    <cellStyle name="Normal 367 2 2 4 3" xfId="19705"/>
    <cellStyle name="Normal 367 2 2 5" xfId="4137"/>
    <cellStyle name="Normal 367 2 2 5 2" xfId="18432"/>
    <cellStyle name="Normal 367 2 2 6" xfId="10320"/>
    <cellStyle name="Normal 367 2 2 6 2" xfId="22359"/>
    <cellStyle name="Normal 367 2 3" xfId="14427"/>
    <cellStyle name="Normal 367 2 3 2" xfId="29670"/>
    <cellStyle name="Normal 367 2 4" xfId="16757"/>
    <cellStyle name="Normal 367 3" xfId="879"/>
    <cellStyle name="Normal 367 3 2" xfId="880"/>
    <cellStyle name="Normal 367 3 2 2" xfId="7010"/>
    <cellStyle name="Normal 367 3 2 2 2" xfId="11818"/>
    <cellStyle name="Normal 367 3 2 2 2 2" xfId="23856"/>
    <cellStyle name="Normal 367 3 2 2 3" xfId="14895"/>
    <cellStyle name="Normal 367 3 2 2 3 2" xfId="30118"/>
    <cellStyle name="Normal 367 3 2 2 4" xfId="17207"/>
    <cellStyle name="Normal 367 3 2 3" xfId="7011"/>
    <cellStyle name="Normal 367 3 2 4" xfId="7009"/>
    <cellStyle name="Normal 367 3 2 4 2" xfId="11817"/>
    <cellStyle name="Normal 367 3 2 4 2 2" xfId="23855"/>
    <cellStyle name="Normal 367 3 2 4 3" xfId="19706"/>
    <cellStyle name="Normal 367 3 2 5" xfId="4139"/>
    <cellStyle name="Normal 367 3 2 5 2" xfId="18433"/>
    <cellStyle name="Normal 367 3 2 6" xfId="10321"/>
    <cellStyle name="Normal 367 3 2 6 2" xfId="22360"/>
    <cellStyle name="Normal 367 3 2 7" xfId="25078"/>
    <cellStyle name="Normal 367 3 3" xfId="4140"/>
    <cellStyle name="Normal 367 3 4" xfId="4138"/>
    <cellStyle name="Normal 367 3 5" xfId="14564"/>
    <cellStyle name="Normal 367 3 5 2" xfId="29807"/>
    <cellStyle name="Normal 367 3 6" xfId="16894"/>
    <cellStyle name="Normal 367 4" xfId="881"/>
    <cellStyle name="Normal 367 4 2" xfId="882"/>
    <cellStyle name="Normal 367 4 2 2" xfId="7013"/>
    <cellStyle name="Normal 367 4 2 2 2" xfId="11820"/>
    <cellStyle name="Normal 367 4 2 2 2 2" xfId="23858"/>
    <cellStyle name="Normal 367 4 2 2 3" xfId="19708"/>
    <cellStyle name="Normal 367 4 2 3" xfId="4142"/>
    <cellStyle name="Normal 367 4 2 3 2" xfId="18435"/>
    <cellStyle name="Normal 367 4 2 4" xfId="10323"/>
    <cellStyle name="Normal 367 4 2 4 2" xfId="22362"/>
    <cellStyle name="Normal 367 4 2 5" xfId="14897"/>
    <cellStyle name="Normal 367 4 2 5 2" xfId="30120"/>
    <cellStyle name="Normal 367 4 2 6" xfId="17209"/>
    <cellStyle name="Normal 367 4 3" xfId="7014"/>
    <cellStyle name="Normal 367 4 3 2" xfId="11821"/>
    <cellStyle name="Normal 367 4 3 2 2" xfId="23859"/>
    <cellStyle name="Normal 367 4 3 3" xfId="14896"/>
    <cellStyle name="Normal 367 4 3 3 2" xfId="30119"/>
    <cellStyle name="Normal 367 4 3 4" xfId="17208"/>
    <cellStyle name="Normal 367 4 4" xfId="7012"/>
    <cellStyle name="Normal 367 4 4 2" xfId="11819"/>
    <cellStyle name="Normal 367 4 4 2 2" xfId="23857"/>
    <cellStyle name="Normal 367 4 4 3" xfId="19707"/>
    <cellStyle name="Normal 367 4 5" xfId="4141"/>
    <cellStyle name="Normal 367 4 5 2" xfId="18434"/>
    <cellStyle name="Normal 367 4 6" xfId="10322"/>
    <cellStyle name="Normal 367 4 6 2" xfId="22361"/>
    <cellStyle name="Normal 367 4 7" xfId="14050"/>
    <cellStyle name="Normal 367 4 7 2" xfId="29293"/>
    <cellStyle name="Normal 367 4 8" xfId="16380"/>
    <cellStyle name="Normal 367 5" xfId="7015"/>
    <cellStyle name="Normal 367 5 2" xfId="7016"/>
    <cellStyle name="Normal 367 5 3" xfId="7017"/>
    <cellStyle name="Normal 367 6" xfId="13967"/>
    <cellStyle name="Normal 367 6 2" xfId="29210"/>
    <cellStyle name="Normal 367 7" xfId="16297"/>
    <cellStyle name="Normal 368" xfId="883"/>
    <cellStyle name="Normal 368 2" xfId="884"/>
    <cellStyle name="Normal 368 2 2" xfId="885"/>
    <cellStyle name="Normal 368 2 2 2" xfId="7019"/>
    <cellStyle name="Normal 368 2 2 2 2" xfId="11823"/>
    <cellStyle name="Normal 368 2 2 2 2 2" xfId="23861"/>
    <cellStyle name="Normal 368 2 2 2 3" xfId="14898"/>
    <cellStyle name="Normal 368 2 2 2 3 2" xfId="30121"/>
    <cellStyle name="Normal 368 2 2 2 4" xfId="17210"/>
    <cellStyle name="Normal 368 2 2 3" xfId="7020"/>
    <cellStyle name="Normal 368 2 2 4" xfId="7018"/>
    <cellStyle name="Normal 368 2 2 4 2" xfId="11822"/>
    <cellStyle name="Normal 368 2 2 4 2 2" xfId="23860"/>
    <cellStyle name="Normal 368 2 2 4 3" xfId="19709"/>
    <cellStyle name="Normal 368 2 2 5" xfId="4143"/>
    <cellStyle name="Normal 368 2 2 5 2" xfId="18436"/>
    <cellStyle name="Normal 368 2 2 6" xfId="10324"/>
    <cellStyle name="Normal 368 2 2 6 2" xfId="22363"/>
    <cellStyle name="Normal 368 2 3" xfId="14428"/>
    <cellStyle name="Normal 368 2 3 2" xfId="29671"/>
    <cellStyle name="Normal 368 2 4" xfId="16758"/>
    <cellStyle name="Normal 368 3" xfId="886"/>
    <cellStyle name="Normal 368 3 2" xfId="887"/>
    <cellStyle name="Normal 368 3 2 2" xfId="7022"/>
    <cellStyle name="Normal 368 3 2 2 2" xfId="11825"/>
    <cellStyle name="Normal 368 3 2 2 2 2" xfId="23863"/>
    <cellStyle name="Normal 368 3 2 2 3" xfId="14899"/>
    <cellStyle name="Normal 368 3 2 2 3 2" xfId="30122"/>
    <cellStyle name="Normal 368 3 2 2 4" xfId="17211"/>
    <cellStyle name="Normal 368 3 2 3" xfId="7023"/>
    <cellStyle name="Normal 368 3 2 4" xfId="7021"/>
    <cellStyle name="Normal 368 3 2 4 2" xfId="11824"/>
    <cellStyle name="Normal 368 3 2 4 2 2" xfId="23862"/>
    <cellStyle name="Normal 368 3 2 4 3" xfId="19710"/>
    <cellStyle name="Normal 368 3 2 5" xfId="4145"/>
    <cellStyle name="Normal 368 3 2 5 2" xfId="18437"/>
    <cellStyle name="Normal 368 3 2 6" xfId="10325"/>
    <cellStyle name="Normal 368 3 2 6 2" xfId="22364"/>
    <cellStyle name="Normal 368 3 2 7" xfId="25079"/>
    <cellStyle name="Normal 368 3 3" xfId="4146"/>
    <cellStyle name="Normal 368 3 4" xfId="4144"/>
    <cellStyle name="Normal 368 3 5" xfId="14552"/>
    <cellStyle name="Normal 368 3 5 2" xfId="29795"/>
    <cellStyle name="Normal 368 3 6" xfId="16882"/>
    <cellStyle name="Normal 368 4" xfId="888"/>
    <cellStyle name="Normal 368 4 2" xfId="889"/>
    <cellStyle name="Normal 368 4 2 2" xfId="7025"/>
    <cellStyle name="Normal 368 4 2 2 2" xfId="11827"/>
    <cellStyle name="Normal 368 4 2 2 2 2" xfId="23865"/>
    <cellStyle name="Normal 368 4 2 2 3" xfId="19712"/>
    <cellStyle name="Normal 368 4 2 3" xfId="4148"/>
    <cellStyle name="Normal 368 4 2 3 2" xfId="18439"/>
    <cellStyle name="Normal 368 4 2 4" xfId="10327"/>
    <cellStyle name="Normal 368 4 2 4 2" xfId="22366"/>
    <cellStyle name="Normal 368 4 2 5" xfId="14901"/>
    <cellStyle name="Normal 368 4 2 5 2" xfId="30124"/>
    <cellStyle name="Normal 368 4 2 6" xfId="17213"/>
    <cellStyle name="Normal 368 4 3" xfId="7026"/>
    <cellStyle name="Normal 368 4 3 2" xfId="11828"/>
    <cellStyle name="Normal 368 4 3 2 2" xfId="23866"/>
    <cellStyle name="Normal 368 4 3 3" xfId="14900"/>
    <cellStyle name="Normal 368 4 3 3 2" xfId="30123"/>
    <cellStyle name="Normal 368 4 3 4" xfId="17212"/>
    <cellStyle name="Normal 368 4 4" xfId="7024"/>
    <cellStyle name="Normal 368 4 4 2" xfId="11826"/>
    <cellStyle name="Normal 368 4 4 2 2" xfId="23864"/>
    <cellStyle name="Normal 368 4 4 3" xfId="19711"/>
    <cellStyle name="Normal 368 4 5" xfId="4147"/>
    <cellStyle name="Normal 368 4 5 2" xfId="18438"/>
    <cellStyle name="Normal 368 4 6" xfId="10326"/>
    <cellStyle name="Normal 368 4 6 2" xfId="22365"/>
    <cellStyle name="Normal 368 4 7" xfId="14010"/>
    <cellStyle name="Normal 368 4 7 2" xfId="29253"/>
    <cellStyle name="Normal 368 4 8" xfId="16340"/>
    <cellStyle name="Normal 368 5" xfId="7027"/>
    <cellStyle name="Normal 368 5 2" xfId="7028"/>
    <cellStyle name="Normal 368 5 3" xfId="7029"/>
    <cellStyle name="Normal 368 6" xfId="13968"/>
    <cellStyle name="Normal 368 6 2" xfId="29211"/>
    <cellStyle name="Normal 368 7" xfId="16298"/>
    <cellStyle name="Normal 369" xfId="890"/>
    <cellStyle name="Normal 369 2" xfId="891"/>
    <cellStyle name="Normal 369 2 2" xfId="892"/>
    <cellStyle name="Normal 369 2 2 2" xfId="7031"/>
    <cellStyle name="Normal 369 2 2 2 2" xfId="11830"/>
    <cellStyle name="Normal 369 2 2 2 2 2" xfId="23868"/>
    <cellStyle name="Normal 369 2 2 2 3" xfId="14902"/>
    <cellStyle name="Normal 369 2 2 2 3 2" xfId="30125"/>
    <cellStyle name="Normal 369 2 2 2 4" xfId="17214"/>
    <cellStyle name="Normal 369 2 2 3" xfId="7032"/>
    <cellStyle name="Normal 369 2 2 4" xfId="7030"/>
    <cellStyle name="Normal 369 2 2 4 2" xfId="11829"/>
    <cellStyle name="Normal 369 2 2 4 2 2" xfId="23867"/>
    <cellStyle name="Normal 369 2 2 4 3" xfId="19713"/>
    <cellStyle name="Normal 369 2 2 5" xfId="4149"/>
    <cellStyle name="Normal 369 2 2 5 2" xfId="18440"/>
    <cellStyle name="Normal 369 2 2 6" xfId="10328"/>
    <cellStyle name="Normal 369 2 2 6 2" xfId="22367"/>
    <cellStyle name="Normal 369 2 3" xfId="14429"/>
    <cellStyle name="Normal 369 2 3 2" xfId="29672"/>
    <cellStyle name="Normal 369 2 4" xfId="16759"/>
    <cellStyle name="Normal 369 3" xfId="893"/>
    <cellStyle name="Normal 369 3 2" xfId="894"/>
    <cellStyle name="Normal 369 3 2 2" xfId="7034"/>
    <cellStyle name="Normal 369 3 2 2 2" xfId="11832"/>
    <cellStyle name="Normal 369 3 2 2 2 2" xfId="23870"/>
    <cellStyle name="Normal 369 3 2 2 3" xfId="14903"/>
    <cellStyle name="Normal 369 3 2 2 3 2" xfId="30126"/>
    <cellStyle name="Normal 369 3 2 2 4" xfId="17215"/>
    <cellStyle name="Normal 369 3 2 3" xfId="7035"/>
    <cellStyle name="Normal 369 3 2 4" xfId="7033"/>
    <cellStyle name="Normal 369 3 2 4 2" xfId="11831"/>
    <cellStyle name="Normal 369 3 2 4 2 2" xfId="23869"/>
    <cellStyle name="Normal 369 3 2 4 3" xfId="19714"/>
    <cellStyle name="Normal 369 3 2 5" xfId="4151"/>
    <cellStyle name="Normal 369 3 2 5 2" xfId="18441"/>
    <cellStyle name="Normal 369 3 2 6" xfId="10329"/>
    <cellStyle name="Normal 369 3 2 6 2" xfId="22368"/>
    <cellStyle name="Normal 369 3 2 7" xfId="25080"/>
    <cellStyle name="Normal 369 3 3" xfId="4152"/>
    <cellStyle name="Normal 369 3 4" xfId="4150"/>
    <cellStyle name="Normal 369 3 5" xfId="14567"/>
    <cellStyle name="Normal 369 3 5 2" xfId="29810"/>
    <cellStyle name="Normal 369 3 6" xfId="16897"/>
    <cellStyle name="Normal 369 4" xfId="895"/>
    <cellStyle name="Normal 369 4 2" xfId="896"/>
    <cellStyle name="Normal 369 4 2 2" xfId="7037"/>
    <cellStyle name="Normal 369 4 2 2 2" xfId="11834"/>
    <cellStyle name="Normal 369 4 2 2 2 2" xfId="23872"/>
    <cellStyle name="Normal 369 4 2 2 3" xfId="19716"/>
    <cellStyle name="Normal 369 4 2 3" xfId="4154"/>
    <cellStyle name="Normal 369 4 2 3 2" xfId="18443"/>
    <cellStyle name="Normal 369 4 2 4" xfId="10331"/>
    <cellStyle name="Normal 369 4 2 4 2" xfId="22370"/>
    <cellStyle name="Normal 369 4 2 5" xfId="14905"/>
    <cellStyle name="Normal 369 4 2 5 2" xfId="30128"/>
    <cellStyle name="Normal 369 4 2 6" xfId="17217"/>
    <cellStyle name="Normal 369 4 3" xfId="7038"/>
    <cellStyle name="Normal 369 4 3 2" xfId="11835"/>
    <cellStyle name="Normal 369 4 3 2 2" xfId="23873"/>
    <cellStyle name="Normal 369 4 3 3" xfId="14904"/>
    <cellStyle name="Normal 369 4 3 3 2" xfId="30127"/>
    <cellStyle name="Normal 369 4 3 4" xfId="17216"/>
    <cellStyle name="Normal 369 4 4" xfId="7036"/>
    <cellStyle name="Normal 369 4 4 2" xfId="11833"/>
    <cellStyle name="Normal 369 4 4 2 2" xfId="23871"/>
    <cellStyle name="Normal 369 4 4 3" xfId="19715"/>
    <cellStyle name="Normal 369 4 5" xfId="4153"/>
    <cellStyle name="Normal 369 4 5 2" xfId="18442"/>
    <cellStyle name="Normal 369 4 6" xfId="10330"/>
    <cellStyle name="Normal 369 4 6 2" xfId="22369"/>
    <cellStyle name="Normal 369 4 7" xfId="14057"/>
    <cellStyle name="Normal 369 4 7 2" xfId="29300"/>
    <cellStyle name="Normal 369 4 8" xfId="16387"/>
    <cellStyle name="Normal 369 5" xfId="7039"/>
    <cellStyle name="Normal 369 5 2" xfId="7040"/>
    <cellStyle name="Normal 369 5 3" xfId="7041"/>
    <cellStyle name="Normal 369 6" xfId="13969"/>
    <cellStyle name="Normal 369 6 2" xfId="29212"/>
    <cellStyle name="Normal 369 7" xfId="16299"/>
    <cellStyle name="Normal 37" xfId="897"/>
    <cellStyle name="Normal 37 2" xfId="898"/>
    <cellStyle name="Normal 37 2 2" xfId="7043"/>
    <cellStyle name="Normal 37 2 2 2" xfId="11837"/>
    <cellStyle name="Normal 37 2 2 2 2" xfId="23875"/>
    <cellStyle name="Normal 37 2 2 3" xfId="19718"/>
    <cellStyle name="Normal 37 2 3" xfId="4155"/>
    <cellStyle name="Normal 37 2 3 2" xfId="18444"/>
    <cellStyle name="Normal 37 2 4" xfId="10332"/>
    <cellStyle name="Normal 37 2 4 2" xfId="22371"/>
    <cellStyle name="Normal 37 2 5" xfId="14747"/>
    <cellStyle name="Normal 37 2 5 2" xfId="29989"/>
    <cellStyle name="Normal 37 2 6" xfId="17075"/>
    <cellStyle name="Normal 37 3" xfId="899"/>
    <cellStyle name="Normal 37 3 2" xfId="900"/>
    <cellStyle name="Normal 37 3 3" xfId="901"/>
    <cellStyle name="Normal 37 3 3 2" xfId="4157"/>
    <cellStyle name="Normal 37 3 3 2 2" xfId="17962"/>
    <cellStyle name="Normal 37 3 3 2 3" xfId="25081"/>
    <cellStyle name="Normal 37 3 3 3" xfId="4156"/>
    <cellStyle name="Normal 37 4" xfId="902"/>
    <cellStyle name="Normal 37 4 2" xfId="4159"/>
    <cellStyle name="Normal 37 4 3" xfId="4158"/>
    <cellStyle name="Normal 37 4 4" xfId="25082"/>
    <cellStyle name="Normal 37 5" xfId="7042"/>
    <cellStyle name="Normal 37 5 2" xfId="11836"/>
    <cellStyle name="Normal 37 5 2 2" xfId="23874"/>
    <cellStyle name="Normal 37 5 3" xfId="19717"/>
    <cellStyle name="Normal 37 6" xfId="13095"/>
    <cellStyle name="Normal 37 6 2" xfId="26949"/>
    <cellStyle name="Normal 37 6 3" xfId="24919"/>
    <cellStyle name="Normal 37 7" xfId="13526"/>
    <cellStyle name="Normal 37 7 2" xfId="28773"/>
    <cellStyle name="Normal 37 8" xfId="15856"/>
    <cellStyle name="Normal 370" xfId="903"/>
    <cellStyle name="Normal 370 2" xfId="904"/>
    <cellStyle name="Normal 370 2 2" xfId="905"/>
    <cellStyle name="Normal 370 2 2 2" xfId="7045"/>
    <cellStyle name="Normal 370 2 2 2 2" xfId="11839"/>
    <cellStyle name="Normal 370 2 2 2 2 2" xfId="23877"/>
    <cellStyle name="Normal 370 2 2 2 3" xfId="14906"/>
    <cellStyle name="Normal 370 2 2 2 3 2" xfId="30129"/>
    <cellStyle name="Normal 370 2 2 2 4" xfId="17218"/>
    <cellStyle name="Normal 370 2 2 3" xfId="7046"/>
    <cellStyle name="Normal 370 2 2 4" xfId="7044"/>
    <cellStyle name="Normal 370 2 2 4 2" xfId="11838"/>
    <cellStyle name="Normal 370 2 2 4 2 2" xfId="23876"/>
    <cellStyle name="Normal 370 2 2 4 3" xfId="19719"/>
    <cellStyle name="Normal 370 2 2 5" xfId="4160"/>
    <cellStyle name="Normal 370 2 2 5 2" xfId="18445"/>
    <cellStyle name="Normal 370 2 2 6" xfId="10333"/>
    <cellStyle name="Normal 370 2 2 6 2" xfId="22372"/>
    <cellStyle name="Normal 370 2 3" xfId="14430"/>
    <cellStyle name="Normal 370 2 3 2" xfId="29673"/>
    <cellStyle name="Normal 370 2 4" xfId="16760"/>
    <cellStyle name="Normal 370 3" xfId="906"/>
    <cellStyle name="Normal 370 3 2" xfId="907"/>
    <cellStyle name="Normal 370 3 2 2" xfId="7048"/>
    <cellStyle name="Normal 370 3 2 2 2" xfId="11841"/>
    <cellStyle name="Normal 370 3 2 2 2 2" xfId="23879"/>
    <cellStyle name="Normal 370 3 2 2 3" xfId="14907"/>
    <cellStyle name="Normal 370 3 2 2 3 2" xfId="30130"/>
    <cellStyle name="Normal 370 3 2 2 4" xfId="17219"/>
    <cellStyle name="Normal 370 3 2 3" xfId="7049"/>
    <cellStyle name="Normal 370 3 2 4" xfId="7047"/>
    <cellStyle name="Normal 370 3 2 4 2" xfId="11840"/>
    <cellStyle name="Normal 370 3 2 4 2 2" xfId="23878"/>
    <cellStyle name="Normal 370 3 2 4 3" xfId="19720"/>
    <cellStyle name="Normal 370 3 2 5" xfId="4162"/>
    <cellStyle name="Normal 370 3 2 5 2" xfId="18446"/>
    <cellStyle name="Normal 370 3 2 6" xfId="10334"/>
    <cellStyle name="Normal 370 3 2 6 2" xfId="22373"/>
    <cellStyle name="Normal 370 3 2 7" xfId="25083"/>
    <cellStyle name="Normal 370 3 3" xfId="4163"/>
    <cellStyle name="Normal 370 3 4" xfId="4161"/>
    <cellStyle name="Normal 370 3 5" xfId="14561"/>
    <cellStyle name="Normal 370 3 5 2" xfId="29804"/>
    <cellStyle name="Normal 370 3 6" xfId="16891"/>
    <cellStyle name="Normal 370 4" xfId="908"/>
    <cellStyle name="Normal 370 4 2" xfId="909"/>
    <cellStyle name="Normal 370 4 2 2" xfId="7051"/>
    <cellStyle name="Normal 370 4 2 2 2" xfId="11843"/>
    <cellStyle name="Normal 370 4 2 2 2 2" xfId="23881"/>
    <cellStyle name="Normal 370 4 2 2 3" xfId="19722"/>
    <cellStyle name="Normal 370 4 2 3" xfId="4165"/>
    <cellStyle name="Normal 370 4 2 3 2" xfId="18448"/>
    <cellStyle name="Normal 370 4 2 4" xfId="10336"/>
    <cellStyle name="Normal 370 4 2 4 2" xfId="22375"/>
    <cellStyle name="Normal 370 4 2 5" xfId="14909"/>
    <cellStyle name="Normal 370 4 2 5 2" xfId="30132"/>
    <cellStyle name="Normal 370 4 2 6" xfId="17221"/>
    <cellStyle name="Normal 370 4 3" xfId="7052"/>
    <cellStyle name="Normal 370 4 3 2" xfId="11844"/>
    <cellStyle name="Normal 370 4 3 2 2" xfId="23882"/>
    <cellStyle name="Normal 370 4 3 3" xfId="14908"/>
    <cellStyle name="Normal 370 4 3 3 2" xfId="30131"/>
    <cellStyle name="Normal 370 4 3 4" xfId="17220"/>
    <cellStyle name="Normal 370 4 4" xfId="7050"/>
    <cellStyle name="Normal 370 4 4 2" xfId="11842"/>
    <cellStyle name="Normal 370 4 4 2 2" xfId="23880"/>
    <cellStyle name="Normal 370 4 4 3" xfId="19721"/>
    <cellStyle name="Normal 370 4 5" xfId="4164"/>
    <cellStyle name="Normal 370 4 5 2" xfId="18447"/>
    <cellStyle name="Normal 370 4 6" xfId="10335"/>
    <cellStyle name="Normal 370 4 6 2" xfId="22374"/>
    <cellStyle name="Normal 370 4 7" xfId="14045"/>
    <cellStyle name="Normal 370 4 7 2" xfId="29288"/>
    <cellStyle name="Normal 370 4 8" xfId="16375"/>
    <cellStyle name="Normal 370 5" xfId="7053"/>
    <cellStyle name="Normal 370 5 2" xfId="7054"/>
    <cellStyle name="Normal 370 5 3" xfId="7055"/>
    <cellStyle name="Normal 370 6" xfId="13970"/>
    <cellStyle name="Normal 370 6 2" xfId="29213"/>
    <cellStyle name="Normal 370 7" xfId="16300"/>
    <cellStyle name="Normal 371" xfId="910"/>
    <cellStyle name="Normal 371 2" xfId="911"/>
    <cellStyle name="Normal 371 2 2" xfId="912"/>
    <cellStyle name="Normal 371 2 2 2" xfId="7057"/>
    <cellStyle name="Normal 371 2 2 2 2" xfId="11846"/>
    <cellStyle name="Normal 371 2 2 2 2 2" xfId="23884"/>
    <cellStyle name="Normal 371 2 2 2 3" xfId="14910"/>
    <cellStyle name="Normal 371 2 2 2 3 2" xfId="30133"/>
    <cellStyle name="Normal 371 2 2 2 4" xfId="17222"/>
    <cellStyle name="Normal 371 2 2 3" xfId="7058"/>
    <cellStyle name="Normal 371 2 2 4" xfId="7056"/>
    <cellStyle name="Normal 371 2 2 4 2" xfId="11845"/>
    <cellStyle name="Normal 371 2 2 4 2 2" xfId="23883"/>
    <cellStyle name="Normal 371 2 2 4 3" xfId="19723"/>
    <cellStyle name="Normal 371 2 2 5" xfId="4166"/>
    <cellStyle name="Normal 371 2 2 5 2" xfId="18449"/>
    <cellStyle name="Normal 371 2 2 6" xfId="10337"/>
    <cellStyle name="Normal 371 2 2 6 2" xfId="22376"/>
    <cellStyle name="Normal 371 2 3" xfId="14431"/>
    <cellStyle name="Normal 371 2 3 2" xfId="29674"/>
    <cellStyle name="Normal 371 2 4" xfId="16761"/>
    <cellStyle name="Normal 371 3" xfId="913"/>
    <cellStyle name="Normal 371 3 2" xfId="914"/>
    <cellStyle name="Normal 371 3 2 2" xfId="7060"/>
    <cellStyle name="Normal 371 3 2 2 2" xfId="11848"/>
    <cellStyle name="Normal 371 3 2 2 2 2" xfId="23886"/>
    <cellStyle name="Normal 371 3 2 2 3" xfId="14911"/>
    <cellStyle name="Normal 371 3 2 2 3 2" xfId="30134"/>
    <cellStyle name="Normal 371 3 2 2 4" xfId="17223"/>
    <cellStyle name="Normal 371 3 2 3" xfId="7061"/>
    <cellStyle name="Normal 371 3 2 4" xfId="7059"/>
    <cellStyle name="Normal 371 3 2 4 2" xfId="11847"/>
    <cellStyle name="Normal 371 3 2 4 2 2" xfId="23885"/>
    <cellStyle name="Normal 371 3 2 4 3" xfId="19724"/>
    <cellStyle name="Normal 371 3 2 5" xfId="4168"/>
    <cellStyle name="Normal 371 3 2 5 2" xfId="18450"/>
    <cellStyle name="Normal 371 3 2 6" xfId="10338"/>
    <cellStyle name="Normal 371 3 2 6 2" xfId="22377"/>
    <cellStyle name="Normal 371 3 2 7" xfId="25084"/>
    <cellStyle name="Normal 371 3 3" xfId="4169"/>
    <cellStyle name="Normal 371 3 4" xfId="4167"/>
    <cellStyle name="Normal 371 3 5" xfId="14563"/>
    <cellStyle name="Normal 371 3 5 2" xfId="29806"/>
    <cellStyle name="Normal 371 3 6" xfId="16893"/>
    <cellStyle name="Normal 371 4" xfId="915"/>
    <cellStyle name="Normal 371 4 2" xfId="916"/>
    <cellStyle name="Normal 371 4 2 2" xfId="7063"/>
    <cellStyle name="Normal 371 4 2 2 2" xfId="11850"/>
    <cellStyle name="Normal 371 4 2 2 2 2" xfId="23888"/>
    <cellStyle name="Normal 371 4 2 2 3" xfId="19726"/>
    <cellStyle name="Normal 371 4 2 3" xfId="4171"/>
    <cellStyle name="Normal 371 4 2 3 2" xfId="18452"/>
    <cellStyle name="Normal 371 4 2 4" xfId="10340"/>
    <cellStyle name="Normal 371 4 2 4 2" xfId="22379"/>
    <cellStyle name="Normal 371 4 2 5" xfId="14913"/>
    <cellStyle name="Normal 371 4 2 5 2" xfId="30136"/>
    <cellStyle name="Normal 371 4 2 6" xfId="17225"/>
    <cellStyle name="Normal 371 4 3" xfId="7064"/>
    <cellStyle name="Normal 371 4 3 2" xfId="11851"/>
    <cellStyle name="Normal 371 4 3 2 2" xfId="23889"/>
    <cellStyle name="Normal 371 4 3 3" xfId="14912"/>
    <cellStyle name="Normal 371 4 3 3 2" xfId="30135"/>
    <cellStyle name="Normal 371 4 3 4" xfId="17224"/>
    <cellStyle name="Normal 371 4 4" xfId="7062"/>
    <cellStyle name="Normal 371 4 4 2" xfId="11849"/>
    <cellStyle name="Normal 371 4 4 2 2" xfId="23887"/>
    <cellStyle name="Normal 371 4 4 3" xfId="19725"/>
    <cellStyle name="Normal 371 4 5" xfId="4170"/>
    <cellStyle name="Normal 371 4 5 2" xfId="18451"/>
    <cellStyle name="Normal 371 4 6" xfId="10339"/>
    <cellStyle name="Normal 371 4 6 2" xfId="22378"/>
    <cellStyle name="Normal 371 4 7" xfId="14049"/>
    <cellStyle name="Normal 371 4 7 2" xfId="29292"/>
    <cellStyle name="Normal 371 4 8" xfId="16379"/>
    <cellStyle name="Normal 371 5" xfId="7065"/>
    <cellStyle name="Normal 371 5 2" xfId="7066"/>
    <cellStyle name="Normal 371 5 3" xfId="7067"/>
    <cellStyle name="Normal 371 6" xfId="13971"/>
    <cellStyle name="Normal 371 6 2" xfId="29214"/>
    <cellStyle name="Normal 371 7" xfId="16301"/>
    <cellStyle name="Normal 372" xfId="917"/>
    <cellStyle name="Normal 372 2" xfId="918"/>
    <cellStyle name="Normal 372 2 2" xfId="919"/>
    <cellStyle name="Normal 372 2 2 2" xfId="7069"/>
    <cellStyle name="Normal 372 2 2 2 2" xfId="11853"/>
    <cellStyle name="Normal 372 2 2 2 2 2" xfId="23891"/>
    <cellStyle name="Normal 372 2 2 2 3" xfId="14914"/>
    <cellStyle name="Normal 372 2 2 2 3 2" xfId="30137"/>
    <cellStyle name="Normal 372 2 2 2 4" xfId="17226"/>
    <cellStyle name="Normal 372 2 2 3" xfId="7070"/>
    <cellStyle name="Normal 372 2 2 4" xfId="7068"/>
    <cellStyle name="Normal 372 2 2 4 2" xfId="11852"/>
    <cellStyle name="Normal 372 2 2 4 2 2" xfId="23890"/>
    <cellStyle name="Normal 372 2 2 4 3" xfId="19727"/>
    <cellStyle name="Normal 372 2 2 5" xfId="4172"/>
    <cellStyle name="Normal 372 2 2 5 2" xfId="18453"/>
    <cellStyle name="Normal 372 2 2 6" xfId="10341"/>
    <cellStyle name="Normal 372 2 2 6 2" xfId="22380"/>
    <cellStyle name="Normal 372 2 3" xfId="14432"/>
    <cellStyle name="Normal 372 2 3 2" xfId="29675"/>
    <cellStyle name="Normal 372 2 4" xfId="16762"/>
    <cellStyle name="Normal 372 3" xfId="920"/>
    <cellStyle name="Normal 372 3 2" xfId="921"/>
    <cellStyle name="Normal 372 3 2 2" xfId="7072"/>
    <cellStyle name="Normal 372 3 2 2 2" xfId="11855"/>
    <cellStyle name="Normal 372 3 2 2 2 2" xfId="23893"/>
    <cellStyle name="Normal 372 3 2 2 3" xfId="14915"/>
    <cellStyle name="Normal 372 3 2 2 3 2" xfId="30138"/>
    <cellStyle name="Normal 372 3 2 2 4" xfId="17227"/>
    <cellStyle name="Normal 372 3 2 3" xfId="7073"/>
    <cellStyle name="Normal 372 3 2 4" xfId="7071"/>
    <cellStyle name="Normal 372 3 2 4 2" xfId="11854"/>
    <cellStyle name="Normal 372 3 2 4 2 2" xfId="23892"/>
    <cellStyle name="Normal 372 3 2 4 3" xfId="19728"/>
    <cellStyle name="Normal 372 3 2 5" xfId="4174"/>
    <cellStyle name="Normal 372 3 2 5 2" xfId="18454"/>
    <cellStyle name="Normal 372 3 2 6" xfId="10342"/>
    <cellStyle name="Normal 372 3 2 6 2" xfId="22381"/>
    <cellStyle name="Normal 372 3 2 7" xfId="25085"/>
    <cellStyle name="Normal 372 3 3" xfId="4175"/>
    <cellStyle name="Normal 372 3 4" xfId="4173"/>
    <cellStyle name="Normal 372 3 5" xfId="14568"/>
    <cellStyle name="Normal 372 3 5 2" xfId="29811"/>
    <cellStyle name="Normal 372 3 6" xfId="16898"/>
    <cellStyle name="Normal 372 4" xfId="922"/>
    <cellStyle name="Normal 372 4 2" xfId="923"/>
    <cellStyle name="Normal 372 4 2 2" xfId="7075"/>
    <cellStyle name="Normal 372 4 2 2 2" xfId="11857"/>
    <cellStyle name="Normal 372 4 2 2 2 2" xfId="23895"/>
    <cellStyle name="Normal 372 4 2 2 3" xfId="19730"/>
    <cellStyle name="Normal 372 4 2 3" xfId="4177"/>
    <cellStyle name="Normal 372 4 2 3 2" xfId="18456"/>
    <cellStyle name="Normal 372 4 2 4" xfId="10344"/>
    <cellStyle name="Normal 372 4 2 4 2" xfId="22383"/>
    <cellStyle name="Normal 372 4 2 5" xfId="14917"/>
    <cellStyle name="Normal 372 4 2 5 2" xfId="30140"/>
    <cellStyle name="Normal 372 4 2 6" xfId="17229"/>
    <cellStyle name="Normal 372 4 3" xfId="7076"/>
    <cellStyle name="Normal 372 4 3 2" xfId="11858"/>
    <cellStyle name="Normal 372 4 3 2 2" xfId="23896"/>
    <cellStyle name="Normal 372 4 3 3" xfId="14916"/>
    <cellStyle name="Normal 372 4 3 3 2" xfId="30139"/>
    <cellStyle name="Normal 372 4 3 4" xfId="17228"/>
    <cellStyle name="Normal 372 4 4" xfId="7074"/>
    <cellStyle name="Normal 372 4 4 2" xfId="11856"/>
    <cellStyle name="Normal 372 4 4 2 2" xfId="23894"/>
    <cellStyle name="Normal 372 4 4 3" xfId="19729"/>
    <cellStyle name="Normal 372 4 5" xfId="4176"/>
    <cellStyle name="Normal 372 4 5 2" xfId="18455"/>
    <cellStyle name="Normal 372 4 6" xfId="10343"/>
    <cellStyle name="Normal 372 4 6 2" xfId="22382"/>
    <cellStyle name="Normal 372 4 7" xfId="14059"/>
    <cellStyle name="Normal 372 4 7 2" xfId="29302"/>
    <cellStyle name="Normal 372 4 8" xfId="16389"/>
    <cellStyle name="Normal 372 5" xfId="7077"/>
    <cellStyle name="Normal 372 5 2" xfId="7078"/>
    <cellStyle name="Normal 372 5 3" xfId="7079"/>
    <cellStyle name="Normal 372 6" xfId="13972"/>
    <cellStyle name="Normal 372 6 2" xfId="29215"/>
    <cellStyle name="Normal 372 7" xfId="16302"/>
    <cellStyle name="Normal 373" xfId="924"/>
    <cellStyle name="Normal 373 2" xfId="925"/>
    <cellStyle name="Normal 373 2 2" xfId="926"/>
    <cellStyle name="Normal 373 2 2 2" xfId="7081"/>
    <cellStyle name="Normal 373 2 2 2 2" xfId="11860"/>
    <cellStyle name="Normal 373 2 2 2 2 2" xfId="23898"/>
    <cellStyle name="Normal 373 2 2 2 3" xfId="14918"/>
    <cellStyle name="Normal 373 2 2 2 3 2" xfId="30141"/>
    <cellStyle name="Normal 373 2 2 2 4" xfId="17230"/>
    <cellStyle name="Normal 373 2 2 3" xfId="7082"/>
    <cellStyle name="Normal 373 2 2 4" xfId="7080"/>
    <cellStyle name="Normal 373 2 2 4 2" xfId="11859"/>
    <cellStyle name="Normal 373 2 2 4 2 2" xfId="23897"/>
    <cellStyle name="Normal 373 2 2 4 3" xfId="19731"/>
    <cellStyle name="Normal 373 2 2 5" xfId="4178"/>
    <cellStyle name="Normal 373 2 2 5 2" xfId="18457"/>
    <cellStyle name="Normal 373 2 2 6" xfId="10345"/>
    <cellStyle name="Normal 373 2 2 6 2" xfId="22384"/>
    <cellStyle name="Normal 373 2 3" xfId="14434"/>
    <cellStyle name="Normal 373 2 3 2" xfId="29677"/>
    <cellStyle name="Normal 373 2 4" xfId="16764"/>
    <cellStyle name="Normal 373 3" xfId="927"/>
    <cellStyle name="Normal 373 3 2" xfId="928"/>
    <cellStyle name="Normal 373 3 2 2" xfId="7084"/>
    <cellStyle name="Normal 373 3 2 2 2" xfId="11862"/>
    <cellStyle name="Normal 373 3 2 2 2 2" xfId="23900"/>
    <cellStyle name="Normal 373 3 2 2 3" xfId="14919"/>
    <cellStyle name="Normal 373 3 2 2 3 2" xfId="30142"/>
    <cellStyle name="Normal 373 3 2 2 4" xfId="17231"/>
    <cellStyle name="Normal 373 3 2 3" xfId="7085"/>
    <cellStyle name="Normal 373 3 2 4" xfId="7083"/>
    <cellStyle name="Normal 373 3 2 4 2" xfId="11861"/>
    <cellStyle name="Normal 373 3 2 4 2 2" xfId="23899"/>
    <cellStyle name="Normal 373 3 2 4 3" xfId="19732"/>
    <cellStyle name="Normal 373 3 2 5" xfId="4180"/>
    <cellStyle name="Normal 373 3 2 5 2" xfId="18458"/>
    <cellStyle name="Normal 373 3 2 6" xfId="10346"/>
    <cellStyle name="Normal 373 3 2 6 2" xfId="22385"/>
    <cellStyle name="Normal 373 3 2 7" xfId="25086"/>
    <cellStyle name="Normal 373 3 3" xfId="4181"/>
    <cellStyle name="Normal 373 3 4" xfId="4179"/>
    <cellStyle name="Normal 373 3 5" xfId="14566"/>
    <cellStyle name="Normal 373 3 5 2" xfId="29809"/>
    <cellStyle name="Normal 373 3 6" xfId="16896"/>
    <cellStyle name="Normal 373 4" xfId="929"/>
    <cellStyle name="Normal 373 4 2" xfId="930"/>
    <cellStyle name="Normal 373 4 2 2" xfId="7087"/>
    <cellStyle name="Normal 373 4 2 2 2" xfId="11864"/>
    <cellStyle name="Normal 373 4 2 2 2 2" xfId="23902"/>
    <cellStyle name="Normal 373 4 2 2 3" xfId="19734"/>
    <cellStyle name="Normal 373 4 2 3" xfId="4183"/>
    <cellStyle name="Normal 373 4 2 3 2" xfId="18460"/>
    <cellStyle name="Normal 373 4 2 4" xfId="10348"/>
    <cellStyle name="Normal 373 4 2 4 2" xfId="22387"/>
    <cellStyle name="Normal 373 4 2 5" xfId="14921"/>
    <cellStyle name="Normal 373 4 2 5 2" xfId="30144"/>
    <cellStyle name="Normal 373 4 2 6" xfId="17233"/>
    <cellStyle name="Normal 373 4 3" xfId="7088"/>
    <cellStyle name="Normal 373 4 3 2" xfId="11865"/>
    <cellStyle name="Normal 373 4 3 2 2" xfId="23903"/>
    <cellStyle name="Normal 373 4 3 3" xfId="14920"/>
    <cellStyle name="Normal 373 4 3 3 2" xfId="30143"/>
    <cellStyle name="Normal 373 4 3 4" xfId="17232"/>
    <cellStyle name="Normal 373 4 4" xfId="7086"/>
    <cellStyle name="Normal 373 4 4 2" xfId="11863"/>
    <cellStyle name="Normal 373 4 4 2 2" xfId="23901"/>
    <cellStyle name="Normal 373 4 4 3" xfId="19733"/>
    <cellStyle name="Normal 373 4 5" xfId="4182"/>
    <cellStyle name="Normal 373 4 5 2" xfId="18459"/>
    <cellStyle name="Normal 373 4 6" xfId="10347"/>
    <cellStyle name="Normal 373 4 6 2" xfId="22386"/>
    <cellStyle name="Normal 373 4 7" xfId="14056"/>
    <cellStyle name="Normal 373 4 7 2" xfId="29299"/>
    <cellStyle name="Normal 373 4 8" xfId="16386"/>
    <cellStyle name="Normal 373 5" xfId="7089"/>
    <cellStyle name="Normal 373 5 2" xfId="7090"/>
    <cellStyle name="Normal 373 5 3" xfId="7091"/>
    <cellStyle name="Normal 373 6" xfId="13974"/>
    <cellStyle name="Normal 373 6 2" xfId="29217"/>
    <cellStyle name="Normal 373 7" xfId="16304"/>
    <cellStyle name="Normal 374" xfId="931"/>
    <cellStyle name="Normal 374 2" xfId="932"/>
    <cellStyle name="Normal 374 2 2" xfId="933"/>
    <cellStyle name="Normal 374 2 2 2" xfId="7093"/>
    <cellStyle name="Normal 374 2 2 2 2" xfId="11867"/>
    <cellStyle name="Normal 374 2 2 2 2 2" xfId="23905"/>
    <cellStyle name="Normal 374 2 2 2 3" xfId="14922"/>
    <cellStyle name="Normal 374 2 2 2 3 2" xfId="30145"/>
    <cellStyle name="Normal 374 2 2 2 4" xfId="17234"/>
    <cellStyle name="Normal 374 2 2 3" xfId="7094"/>
    <cellStyle name="Normal 374 2 2 4" xfId="7092"/>
    <cellStyle name="Normal 374 2 2 4 2" xfId="11866"/>
    <cellStyle name="Normal 374 2 2 4 2 2" xfId="23904"/>
    <cellStyle name="Normal 374 2 2 4 3" xfId="19735"/>
    <cellStyle name="Normal 374 2 2 5" xfId="4184"/>
    <cellStyle name="Normal 374 2 2 5 2" xfId="18461"/>
    <cellStyle name="Normal 374 2 2 6" xfId="10349"/>
    <cellStyle name="Normal 374 2 2 6 2" xfId="22388"/>
    <cellStyle name="Normal 374 2 3" xfId="14433"/>
    <cellStyle name="Normal 374 2 3 2" xfId="29676"/>
    <cellStyle name="Normal 374 2 4" xfId="16763"/>
    <cellStyle name="Normal 374 3" xfId="934"/>
    <cellStyle name="Normal 374 3 2" xfId="935"/>
    <cellStyle name="Normal 374 3 2 2" xfId="7096"/>
    <cellStyle name="Normal 374 3 2 2 2" xfId="11869"/>
    <cellStyle name="Normal 374 3 2 2 2 2" xfId="23907"/>
    <cellStyle name="Normal 374 3 2 2 3" xfId="14923"/>
    <cellStyle name="Normal 374 3 2 2 3 2" xfId="30146"/>
    <cellStyle name="Normal 374 3 2 2 4" xfId="17235"/>
    <cellStyle name="Normal 374 3 2 3" xfId="7097"/>
    <cellStyle name="Normal 374 3 2 4" xfId="7095"/>
    <cellStyle name="Normal 374 3 2 4 2" xfId="11868"/>
    <cellStyle name="Normal 374 3 2 4 2 2" xfId="23906"/>
    <cellStyle name="Normal 374 3 2 4 3" xfId="19736"/>
    <cellStyle name="Normal 374 3 2 5" xfId="4186"/>
    <cellStyle name="Normal 374 3 2 5 2" xfId="18462"/>
    <cellStyle name="Normal 374 3 2 6" xfId="10350"/>
    <cellStyle name="Normal 374 3 2 6 2" xfId="22389"/>
    <cellStyle name="Normal 374 3 2 7" xfId="25087"/>
    <cellStyle name="Normal 374 3 3" xfId="4187"/>
    <cellStyle name="Normal 374 3 4" xfId="4185"/>
    <cellStyle name="Normal 374 3 5" xfId="14565"/>
    <cellStyle name="Normal 374 3 5 2" xfId="29808"/>
    <cellStyle name="Normal 374 3 6" xfId="16895"/>
    <cellStyle name="Normal 374 4" xfId="936"/>
    <cellStyle name="Normal 374 4 2" xfId="937"/>
    <cellStyle name="Normal 374 4 2 2" xfId="7099"/>
    <cellStyle name="Normal 374 4 2 2 2" xfId="11871"/>
    <cellStyle name="Normal 374 4 2 2 2 2" xfId="23909"/>
    <cellStyle name="Normal 374 4 2 2 3" xfId="19738"/>
    <cellStyle name="Normal 374 4 2 3" xfId="4189"/>
    <cellStyle name="Normal 374 4 2 3 2" xfId="18464"/>
    <cellStyle name="Normal 374 4 2 4" xfId="10352"/>
    <cellStyle name="Normal 374 4 2 4 2" xfId="22391"/>
    <cellStyle name="Normal 374 4 2 5" xfId="14925"/>
    <cellStyle name="Normal 374 4 2 5 2" xfId="30148"/>
    <cellStyle name="Normal 374 4 2 6" xfId="17237"/>
    <cellStyle name="Normal 374 4 3" xfId="7100"/>
    <cellStyle name="Normal 374 4 3 2" xfId="11872"/>
    <cellStyle name="Normal 374 4 3 2 2" xfId="23910"/>
    <cellStyle name="Normal 374 4 3 3" xfId="14924"/>
    <cellStyle name="Normal 374 4 3 3 2" xfId="30147"/>
    <cellStyle name="Normal 374 4 3 4" xfId="17236"/>
    <cellStyle name="Normal 374 4 4" xfId="7098"/>
    <cellStyle name="Normal 374 4 4 2" xfId="11870"/>
    <cellStyle name="Normal 374 4 4 2 2" xfId="23908"/>
    <cellStyle name="Normal 374 4 4 3" xfId="19737"/>
    <cellStyle name="Normal 374 4 5" xfId="4188"/>
    <cellStyle name="Normal 374 4 5 2" xfId="18463"/>
    <cellStyle name="Normal 374 4 6" xfId="10351"/>
    <cellStyle name="Normal 374 4 6 2" xfId="22390"/>
    <cellStyle name="Normal 374 4 7" xfId="14051"/>
    <cellStyle name="Normal 374 4 7 2" xfId="29294"/>
    <cellStyle name="Normal 374 4 8" xfId="16381"/>
    <cellStyle name="Normal 374 5" xfId="7101"/>
    <cellStyle name="Normal 374 5 2" xfId="7102"/>
    <cellStyle name="Normal 374 5 3" xfId="7103"/>
    <cellStyle name="Normal 374 6" xfId="13973"/>
    <cellStyle name="Normal 374 6 2" xfId="29216"/>
    <cellStyle name="Normal 374 7" xfId="16303"/>
    <cellStyle name="Normal 375" xfId="938"/>
    <cellStyle name="Normal 375 2" xfId="939"/>
    <cellStyle name="Normal 375 2 2" xfId="940"/>
    <cellStyle name="Normal 375 2 2 2" xfId="7105"/>
    <cellStyle name="Normal 375 2 2 2 2" xfId="11874"/>
    <cellStyle name="Normal 375 2 2 2 2 2" xfId="23912"/>
    <cellStyle name="Normal 375 2 2 2 3" xfId="14926"/>
    <cellStyle name="Normal 375 2 2 2 3 2" xfId="30149"/>
    <cellStyle name="Normal 375 2 2 2 4" xfId="17238"/>
    <cellStyle name="Normal 375 2 2 3" xfId="7106"/>
    <cellStyle name="Normal 375 2 2 4" xfId="7104"/>
    <cellStyle name="Normal 375 2 2 4 2" xfId="11873"/>
    <cellStyle name="Normal 375 2 2 4 2 2" xfId="23911"/>
    <cellStyle name="Normal 375 2 2 4 3" xfId="19739"/>
    <cellStyle name="Normal 375 2 2 5" xfId="4190"/>
    <cellStyle name="Normal 375 2 2 5 2" xfId="18465"/>
    <cellStyle name="Normal 375 2 2 6" xfId="10353"/>
    <cellStyle name="Normal 375 2 2 6 2" xfId="22392"/>
    <cellStyle name="Normal 375 2 3" xfId="14437"/>
    <cellStyle name="Normal 375 2 3 2" xfId="29680"/>
    <cellStyle name="Normal 375 2 4" xfId="16767"/>
    <cellStyle name="Normal 375 3" xfId="941"/>
    <cellStyle name="Normal 375 3 2" xfId="942"/>
    <cellStyle name="Normal 375 3 2 2" xfId="7108"/>
    <cellStyle name="Normal 375 3 2 2 2" xfId="11876"/>
    <cellStyle name="Normal 375 3 2 2 2 2" xfId="23914"/>
    <cellStyle name="Normal 375 3 2 2 3" xfId="14927"/>
    <cellStyle name="Normal 375 3 2 2 3 2" xfId="30150"/>
    <cellStyle name="Normal 375 3 2 2 4" xfId="17239"/>
    <cellStyle name="Normal 375 3 2 3" xfId="7109"/>
    <cellStyle name="Normal 375 3 2 4" xfId="7107"/>
    <cellStyle name="Normal 375 3 2 4 2" xfId="11875"/>
    <cellStyle name="Normal 375 3 2 4 2 2" xfId="23913"/>
    <cellStyle name="Normal 375 3 2 4 3" xfId="19740"/>
    <cellStyle name="Normal 375 3 2 5" xfId="4192"/>
    <cellStyle name="Normal 375 3 2 5 2" xfId="18466"/>
    <cellStyle name="Normal 375 3 2 6" xfId="10354"/>
    <cellStyle name="Normal 375 3 2 6 2" xfId="22393"/>
    <cellStyle name="Normal 375 3 2 7" xfId="25088"/>
    <cellStyle name="Normal 375 3 3" xfId="4193"/>
    <cellStyle name="Normal 375 3 4" xfId="4191"/>
    <cellStyle name="Normal 375 3 5" xfId="14569"/>
    <cellStyle name="Normal 375 3 5 2" xfId="29812"/>
    <cellStyle name="Normal 375 3 6" xfId="16899"/>
    <cellStyle name="Normal 375 4" xfId="943"/>
    <cellStyle name="Normal 375 4 2" xfId="944"/>
    <cellStyle name="Normal 375 4 2 2" xfId="7111"/>
    <cellStyle name="Normal 375 4 2 2 2" xfId="11878"/>
    <cellStyle name="Normal 375 4 2 2 2 2" xfId="23916"/>
    <cellStyle name="Normal 375 4 2 2 3" xfId="19742"/>
    <cellStyle name="Normal 375 4 2 3" xfId="4195"/>
    <cellStyle name="Normal 375 4 2 3 2" xfId="18468"/>
    <cellStyle name="Normal 375 4 2 4" xfId="10356"/>
    <cellStyle name="Normal 375 4 2 4 2" xfId="22395"/>
    <cellStyle name="Normal 375 4 2 5" xfId="14929"/>
    <cellStyle name="Normal 375 4 2 5 2" xfId="30152"/>
    <cellStyle name="Normal 375 4 2 6" xfId="17241"/>
    <cellStyle name="Normal 375 4 3" xfId="7112"/>
    <cellStyle name="Normal 375 4 3 2" xfId="11879"/>
    <cellStyle name="Normal 375 4 3 2 2" xfId="23917"/>
    <cellStyle name="Normal 375 4 3 3" xfId="14928"/>
    <cellStyle name="Normal 375 4 3 3 2" xfId="30151"/>
    <cellStyle name="Normal 375 4 3 4" xfId="17240"/>
    <cellStyle name="Normal 375 4 4" xfId="7110"/>
    <cellStyle name="Normal 375 4 4 2" xfId="11877"/>
    <cellStyle name="Normal 375 4 4 2 2" xfId="23915"/>
    <cellStyle name="Normal 375 4 4 3" xfId="19741"/>
    <cellStyle name="Normal 375 4 5" xfId="4194"/>
    <cellStyle name="Normal 375 4 5 2" xfId="18467"/>
    <cellStyle name="Normal 375 4 6" xfId="10355"/>
    <cellStyle name="Normal 375 4 6 2" xfId="22394"/>
    <cellStyle name="Normal 375 4 7" xfId="14061"/>
    <cellStyle name="Normal 375 4 7 2" xfId="29304"/>
    <cellStyle name="Normal 375 4 8" xfId="16391"/>
    <cellStyle name="Normal 375 5" xfId="7113"/>
    <cellStyle name="Normal 375 5 2" xfId="7114"/>
    <cellStyle name="Normal 375 5 3" xfId="7115"/>
    <cellStyle name="Normal 375 6" xfId="13977"/>
    <cellStyle name="Normal 375 6 2" xfId="29220"/>
    <cellStyle name="Normal 375 7" xfId="16307"/>
    <cellStyle name="Normal 376" xfId="945"/>
    <cellStyle name="Normal 376 2" xfId="946"/>
    <cellStyle name="Normal 376 2 2" xfId="947"/>
    <cellStyle name="Normal 376 2 2 2" xfId="7117"/>
    <cellStyle name="Normal 376 2 2 2 2" xfId="11881"/>
    <cellStyle name="Normal 376 2 2 2 2 2" xfId="23919"/>
    <cellStyle name="Normal 376 2 2 2 3" xfId="14930"/>
    <cellStyle name="Normal 376 2 2 2 3 2" xfId="30153"/>
    <cellStyle name="Normal 376 2 2 2 4" xfId="17242"/>
    <cellStyle name="Normal 376 2 2 3" xfId="7118"/>
    <cellStyle name="Normal 376 2 2 4" xfId="7116"/>
    <cellStyle name="Normal 376 2 2 4 2" xfId="11880"/>
    <cellStyle name="Normal 376 2 2 4 2 2" xfId="23918"/>
    <cellStyle name="Normal 376 2 2 4 3" xfId="19743"/>
    <cellStyle name="Normal 376 2 2 5" xfId="4196"/>
    <cellStyle name="Normal 376 2 2 5 2" xfId="18469"/>
    <cellStyle name="Normal 376 2 2 6" xfId="10357"/>
    <cellStyle name="Normal 376 2 2 6 2" xfId="22396"/>
    <cellStyle name="Normal 376 2 3" xfId="14438"/>
    <cellStyle name="Normal 376 2 3 2" xfId="29681"/>
    <cellStyle name="Normal 376 2 4" xfId="16768"/>
    <cellStyle name="Normal 376 3" xfId="948"/>
    <cellStyle name="Normal 376 3 2" xfId="949"/>
    <cellStyle name="Normal 376 3 2 2" xfId="7120"/>
    <cellStyle name="Normal 376 3 2 2 2" xfId="11883"/>
    <cellStyle name="Normal 376 3 2 2 2 2" xfId="23921"/>
    <cellStyle name="Normal 376 3 2 2 3" xfId="14931"/>
    <cellStyle name="Normal 376 3 2 2 3 2" xfId="30154"/>
    <cellStyle name="Normal 376 3 2 2 4" xfId="17243"/>
    <cellStyle name="Normal 376 3 2 3" xfId="7121"/>
    <cellStyle name="Normal 376 3 2 4" xfId="7119"/>
    <cellStyle name="Normal 376 3 2 4 2" xfId="11882"/>
    <cellStyle name="Normal 376 3 2 4 2 2" xfId="23920"/>
    <cellStyle name="Normal 376 3 2 4 3" xfId="19744"/>
    <cellStyle name="Normal 376 3 2 5" xfId="4198"/>
    <cellStyle name="Normal 376 3 2 5 2" xfId="18470"/>
    <cellStyle name="Normal 376 3 2 6" xfId="10358"/>
    <cellStyle name="Normal 376 3 2 6 2" xfId="22397"/>
    <cellStyle name="Normal 376 3 2 7" xfId="25089"/>
    <cellStyle name="Normal 376 3 3" xfId="4199"/>
    <cellStyle name="Normal 376 3 4" xfId="4197"/>
    <cellStyle name="Normal 376 3 5" xfId="14549"/>
    <cellStyle name="Normal 376 3 5 2" xfId="29792"/>
    <cellStyle name="Normal 376 3 6" xfId="16879"/>
    <cellStyle name="Normal 376 4" xfId="950"/>
    <cellStyle name="Normal 376 4 2" xfId="951"/>
    <cellStyle name="Normal 376 4 2 2" xfId="7123"/>
    <cellStyle name="Normal 376 4 2 2 2" xfId="11885"/>
    <cellStyle name="Normal 376 4 2 2 2 2" xfId="23923"/>
    <cellStyle name="Normal 376 4 2 2 3" xfId="19746"/>
    <cellStyle name="Normal 376 4 2 3" xfId="4201"/>
    <cellStyle name="Normal 376 4 2 3 2" xfId="18472"/>
    <cellStyle name="Normal 376 4 2 4" xfId="10360"/>
    <cellStyle name="Normal 376 4 2 4 2" xfId="22399"/>
    <cellStyle name="Normal 376 4 2 5" xfId="14933"/>
    <cellStyle name="Normal 376 4 2 5 2" xfId="30156"/>
    <cellStyle name="Normal 376 4 2 6" xfId="17245"/>
    <cellStyle name="Normal 376 4 3" xfId="7124"/>
    <cellStyle name="Normal 376 4 3 2" xfId="11886"/>
    <cellStyle name="Normal 376 4 3 2 2" xfId="23924"/>
    <cellStyle name="Normal 376 4 3 3" xfId="14932"/>
    <cellStyle name="Normal 376 4 3 3 2" xfId="30155"/>
    <cellStyle name="Normal 376 4 3 4" xfId="17244"/>
    <cellStyle name="Normal 376 4 4" xfId="7122"/>
    <cellStyle name="Normal 376 4 4 2" xfId="11884"/>
    <cellStyle name="Normal 376 4 4 2 2" xfId="23922"/>
    <cellStyle name="Normal 376 4 4 3" xfId="19745"/>
    <cellStyle name="Normal 376 4 5" xfId="4200"/>
    <cellStyle name="Normal 376 4 5 2" xfId="18471"/>
    <cellStyle name="Normal 376 4 6" xfId="10359"/>
    <cellStyle name="Normal 376 4 6 2" xfId="22398"/>
    <cellStyle name="Normal 376 4 7" xfId="14002"/>
    <cellStyle name="Normal 376 4 7 2" xfId="29245"/>
    <cellStyle name="Normal 376 4 8" xfId="16332"/>
    <cellStyle name="Normal 376 5" xfId="7125"/>
    <cellStyle name="Normal 376 5 2" xfId="7126"/>
    <cellStyle name="Normal 376 5 3" xfId="7127"/>
    <cellStyle name="Normal 376 6" xfId="13978"/>
    <cellStyle name="Normal 376 6 2" xfId="29221"/>
    <cellStyle name="Normal 376 7" xfId="16308"/>
    <cellStyle name="Normal 377" xfId="952"/>
    <cellStyle name="Normal 377 2" xfId="953"/>
    <cellStyle name="Normal 377 2 2" xfId="954"/>
    <cellStyle name="Normal 377 2 2 2" xfId="7129"/>
    <cellStyle name="Normal 377 2 2 2 2" xfId="11888"/>
    <cellStyle name="Normal 377 2 2 2 2 2" xfId="23926"/>
    <cellStyle name="Normal 377 2 2 2 3" xfId="14934"/>
    <cellStyle name="Normal 377 2 2 2 3 2" xfId="30157"/>
    <cellStyle name="Normal 377 2 2 2 4" xfId="17246"/>
    <cellStyle name="Normal 377 2 2 3" xfId="7130"/>
    <cellStyle name="Normal 377 2 2 4" xfId="7128"/>
    <cellStyle name="Normal 377 2 2 4 2" xfId="11887"/>
    <cellStyle name="Normal 377 2 2 4 2 2" xfId="23925"/>
    <cellStyle name="Normal 377 2 2 4 3" xfId="19747"/>
    <cellStyle name="Normal 377 2 2 5" xfId="4202"/>
    <cellStyle name="Normal 377 2 2 5 2" xfId="18473"/>
    <cellStyle name="Normal 377 2 2 6" xfId="10361"/>
    <cellStyle name="Normal 377 2 2 6 2" xfId="22400"/>
    <cellStyle name="Normal 377 2 3" xfId="14439"/>
    <cellStyle name="Normal 377 2 3 2" xfId="29682"/>
    <cellStyle name="Normal 377 2 4" xfId="16769"/>
    <cellStyle name="Normal 377 3" xfId="955"/>
    <cellStyle name="Normal 377 3 2" xfId="956"/>
    <cellStyle name="Normal 377 3 2 2" xfId="7132"/>
    <cellStyle name="Normal 377 3 2 2 2" xfId="11890"/>
    <cellStyle name="Normal 377 3 2 2 2 2" xfId="23928"/>
    <cellStyle name="Normal 377 3 2 2 3" xfId="14935"/>
    <cellStyle name="Normal 377 3 2 2 3 2" xfId="30158"/>
    <cellStyle name="Normal 377 3 2 2 4" xfId="17247"/>
    <cellStyle name="Normal 377 3 2 3" xfId="7133"/>
    <cellStyle name="Normal 377 3 2 4" xfId="7131"/>
    <cellStyle name="Normal 377 3 2 4 2" xfId="11889"/>
    <cellStyle name="Normal 377 3 2 4 2 2" xfId="23927"/>
    <cellStyle name="Normal 377 3 2 4 3" xfId="19748"/>
    <cellStyle name="Normal 377 3 2 5" xfId="4204"/>
    <cellStyle name="Normal 377 3 2 5 2" xfId="18474"/>
    <cellStyle name="Normal 377 3 2 6" xfId="10362"/>
    <cellStyle name="Normal 377 3 2 6 2" xfId="22401"/>
    <cellStyle name="Normal 377 3 2 7" xfId="25090"/>
    <cellStyle name="Normal 377 3 3" xfId="4205"/>
    <cellStyle name="Normal 377 3 4" xfId="4203"/>
    <cellStyle name="Normal 377 3 5" xfId="14554"/>
    <cellStyle name="Normal 377 3 5 2" xfId="29797"/>
    <cellStyle name="Normal 377 3 6" xfId="16884"/>
    <cellStyle name="Normal 377 4" xfId="957"/>
    <cellStyle name="Normal 377 4 2" xfId="958"/>
    <cellStyle name="Normal 377 4 2 2" xfId="7135"/>
    <cellStyle name="Normal 377 4 2 2 2" xfId="11892"/>
    <cellStyle name="Normal 377 4 2 2 2 2" xfId="23930"/>
    <cellStyle name="Normal 377 4 2 2 3" xfId="19750"/>
    <cellStyle name="Normal 377 4 2 3" xfId="4207"/>
    <cellStyle name="Normal 377 4 2 3 2" xfId="18476"/>
    <cellStyle name="Normal 377 4 2 4" xfId="10364"/>
    <cellStyle name="Normal 377 4 2 4 2" xfId="22403"/>
    <cellStyle name="Normal 377 4 2 5" xfId="14937"/>
    <cellStyle name="Normal 377 4 2 5 2" xfId="30160"/>
    <cellStyle name="Normal 377 4 2 6" xfId="17249"/>
    <cellStyle name="Normal 377 4 3" xfId="7136"/>
    <cellStyle name="Normal 377 4 3 2" xfId="11893"/>
    <cellStyle name="Normal 377 4 3 2 2" xfId="23931"/>
    <cellStyle name="Normal 377 4 3 3" xfId="14936"/>
    <cellStyle name="Normal 377 4 3 3 2" xfId="30159"/>
    <cellStyle name="Normal 377 4 3 4" xfId="17248"/>
    <cellStyle name="Normal 377 4 4" xfId="7134"/>
    <cellStyle name="Normal 377 4 4 2" xfId="11891"/>
    <cellStyle name="Normal 377 4 4 2 2" xfId="23929"/>
    <cellStyle name="Normal 377 4 4 3" xfId="19749"/>
    <cellStyle name="Normal 377 4 5" xfId="4206"/>
    <cellStyle name="Normal 377 4 5 2" xfId="18475"/>
    <cellStyle name="Normal 377 4 6" xfId="10363"/>
    <cellStyle name="Normal 377 4 6 2" xfId="22402"/>
    <cellStyle name="Normal 377 4 7" xfId="14013"/>
    <cellStyle name="Normal 377 4 7 2" xfId="29256"/>
    <cellStyle name="Normal 377 4 8" xfId="16343"/>
    <cellStyle name="Normal 377 5" xfId="7137"/>
    <cellStyle name="Normal 377 5 2" xfId="7138"/>
    <cellStyle name="Normal 377 5 3" xfId="7139"/>
    <cellStyle name="Normal 377 6" xfId="13979"/>
    <cellStyle name="Normal 377 6 2" xfId="29222"/>
    <cellStyle name="Normal 377 7" xfId="16309"/>
    <cellStyle name="Normal 378" xfId="959"/>
    <cellStyle name="Normal 378 2" xfId="960"/>
    <cellStyle name="Normal 378 2 2" xfId="961"/>
    <cellStyle name="Normal 378 2 2 2" xfId="7141"/>
    <cellStyle name="Normal 378 2 2 2 2" xfId="11895"/>
    <cellStyle name="Normal 378 2 2 2 2 2" xfId="23933"/>
    <cellStyle name="Normal 378 2 2 2 3" xfId="14938"/>
    <cellStyle name="Normal 378 2 2 2 3 2" xfId="30161"/>
    <cellStyle name="Normal 378 2 2 2 4" xfId="17250"/>
    <cellStyle name="Normal 378 2 2 3" xfId="7142"/>
    <cellStyle name="Normal 378 2 2 4" xfId="7140"/>
    <cellStyle name="Normal 378 2 2 4 2" xfId="11894"/>
    <cellStyle name="Normal 378 2 2 4 2 2" xfId="23932"/>
    <cellStyle name="Normal 378 2 2 4 3" xfId="19751"/>
    <cellStyle name="Normal 378 2 2 5" xfId="4208"/>
    <cellStyle name="Normal 378 2 2 5 2" xfId="18477"/>
    <cellStyle name="Normal 378 2 2 6" xfId="10365"/>
    <cellStyle name="Normal 378 2 2 6 2" xfId="22404"/>
    <cellStyle name="Normal 378 2 3" xfId="14435"/>
    <cellStyle name="Normal 378 2 3 2" xfId="29678"/>
    <cellStyle name="Normal 378 2 4" xfId="16765"/>
    <cellStyle name="Normal 378 3" xfId="962"/>
    <cellStyle name="Normal 378 3 2" xfId="963"/>
    <cellStyle name="Normal 378 3 2 2" xfId="7144"/>
    <cellStyle name="Normal 378 3 2 2 2" xfId="11897"/>
    <cellStyle name="Normal 378 3 2 2 2 2" xfId="23935"/>
    <cellStyle name="Normal 378 3 2 2 3" xfId="14939"/>
    <cellStyle name="Normal 378 3 2 2 3 2" xfId="30162"/>
    <cellStyle name="Normal 378 3 2 2 4" xfId="17251"/>
    <cellStyle name="Normal 378 3 2 3" xfId="7145"/>
    <cellStyle name="Normal 378 3 2 4" xfId="7143"/>
    <cellStyle name="Normal 378 3 2 4 2" xfId="11896"/>
    <cellStyle name="Normal 378 3 2 4 2 2" xfId="23934"/>
    <cellStyle name="Normal 378 3 2 4 3" xfId="19752"/>
    <cellStyle name="Normal 378 3 2 5" xfId="4210"/>
    <cellStyle name="Normal 378 3 2 5 2" xfId="18478"/>
    <cellStyle name="Normal 378 3 2 6" xfId="10366"/>
    <cellStyle name="Normal 378 3 2 6 2" xfId="22405"/>
    <cellStyle name="Normal 378 3 2 7" xfId="25091"/>
    <cellStyle name="Normal 378 3 3" xfId="4211"/>
    <cellStyle name="Normal 378 3 4" xfId="4209"/>
    <cellStyle name="Normal 378 3 5" xfId="14559"/>
    <cellStyle name="Normal 378 3 5 2" xfId="29802"/>
    <cellStyle name="Normal 378 3 6" xfId="16889"/>
    <cellStyle name="Normal 378 4" xfId="964"/>
    <cellStyle name="Normal 378 4 2" xfId="965"/>
    <cellStyle name="Normal 378 4 2 2" xfId="7147"/>
    <cellStyle name="Normal 378 4 2 2 2" xfId="11899"/>
    <cellStyle name="Normal 378 4 2 2 2 2" xfId="23937"/>
    <cellStyle name="Normal 378 4 2 2 3" xfId="19754"/>
    <cellStyle name="Normal 378 4 2 3" xfId="4213"/>
    <cellStyle name="Normal 378 4 2 3 2" xfId="18480"/>
    <cellStyle name="Normal 378 4 2 4" xfId="10368"/>
    <cellStyle name="Normal 378 4 2 4 2" xfId="22407"/>
    <cellStyle name="Normal 378 4 2 5" xfId="14941"/>
    <cellStyle name="Normal 378 4 2 5 2" xfId="30164"/>
    <cellStyle name="Normal 378 4 2 6" xfId="17253"/>
    <cellStyle name="Normal 378 4 3" xfId="7148"/>
    <cellStyle name="Normal 378 4 3 2" xfId="11900"/>
    <cellStyle name="Normal 378 4 3 2 2" xfId="23938"/>
    <cellStyle name="Normal 378 4 3 3" xfId="14940"/>
    <cellStyle name="Normal 378 4 3 3 2" xfId="30163"/>
    <cellStyle name="Normal 378 4 3 4" xfId="17252"/>
    <cellStyle name="Normal 378 4 4" xfId="7146"/>
    <cellStyle name="Normal 378 4 4 2" xfId="11898"/>
    <cellStyle name="Normal 378 4 4 2 2" xfId="23936"/>
    <cellStyle name="Normal 378 4 4 3" xfId="19753"/>
    <cellStyle name="Normal 378 4 5" xfId="4212"/>
    <cellStyle name="Normal 378 4 5 2" xfId="18479"/>
    <cellStyle name="Normal 378 4 6" xfId="10367"/>
    <cellStyle name="Normal 378 4 6 2" xfId="22406"/>
    <cellStyle name="Normal 378 4 7" xfId="14039"/>
    <cellStyle name="Normal 378 4 7 2" xfId="29282"/>
    <cellStyle name="Normal 378 4 8" xfId="16369"/>
    <cellStyle name="Normal 378 5" xfId="7149"/>
    <cellStyle name="Normal 378 5 2" xfId="7150"/>
    <cellStyle name="Normal 378 5 3" xfId="7151"/>
    <cellStyle name="Normal 378 6" xfId="13975"/>
    <cellStyle name="Normal 378 6 2" xfId="29218"/>
    <cellStyle name="Normal 378 7" xfId="16305"/>
    <cellStyle name="Normal 379" xfId="966"/>
    <cellStyle name="Normal 379 2" xfId="967"/>
    <cellStyle name="Normal 379 2 2" xfId="968"/>
    <cellStyle name="Normal 379 2 2 2" xfId="7153"/>
    <cellStyle name="Normal 379 2 2 2 2" xfId="11902"/>
    <cellStyle name="Normal 379 2 2 2 2 2" xfId="23940"/>
    <cellStyle name="Normal 379 2 2 2 3" xfId="14942"/>
    <cellStyle name="Normal 379 2 2 2 3 2" xfId="30165"/>
    <cellStyle name="Normal 379 2 2 2 4" xfId="17254"/>
    <cellStyle name="Normal 379 2 2 3" xfId="7154"/>
    <cellStyle name="Normal 379 2 2 4" xfId="7152"/>
    <cellStyle name="Normal 379 2 2 4 2" xfId="11901"/>
    <cellStyle name="Normal 379 2 2 4 2 2" xfId="23939"/>
    <cellStyle name="Normal 379 2 2 4 3" xfId="19755"/>
    <cellStyle name="Normal 379 2 2 5" xfId="4214"/>
    <cellStyle name="Normal 379 2 2 5 2" xfId="18481"/>
    <cellStyle name="Normal 379 2 2 6" xfId="10369"/>
    <cellStyle name="Normal 379 2 2 6 2" xfId="22408"/>
    <cellStyle name="Normal 379 2 3" xfId="14436"/>
    <cellStyle name="Normal 379 2 3 2" xfId="29679"/>
    <cellStyle name="Normal 379 2 4" xfId="16766"/>
    <cellStyle name="Normal 379 3" xfId="969"/>
    <cellStyle name="Normal 379 3 2" xfId="970"/>
    <cellStyle name="Normal 379 3 2 2" xfId="7156"/>
    <cellStyle name="Normal 379 3 2 2 2" xfId="11904"/>
    <cellStyle name="Normal 379 3 2 2 2 2" xfId="23942"/>
    <cellStyle name="Normal 379 3 2 2 3" xfId="14943"/>
    <cellStyle name="Normal 379 3 2 2 3 2" xfId="30166"/>
    <cellStyle name="Normal 379 3 2 2 4" xfId="17255"/>
    <cellStyle name="Normal 379 3 2 3" xfId="7157"/>
    <cellStyle name="Normal 379 3 2 4" xfId="7155"/>
    <cellStyle name="Normal 379 3 2 4 2" xfId="11903"/>
    <cellStyle name="Normal 379 3 2 4 2 2" xfId="23941"/>
    <cellStyle name="Normal 379 3 2 4 3" xfId="19756"/>
    <cellStyle name="Normal 379 3 2 5" xfId="4216"/>
    <cellStyle name="Normal 379 3 2 5 2" xfId="18482"/>
    <cellStyle name="Normal 379 3 2 6" xfId="10370"/>
    <cellStyle name="Normal 379 3 2 6 2" xfId="22409"/>
    <cellStyle name="Normal 379 3 2 7" xfId="25092"/>
    <cellStyle name="Normal 379 3 3" xfId="4217"/>
    <cellStyle name="Normal 379 3 4" xfId="4215"/>
    <cellStyle name="Normal 379 3 5" xfId="14553"/>
    <cellStyle name="Normal 379 3 5 2" xfId="29796"/>
    <cellStyle name="Normal 379 3 6" xfId="16883"/>
    <cellStyle name="Normal 379 4" xfId="971"/>
    <cellStyle name="Normal 379 4 2" xfId="972"/>
    <cellStyle name="Normal 379 4 2 2" xfId="7159"/>
    <cellStyle name="Normal 379 4 2 2 2" xfId="11906"/>
    <cellStyle name="Normal 379 4 2 2 2 2" xfId="23944"/>
    <cellStyle name="Normal 379 4 2 2 3" xfId="19758"/>
    <cellStyle name="Normal 379 4 2 3" xfId="4219"/>
    <cellStyle name="Normal 379 4 2 3 2" xfId="18484"/>
    <cellStyle name="Normal 379 4 2 4" xfId="10372"/>
    <cellStyle name="Normal 379 4 2 4 2" xfId="22411"/>
    <cellStyle name="Normal 379 4 2 5" xfId="14945"/>
    <cellStyle name="Normal 379 4 2 5 2" xfId="30168"/>
    <cellStyle name="Normal 379 4 2 6" xfId="17257"/>
    <cellStyle name="Normal 379 4 3" xfId="7160"/>
    <cellStyle name="Normal 379 4 3 2" xfId="11907"/>
    <cellStyle name="Normal 379 4 3 2 2" xfId="23945"/>
    <cellStyle name="Normal 379 4 3 3" xfId="14944"/>
    <cellStyle name="Normal 379 4 3 3 2" xfId="30167"/>
    <cellStyle name="Normal 379 4 3 4" xfId="17256"/>
    <cellStyle name="Normal 379 4 4" xfId="7158"/>
    <cellStyle name="Normal 379 4 4 2" xfId="11905"/>
    <cellStyle name="Normal 379 4 4 2 2" xfId="23943"/>
    <cellStyle name="Normal 379 4 4 3" xfId="19757"/>
    <cellStyle name="Normal 379 4 5" xfId="4218"/>
    <cellStyle name="Normal 379 4 5 2" xfId="18483"/>
    <cellStyle name="Normal 379 4 6" xfId="10371"/>
    <cellStyle name="Normal 379 4 6 2" xfId="22410"/>
    <cellStyle name="Normal 379 4 7" xfId="14011"/>
    <cellStyle name="Normal 379 4 7 2" xfId="29254"/>
    <cellStyle name="Normal 379 4 8" xfId="16341"/>
    <cellStyle name="Normal 379 5" xfId="7161"/>
    <cellStyle name="Normal 379 5 2" xfId="7162"/>
    <cellStyle name="Normal 379 5 3" xfId="7163"/>
    <cellStyle name="Normal 379 6" xfId="13976"/>
    <cellStyle name="Normal 379 6 2" xfId="29219"/>
    <cellStyle name="Normal 379 7" xfId="16306"/>
    <cellStyle name="Normal 38" xfId="973"/>
    <cellStyle name="Normal 38 2" xfId="974"/>
    <cellStyle name="Normal 38 2 2" xfId="7165"/>
    <cellStyle name="Normal 38 2 2 2" xfId="11909"/>
    <cellStyle name="Normal 38 2 2 2 2" xfId="23947"/>
    <cellStyle name="Normal 38 2 2 3" xfId="19760"/>
    <cellStyle name="Normal 38 2 3" xfId="4220"/>
    <cellStyle name="Normal 38 2 3 2" xfId="18485"/>
    <cellStyle name="Normal 38 2 4" xfId="10373"/>
    <cellStyle name="Normal 38 2 4 2" xfId="22412"/>
    <cellStyle name="Normal 38 2 5" xfId="14748"/>
    <cellStyle name="Normal 38 2 5 2" xfId="29990"/>
    <cellStyle name="Normal 38 2 6" xfId="17076"/>
    <cellStyle name="Normal 38 3" xfId="975"/>
    <cellStyle name="Normal 38 3 2" xfId="976"/>
    <cellStyle name="Normal 38 3 3" xfId="977"/>
    <cellStyle name="Normal 38 3 3 2" xfId="4222"/>
    <cellStyle name="Normal 38 3 3 2 2" xfId="17963"/>
    <cellStyle name="Normal 38 3 3 2 3" xfId="25093"/>
    <cellStyle name="Normal 38 3 3 3" xfId="4221"/>
    <cellStyle name="Normal 38 4" xfId="978"/>
    <cellStyle name="Normal 38 4 2" xfId="979"/>
    <cellStyle name="Normal 38 4 3" xfId="25094"/>
    <cellStyle name="Normal 38 5" xfId="7164"/>
    <cellStyle name="Normal 38 5 2" xfId="11908"/>
    <cellStyle name="Normal 38 5 2 2" xfId="23946"/>
    <cellStyle name="Normal 38 5 3" xfId="19759"/>
    <cellStyle name="Normal 38 6" xfId="13096"/>
    <cellStyle name="Normal 38 6 2" xfId="26950"/>
    <cellStyle name="Normal 38 6 3" xfId="24920"/>
    <cellStyle name="Normal 38 7" xfId="13527"/>
    <cellStyle name="Normal 38 7 2" xfId="28774"/>
    <cellStyle name="Normal 38 8" xfId="15857"/>
    <cellStyle name="Normal 380" xfId="980"/>
    <cellStyle name="Normal 380 2" xfId="981"/>
    <cellStyle name="Normal 380 2 2" xfId="982"/>
    <cellStyle name="Normal 380 2 2 2" xfId="7167"/>
    <cellStyle name="Normal 380 2 2 2 2" xfId="11911"/>
    <cellStyle name="Normal 380 2 2 2 2 2" xfId="23949"/>
    <cellStyle name="Normal 380 2 2 2 3" xfId="14946"/>
    <cellStyle name="Normal 380 2 2 2 3 2" xfId="30169"/>
    <cellStyle name="Normal 380 2 2 2 4" xfId="17258"/>
    <cellStyle name="Normal 380 2 2 3" xfId="7168"/>
    <cellStyle name="Normal 380 2 2 4" xfId="7166"/>
    <cellStyle name="Normal 380 2 2 4 2" xfId="11910"/>
    <cellStyle name="Normal 380 2 2 4 2 2" xfId="23948"/>
    <cellStyle name="Normal 380 2 2 4 3" xfId="19761"/>
    <cellStyle name="Normal 380 2 2 5" xfId="4223"/>
    <cellStyle name="Normal 380 2 2 5 2" xfId="18486"/>
    <cellStyle name="Normal 380 2 2 6" xfId="10374"/>
    <cellStyle name="Normal 380 2 2 6 2" xfId="22413"/>
    <cellStyle name="Normal 380 2 3" xfId="14440"/>
    <cellStyle name="Normal 380 2 3 2" xfId="29683"/>
    <cellStyle name="Normal 380 2 4" xfId="16770"/>
    <cellStyle name="Normal 380 3" xfId="983"/>
    <cellStyle name="Normal 380 3 2" xfId="984"/>
    <cellStyle name="Normal 380 3 2 2" xfId="7170"/>
    <cellStyle name="Normal 380 3 2 2 2" xfId="11913"/>
    <cellStyle name="Normal 380 3 2 2 2 2" xfId="23951"/>
    <cellStyle name="Normal 380 3 2 2 3" xfId="14947"/>
    <cellStyle name="Normal 380 3 2 2 3 2" xfId="30170"/>
    <cellStyle name="Normal 380 3 2 2 4" xfId="17259"/>
    <cellStyle name="Normal 380 3 2 3" xfId="7171"/>
    <cellStyle name="Normal 380 3 2 4" xfId="7169"/>
    <cellStyle name="Normal 380 3 2 4 2" xfId="11912"/>
    <cellStyle name="Normal 380 3 2 4 2 2" xfId="23950"/>
    <cellStyle name="Normal 380 3 2 4 3" xfId="19762"/>
    <cellStyle name="Normal 380 3 2 5" xfId="4225"/>
    <cellStyle name="Normal 380 3 2 5 2" xfId="18487"/>
    <cellStyle name="Normal 380 3 2 6" xfId="10375"/>
    <cellStyle name="Normal 380 3 2 6 2" xfId="22414"/>
    <cellStyle name="Normal 380 3 2 7" xfId="25095"/>
    <cellStyle name="Normal 380 3 3" xfId="4226"/>
    <cellStyle name="Normal 380 3 4" xfId="4224"/>
    <cellStyle name="Normal 380 3 5" xfId="14558"/>
    <cellStyle name="Normal 380 3 5 2" xfId="29801"/>
    <cellStyle name="Normal 380 3 6" xfId="16888"/>
    <cellStyle name="Normal 380 4" xfId="985"/>
    <cellStyle name="Normal 380 4 2" xfId="986"/>
    <cellStyle name="Normal 380 4 2 2" xfId="7173"/>
    <cellStyle name="Normal 380 4 2 2 2" xfId="11915"/>
    <cellStyle name="Normal 380 4 2 2 2 2" xfId="23953"/>
    <cellStyle name="Normal 380 4 2 2 3" xfId="19764"/>
    <cellStyle name="Normal 380 4 2 3" xfId="4228"/>
    <cellStyle name="Normal 380 4 2 3 2" xfId="18489"/>
    <cellStyle name="Normal 380 4 2 4" xfId="10377"/>
    <cellStyle name="Normal 380 4 2 4 2" xfId="22416"/>
    <cellStyle name="Normal 380 4 2 5" xfId="14949"/>
    <cellStyle name="Normal 380 4 2 5 2" xfId="30172"/>
    <cellStyle name="Normal 380 4 2 6" xfId="17261"/>
    <cellStyle name="Normal 380 4 3" xfId="7174"/>
    <cellStyle name="Normal 380 4 3 2" xfId="11916"/>
    <cellStyle name="Normal 380 4 3 2 2" xfId="23954"/>
    <cellStyle name="Normal 380 4 3 3" xfId="14948"/>
    <cellStyle name="Normal 380 4 3 3 2" xfId="30171"/>
    <cellStyle name="Normal 380 4 3 4" xfId="17260"/>
    <cellStyle name="Normal 380 4 4" xfId="7172"/>
    <cellStyle name="Normal 380 4 4 2" xfId="11914"/>
    <cellStyle name="Normal 380 4 4 2 2" xfId="23952"/>
    <cellStyle name="Normal 380 4 4 3" xfId="19763"/>
    <cellStyle name="Normal 380 4 5" xfId="4227"/>
    <cellStyle name="Normal 380 4 5 2" xfId="18488"/>
    <cellStyle name="Normal 380 4 6" xfId="10376"/>
    <cellStyle name="Normal 380 4 6 2" xfId="22415"/>
    <cellStyle name="Normal 380 4 7" xfId="14031"/>
    <cellStyle name="Normal 380 4 7 2" xfId="29274"/>
    <cellStyle name="Normal 380 4 8" xfId="16361"/>
    <cellStyle name="Normal 380 5" xfId="7175"/>
    <cellStyle name="Normal 380 5 2" xfId="7176"/>
    <cellStyle name="Normal 380 5 3" xfId="7177"/>
    <cellStyle name="Normal 380 6" xfId="13980"/>
    <cellStyle name="Normal 380 6 2" xfId="29223"/>
    <cellStyle name="Normal 380 7" xfId="16310"/>
    <cellStyle name="Normal 381" xfId="987"/>
    <cellStyle name="Normal 381 2" xfId="988"/>
    <cellStyle name="Normal 381 3" xfId="989"/>
    <cellStyle name="Normal 381 3 2" xfId="4230"/>
    <cellStyle name="Normal 381 3 2 2" xfId="17964"/>
    <cellStyle name="Normal 381 3 2 3" xfId="25096"/>
    <cellStyle name="Normal 381 3 3" xfId="4229"/>
    <cellStyle name="Normal 381 4" xfId="990"/>
    <cellStyle name="Normal 381 4 2" xfId="7179"/>
    <cellStyle name="Normal 381 4 2 2" xfId="11918"/>
    <cellStyle name="Normal 381 4 2 2 2" xfId="23956"/>
    <cellStyle name="Normal 381 4 2 3" xfId="14950"/>
    <cellStyle name="Normal 381 4 2 3 2" xfId="30173"/>
    <cellStyle name="Normal 381 4 2 4" xfId="17262"/>
    <cellStyle name="Normal 381 4 3" xfId="7180"/>
    <cellStyle name="Normal 381 4 4" xfId="7181"/>
    <cellStyle name="Normal 381 4 5" xfId="7182"/>
    <cellStyle name="Normal 381 4 6" xfId="7178"/>
    <cellStyle name="Normal 381 4 6 2" xfId="11917"/>
    <cellStyle name="Normal 381 4 6 2 2" xfId="23955"/>
    <cellStyle name="Normal 381 4 6 3" xfId="19765"/>
    <cellStyle name="Normal 381 4 7" xfId="4231"/>
    <cellStyle name="Normal 381 4 7 2" xfId="18490"/>
    <cellStyle name="Normal 381 4 8" xfId="10378"/>
    <cellStyle name="Normal 381 4 8 2" xfId="22417"/>
    <cellStyle name="Normal 381 5" xfId="13982"/>
    <cellStyle name="Normal 381 5 2" xfId="29225"/>
    <cellStyle name="Normal 381 6" xfId="16312"/>
    <cellStyle name="Normal 382" xfId="991"/>
    <cellStyle name="Normal 382 2" xfId="992"/>
    <cellStyle name="Normal 382 3" xfId="993"/>
    <cellStyle name="Normal 382 3 2" xfId="4233"/>
    <cellStyle name="Normal 382 3 2 2" xfId="17965"/>
    <cellStyle name="Normal 382 3 2 3" xfId="25097"/>
    <cellStyle name="Normal 382 3 3" xfId="4232"/>
    <cellStyle name="Normal 382 4" xfId="994"/>
    <cellStyle name="Normal 382 4 2" xfId="7184"/>
    <cellStyle name="Normal 382 4 2 2" xfId="11920"/>
    <cellStyle name="Normal 382 4 2 2 2" xfId="23958"/>
    <cellStyle name="Normal 382 4 2 3" xfId="14951"/>
    <cellStyle name="Normal 382 4 2 3 2" xfId="30174"/>
    <cellStyle name="Normal 382 4 2 4" xfId="17263"/>
    <cellStyle name="Normal 382 4 3" xfId="7185"/>
    <cellStyle name="Normal 382 4 4" xfId="7186"/>
    <cellStyle name="Normal 382 4 5" xfId="7187"/>
    <cellStyle name="Normal 382 4 6" xfId="7183"/>
    <cellStyle name="Normal 382 4 6 2" xfId="11919"/>
    <cellStyle name="Normal 382 4 6 2 2" xfId="23957"/>
    <cellStyle name="Normal 382 4 6 3" xfId="19766"/>
    <cellStyle name="Normal 382 4 7" xfId="4234"/>
    <cellStyle name="Normal 382 4 7 2" xfId="18491"/>
    <cellStyle name="Normal 382 4 8" xfId="10379"/>
    <cellStyle name="Normal 382 4 8 2" xfId="22418"/>
    <cellStyle name="Normal 382 5" xfId="13984"/>
    <cellStyle name="Normal 382 5 2" xfId="29227"/>
    <cellStyle name="Normal 382 6" xfId="16314"/>
    <cellStyle name="Normal 383" xfId="995"/>
    <cellStyle name="Normal 383 2" xfId="996"/>
    <cellStyle name="Normal 383 3" xfId="997"/>
    <cellStyle name="Normal 383 3 2" xfId="4236"/>
    <cellStyle name="Normal 383 3 2 2" xfId="17966"/>
    <cellStyle name="Normal 383 3 2 3" xfId="25098"/>
    <cellStyle name="Normal 383 3 3" xfId="4235"/>
    <cellStyle name="Normal 383 4" xfId="998"/>
    <cellStyle name="Normal 383 4 2" xfId="7189"/>
    <cellStyle name="Normal 383 4 2 2" xfId="11922"/>
    <cellStyle name="Normal 383 4 2 2 2" xfId="23960"/>
    <cellStyle name="Normal 383 4 2 3" xfId="14952"/>
    <cellStyle name="Normal 383 4 2 3 2" xfId="30175"/>
    <cellStyle name="Normal 383 4 2 4" xfId="17264"/>
    <cellStyle name="Normal 383 4 3" xfId="7190"/>
    <cellStyle name="Normal 383 4 4" xfId="7191"/>
    <cellStyle name="Normal 383 4 5" xfId="7192"/>
    <cellStyle name="Normal 383 4 6" xfId="7188"/>
    <cellStyle name="Normal 383 4 6 2" xfId="11921"/>
    <cellStyle name="Normal 383 4 6 2 2" xfId="23959"/>
    <cellStyle name="Normal 383 4 6 3" xfId="19767"/>
    <cellStyle name="Normal 383 4 7" xfId="4237"/>
    <cellStyle name="Normal 383 4 7 2" xfId="18492"/>
    <cellStyle name="Normal 383 4 8" xfId="10380"/>
    <cellStyle name="Normal 383 4 8 2" xfId="22419"/>
    <cellStyle name="Normal 383 5" xfId="13986"/>
    <cellStyle name="Normal 383 5 2" xfId="29229"/>
    <cellStyle name="Normal 383 6" xfId="16316"/>
    <cellStyle name="Normal 384" xfId="999"/>
    <cellStyle name="Normal 384 2" xfId="1000"/>
    <cellStyle name="Normal 384 2 2" xfId="1001"/>
    <cellStyle name="Normal 384 2 2 2" xfId="7194"/>
    <cellStyle name="Normal 384 2 2 2 2" xfId="11924"/>
    <cellStyle name="Normal 384 2 2 2 2 2" xfId="23962"/>
    <cellStyle name="Normal 384 2 2 2 3" xfId="14953"/>
    <cellStyle name="Normal 384 2 2 2 3 2" xfId="30176"/>
    <cellStyle name="Normal 384 2 2 2 4" xfId="17265"/>
    <cellStyle name="Normal 384 2 2 3" xfId="7195"/>
    <cellStyle name="Normal 384 2 2 4" xfId="7193"/>
    <cellStyle name="Normal 384 2 2 4 2" xfId="11923"/>
    <cellStyle name="Normal 384 2 2 4 2 2" xfId="23961"/>
    <cellStyle name="Normal 384 2 2 4 3" xfId="19768"/>
    <cellStyle name="Normal 384 2 2 5" xfId="4238"/>
    <cellStyle name="Normal 384 2 2 5 2" xfId="18493"/>
    <cellStyle name="Normal 384 2 2 6" xfId="10381"/>
    <cellStyle name="Normal 384 2 2 6 2" xfId="22420"/>
    <cellStyle name="Normal 384 2 3" xfId="14618"/>
    <cellStyle name="Normal 384 2 3 2" xfId="29861"/>
    <cellStyle name="Normal 384 2 4" xfId="16948"/>
    <cellStyle name="Normal 384 3" xfId="1002"/>
    <cellStyle name="Normal 384 3 2" xfId="1003"/>
    <cellStyle name="Normal 384 3 2 2" xfId="7197"/>
    <cellStyle name="Normal 384 3 2 2 2" xfId="11926"/>
    <cellStyle name="Normal 384 3 2 2 2 2" xfId="23964"/>
    <cellStyle name="Normal 384 3 2 2 3" xfId="14954"/>
    <cellStyle name="Normal 384 3 2 2 3 2" xfId="30177"/>
    <cellStyle name="Normal 384 3 2 2 4" xfId="17266"/>
    <cellStyle name="Normal 384 3 2 3" xfId="7198"/>
    <cellStyle name="Normal 384 3 2 4" xfId="7196"/>
    <cellStyle name="Normal 384 3 2 4 2" xfId="11925"/>
    <cellStyle name="Normal 384 3 2 4 2 2" xfId="23963"/>
    <cellStyle name="Normal 384 3 2 4 3" xfId="19769"/>
    <cellStyle name="Normal 384 3 2 5" xfId="4240"/>
    <cellStyle name="Normal 384 3 2 5 2" xfId="18494"/>
    <cellStyle name="Normal 384 3 2 6" xfId="10382"/>
    <cellStyle name="Normal 384 3 2 6 2" xfId="22421"/>
    <cellStyle name="Normal 384 3 2 7" xfId="25099"/>
    <cellStyle name="Normal 384 3 3" xfId="4241"/>
    <cellStyle name="Normal 384 3 4" xfId="4239"/>
    <cellStyle name="Normal 384 3 5" xfId="14021"/>
    <cellStyle name="Normal 384 3 5 2" xfId="29264"/>
    <cellStyle name="Normal 384 3 6" xfId="16351"/>
    <cellStyle name="Normal 384 4" xfId="1004"/>
    <cellStyle name="Normal 384 4 2" xfId="7200"/>
    <cellStyle name="Normal 384 4 2 2" xfId="11928"/>
    <cellStyle name="Normal 384 4 2 2 2" xfId="23966"/>
    <cellStyle name="Normal 384 4 2 3" xfId="14955"/>
    <cellStyle name="Normal 384 4 2 3 2" xfId="30178"/>
    <cellStyle name="Normal 384 4 2 4" xfId="17267"/>
    <cellStyle name="Normal 384 4 3" xfId="7201"/>
    <cellStyle name="Normal 384 4 4" xfId="7202"/>
    <cellStyle name="Normal 384 4 5" xfId="7203"/>
    <cellStyle name="Normal 384 4 6" xfId="7199"/>
    <cellStyle name="Normal 384 4 6 2" xfId="11927"/>
    <cellStyle name="Normal 384 4 6 2 2" xfId="23965"/>
    <cellStyle name="Normal 384 4 6 3" xfId="19770"/>
    <cellStyle name="Normal 384 4 7" xfId="4242"/>
    <cellStyle name="Normal 384 4 7 2" xfId="18495"/>
    <cellStyle name="Normal 384 4 8" xfId="10383"/>
    <cellStyle name="Normal 384 4 8 2" xfId="22422"/>
    <cellStyle name="Normal 384 5" xfId="13981"/>
    <cellStyle name="Normal 384 5 2" xfId="29224"/>
    <cellStyle name="Normal 384 6" xfId="16311"/>
    <cellStyle name="Normal 385" xfId="1005"/>
    <cellStyle name="Normal 385 2" xfId="1006"/>
    <cellStyle name="Normal 385 2 2" xfId="1007"/>
    <cellStyle name="Normal 385 2 2 2" xfId="7205"/>
    <cellStyle name="Normal 385 2 2 2 2" xfId="11930"/>
    <cellStyle name="Normal 385 2 2 2 2 2" xfId="23968"/>
    <cellStyle name="Normal 385 2 2 2 3" xfId="14956"/>
    <cellStyle name="Normal 385 2 2 2 3 2" xfId="30179"/>
    <cellStyle name="Normal 385 2 2 2 4" xfId="17268"/>
    <cellStyle name="Normal 385 2 2 3" xfId="7206"/>
    <cellStyle name="Normal 385 2 2 4" xfId="7204"/>
    <cellStyle name="Normal 385 2 2 4 2" xfId="11929"/>
    <cellStyle name="Normal 385 2 2 4 2 2" xfId="23967"/>
    <cellStyle name="Normal 385 2 2 4 3" xfId="19771"/>
    <cellStyle name="Normal 385 2 2 5" xfId="4243"/>
    <cellStyle name="Normal 385 2 2 5 2" xfId="18496"/>
    <cellStyle name="Normal 385 2 2 6" xfId="10384"/>
    <cellStyle name="Normal 385 2 2 6 2" xfId="22423"/>
    <cellStyle name="Normal 385 2 3" xfId="14619"/>
    <cellStyle name="Normal 385 2 3 2" xfId="29862"/>
    <cellStyle name="Normal 385 2 4" xfId="16949"/>
    <cellStyle name="Normal 385 3" xfId="1008"/>
    <cellStyle name="Normal 385 3 2" xfId="1009"/>
    <cellStyle name="Normal 385 3 2 2" xfId="7208"/>
    <cellStyle name="Normal 385 3 2 2 2" xfId="11932"/>
    <cellStyle name="Normal 385 3 2 2 2 2" xfId="23970"/>
    <cellStyle name="Normal 385 3 2 2 3" xfId="14957"/>
    <cellStyle name="Normal 385 3 2 2 3 2" xfId="30180"/>
    <cellStyle name="Normal 385 3 2 2 4" xfId="17269"/>
    <cellStyle name="Normal 385 3 2 3" xfId="7209"/>
    <cellStyle name="Normal 385 3 2 4" xfId="7207"/>
    <cellStyle name="Normal 385 3 2 4 2" xfId="11931"/>
    <cellStyle name="Normal 385 3 2 4 2 2" xfId="23969"/>
    <cellStyle name="Normal 385 3 2 4 3" xfId="19772"/>
    <cellStyle name="Normal 385 3 2 5" xfId="4245"/>
    <cellStyle name="Normal 385 3 2 5 2" xfId="18497"/>
    <cellStyle name="Normal 385 3 2 6" xfId="10385"/>
    <cellStyle name="Normal 385 3 2 6 2" xfId="22424"/>
    <cellStyle name="Normal 385 3 2 7" xfId="25100"/>
    <cellStyle name="Normal 385 3 3" xfId="4246"/>
    <cellStyle name="Normal 385 3 4" xfId="4244"/>
    <cellStyle name="Normal 385 3 5" xfId="14038"/>
    <cellStyle name="Normal 385 3 5 2" xfId="29281"/>
    <cellStyle name="Normal 385 3 6" xfId="16368"/>
    <cellStyle name="Normal 385 4" xfId="1010"/>
    <cellStyle name="Normal 385 4 2" xfId="7211"/>
    <cellStyle name="Normal 385 4 2 2" xfId="11934"/>
    <cellStyle name="Normal 385 4 2 2 2" xfId="23972"/>
    <cellStyle name="Normal 385 4 2 3" xfId="14958"/>
    <cellStyle name="Normal 385 4 2 3 2" xfId="30181"/>
    <cellStyle name="Normal 385 4 2 4" xfId="17270"/>
    <cellStyle name="Normal 385 4 3" xfId="7212"/>
    <cellStyle name="Normal 385 4 4" xfId="7213"/>
    <cellStyle name="Normal 385 4 5" xfId="7214"/>
    <cellStyle name="Normal 385 4 6" xfId="7210"/>
    <cellStyle name="Normal 385 4 6 2" xfId="11933"/>
    <cellStyle name="Normal 385 4 6 2 2" xfId="23971"/>
    <cellStyle name="Normal 385 4 6 3" xfId="19773"/>
    <cellStyle name="Normal 385 4 7" xfId="4247"/>
    <cellStyle name="Normal 385 4 7 2" xfId="18498"/>
    <cellStyle name="Normal 385 4 8" xfId="10386"/>
    <cellStyle name="Normal 385 4 8 2" xfId="22425"/>
    <cellStyle name="Normal 385 5" xfId="13985"/>
    <cellStyle name="Normal 385 5 2" xfId="29228"/>
    <cellStyle name="Normal 385 6" xfId="16315"/>
    <cellStyle name="Normal 386" xfId="1011"/>
    <cellStyle name="Normal 386 2" xfId="1012"/>
    <cellStyle name="Normal 386 2 2" xfId="1013"/>
    <cellStyle name="Normal 386 2 2 2" xfId="7216"/>
    <cellStyle name="Normal 386 2 2 2 2" xfId="11936"/>
    <cellStyle name="Normal 386 2 2 2 2 2" xfId="23974"/>
    <cellStyle name="Normal 386 2 2 2 3" xfId="14959"/>
    <cellStyle name="Normal 386 2 2 2 3 2" xfId="30182"/>
    <cellStyle name="Normal 386 2 2 2 4" xfId="17271"/>
    <cellStyle name="Normal 386 2 2 3" xfId="7217"/>
    <cellStyle name="Normal 386 2 2 4" xfId="7215"/>
    <cellStyle name="Normal 386 2 2 4 2" xfId="11935"/>
    <cellStyle name="Normal 386 2 2 4 2 2" xfId="23973"/>
    <cellStyle name="Normal 386 2 2 4 3" xfId="19774"/>
    <cellStyle name="Normal 386 2 2 5" xfId="4248"/>
    <cellStyle name="Normal 386 2 2 5 2" xfId="18499"/>
    <cellStyle name="Normal 386 2 2 6" xfId="10387"/>
    <cellStyle name="Normal 386 2 2 6 2" xfId="22426"/>
    <cellStyle name="Normal 386 2 3" xfId="14620"/>
    <cellStyle name="Normal 386 2 3 2" xfId="29863"/>
    <cellStyle name="Normal 386 2 4" xfId="16950"/>
    <cellStyle name="Normal 386 3" xfId="1014"/>
    <cellStyle name="Normal 386 3 2" xfId="1015"/>
    <cellStyle name="Normal 386 3 2 2" xfId="7219"/>
    <cellStyle name="Normal 386 3 2 2 2" xfId="11938"/>
    <cellStyle name="Normal 386 3 2 2 2 2" xfId="23976"/>
    <cellStyle name="Normal 386 3 2 2 3" xfId="14960"/>
    <cellStyle name="Normal 386 3 2 2 3 2" xfId="30183"/>
    <cellStyle name="Normal 386 3 2 2 4" xfId="17272"/>
    <cellStyle name="Normal 386 3 2 3" xfId="7220"/>
    <cellStyle name="Normal 386 3 2 4" xfId="7218"/>
    <cellStyle name="Normal 386 3 2 4 2" xfId="11937"/>
    <cellStyle name="Normal 386 3 2 4 2 2" xfId="23975"/>
    <cellStyle name="Normal 386 3 2 4 3" xfId="19775"/>
    <cellStyle name="Normal 386 3 2 5" xfId="4249"/>
    <cellStyle name="Normal 386 3 2 5 2" xfId="18500"/>
    <cellStyle name="Normal 386 3 2 6" xfId="10388"/>
    <cellStyle name="Normal 386 3 2 6 2" xfId="22427"/>
    <cellStyle name="Normal 386 3 2 7" xfId="25101"/>
    <cellStyle name="Normal 386 3 3" xfId="1016"/>
    <cellStyle name="Normal 386 3 4" xfId="14035"/>
    <cellStyle name="Normal 386 3 4 2" xfId="29278"/>
    <cellStyle name="Normal 386 3 5" xfId="16365"/>
    <cellStyle name="Normal 386 4" xfId="1017"/>
    <cellStyle name="Normal 386 4 2" xfId="7222"/>
    <cellStyle name="Normal 386 4 2 2" xfId="11940"/>
    <cellStyle name="Normal 386 4 2 2 2" xfId="23978"/>
    <cellStyle name="Normal 386 4 2 3" xfId="14961"/>
    <cellStyle name="Normal 386 4 2 3 2" xfId="30184"/>
    <cellStyle name="Normal 386 4 2 4" xfId="17273"/>
    <cellStyle name="Normal 386 4 3" xfId="7223"/>
    <cellStyle name="Normal 386 4 4" xfId="7224"/>
    <cellStyle name="Normal 386 4 5" xfId="7225"/>
    <cellStyle name="Normal 386 4 6" xfId="7221"/>
    <cellStyle name="Normal 386 4 6 2" xfId="11939"/>
    <cellStyle name="Normal 386 4 6 2 2" xfId="23977"/>
    <cellStyle name="Normal 386 4 6 3" xfId="19776"/>
    <cellStyle name="Normal 386 4 7" xfId="4250"/>
    <cellStyle name="Normal 386 4 7 2" xfId="18501"/>
    <cellStyle name="Normal 386 4 8" xfId="10389"/>
    <cellStyle name="Normal 386 4 8 2" xfId="22428"/>
    <cellStyle name="Normal 386 5" xfId="13987"/>
    <cellStyle name="Normal 386 5 2" xfId="29230"/>
    <cellStyle name="Normal 386 6" xfId="16317"/>
    <cellStyle name="Normal 387" xfId="1018"/>
    <cellStyle name="Normal 387 2" xfId="1019"/>
    <cellStyle name="Normal 387 2 2" xfId="1020"/>
    <cellStyle name="Normal 387 2 3" xfId="1021"/>
    <cellStyle name="Normal 387 2 3 2" xfId="1022"/>
    <cellStyle name="Normal 387 2 3 3" xfId="1023"/>
    <cellStyle name="Normal 387 2 3 3 2" xfId="4252"/>
    <cellStyle name="Normal 387 2 3 3 3" xfId="4251"/>
    <cellStyle name="Normal 387 2 3 3 4" xfId="25102"/>
    <cellStyle name="Normal 387 2 4" xfId="1024"/>
    <cellStyle name="Normal 387 2 4 2" xfId="4254"/>
    <cellStyle name="Normal 387 2 4 2 2" xfId="17967"/>
    <cellStyle name="Normal 387 2 4 2 3" xfId="25103"/>
    <cellStyle name="Normal 387 2 4 3" xfId="4253"/>
    <cellStyle name="Normal 387 2 5" xfId="1025"/>
    <cellStyle name="Normal 387 2 5 2" xfId="7227"/>
    <cellStyle name="Normal 387 2 5 2 2" xfId="11942"/>
    <cellStyle name="Normal 387 2 5 2 2 2" xfId="23980"/>
    <cellStyle name="Normal 387 2 5 2 3" xfId="14962"/>
    <cellStyle name="Normal 387 2 5 2 3 2" xfId="30185"/>
    <cellStyle name="Normal 387 2 5 2 4" xfId="17274"/>
    <cellStyle name="Normal 387 2 5 3" xfId="7228"/>
    <cellStyle name="Normal 387 2 5 4" xfId="7226"/>
    <cellStyle name="Normal 387 2 5 4 2" xfId="11941"/>
    <cellStyle name="Normal 387 2 5 4 2 2" xfId="23979"/>
    <cellStyle name="Normal 387 2 5 4 3" xfId="19777"/>
    <cellStyle name="Normal 387 2 5 5" xfId="4255"/>
    <cellStyle name="Normal 387 2 5 5 2" xfId="18502"/>
    <cellStyle name="Normal 387 2 5 6" xfId="10390"/>
    <cellStyle name="Normal 387 2 5 6 2" xfId="22429"/>
    <cellStyle name="Normal 387 2 6" xfId="14621"/>
    <cellStyle name="Normal 387 2 6 2" xfId="29864"/>
    <cellStyle name="Normal 387 2 7" xfId="16951"/>
    <cellStyle name="Normal 387 3" xfId="1026"/>
    <cellStyle name="Normal 387 3 2" xfId="1027"/>
    <cellStyle name="Normal 387 3 2 2" xfId="7230"/>
    <cellStyle name="Normal 387 3 2 2 2" xfId="11944"/>
    <cellStyle name="Normal 387 3 2 2 2 2" xfId="23982"/>
    <cellStyle name="Normal 387 3 2 2 3" xfId="14963"/>
    <cellStyle name="Normal 387 3 2 2 3 2" xfId="30186"/>
    <cellStyle name="Normal 387 3 2 2 4" xfId="17275"/>
    <cellStyle name="Normal 387 3 2 3" xfId="7231"/>
    <cellStyle name="Normal 387 3 2 4" xfId="7229"/>
    <cellStyle name="Normal 387 3 2 4 2" xfId="11943"/>
    <cellStyle name="Normal 387 3 2 4 2 2" xfId="23981"/>
    <cellStyle name="Normal 387 3 2 4 3" xfId="19778"/>
    <cellStyle name="Normal 387 3 2 5" xfId="4256"/>
    <cellStyle name="Normal 387 3 2 5 2" xfId="18503"/>
    <cellStyle name="Normal 387 3 2 6" xfId="10391"/>
    <cellStyle name="Normal 387 3 2 6 2" xfId="22430"/>
    <cellStyle name="Normal 387 3 3" xfId="7232"/>
    <cellStyle name="Normal 387 3 4" xfId="14055"/>
    <cellStyle name="Normal 387 3 4 2" xfId="29298"/>
    <cellStyle name="Normal 387 3 5" xfId="16385"/>
    <cellStyle name="Normal 387 4" xfId="1028"/>
    <cellStyle name="Normal 387 4 2" xfId="1029"/>
    <cellStyle name="Normal 387 4 3" xfId="1030"/>
    <cellStyle name="Normal 387 4 3 2" xfId="4258"/>
    <cellStyle name="Normal 387 4 3 3" xfId="4257"/>
    <cellStyle name="Normal 387 4 3 4" xfId="25104"/>
    <cellStyle name="Normal 387 5" xfId="1031"/>
    <cellStyle name="Normal 387 5 2" xfId="4260"/>
    <cellStyle name="Normal 387 5 2 2" xfId="17968"/>
    <cellStyle name="Normal 387 5 2 3" xfId="25105"/>
    <cellStyle name="Normal 387 5 3" xfId="7233"/>
    <cellStyle name="Normal 387 5 3 2" xfId="19779"/>
    <cellStyle name="Normal 387 5 3 3" xfId="17804"/>
    <cellStyle name="Normal 387 5 4" xfId="4259"/>
    <cellStyle name="Normal 387 6" xfId="1032"/>
    <cellStyle name="Normal 387 6 2" xfId="7235"/>
    <cellStyle name="Normal 387 6 2 2" xfId="11946"/>
    <cellStyle name="Normal 387 6 2 2 2" xfId="23984"/>
    <cellStyle name="Normal 387 6 2 3" xfId="14964"/>
    <cellStyle name="Normal 387 6 2 3 2" xfId="30187"/>
    <cellStyle name="Normal 387 6 2 4" xfId="17276"/>
    <cellStyle name="Normal 387 6 3" xfId="7236"/>
    <cellStyle name="Normal 387 6 4" xfId="7237"/>
    <cellStyle name="Normal 387 6 5" xfId="7238"/>
    <cellStyle name="Normal 387 6 6" xfId="7234"/>
    <cellStyle name="Normal 387 6 6 2" xfId="11945"/>
    <cellStyle name="Normal 387 6 6 2 2" xfId="23983"/>
    <cellStyle name="Normal 387 6 6 3" xfId="19780"/>
    <cellStyle name="Normal 387 6 7" xfId="4261"/>
    <cellStyle name="Normal 387 6 7 2" xfId="18504"/>
    <cellStyle name="Normal 387 6 8" xfId="10392"/>
    <cellStyle name="Normal 387 6 8 2" xfId="22431"/>
    <cellStyle name="Normal 387 7" xfId="13988"/>
    <cellStyle name="Normal 387 7 2" xfId="29231"/>
    <cellStyle name="Normal 387 8" xfId="16318"/>
    <cellStyle name="Normal 388" xfId="1033"/>
    <cellStyle name="Normal 388 2" xfId="1034"/>
    <cellStyle name="Normal 388 2 2" xfId="1035"/>
    <cellStyle name="Normal 388 2 2 2" xfId="7240"/>
    <cellStyle name="Normal 388 2 2 2 2" xfId="11948"/>
    <cellStyle name="Normal 388 2 2 2 2 2" xfId="23986"/>
    <cellStyle name="Normal 388 2 2 2 3" xfId="14965"/>
    <cellStyle name="Normal 388 2 2 2 3 2" xfId="30188"/>
    <cellStyle name="Normal 388 2 2 2 4" xfId="17277"/>
    <cellStyle name="Normal 388 2 2 3" xfId="7241"/>
    <cellStyle name="Normal 388 2 2 4" xfId="7239"/>
    <cellStyle name="Normal 388 2 2 4 2" xfId="11947"/>
    <cellStyle name="Normal 388 2 2 4 2 2" xfId="23985"/>
    <cellStyle name="Normal 388 2 2 4 3" xfId="19781"/>
    <cellStyle name="Normal 388 2 2 5" xfId="4262"/>
    <cellStyle name="Normal 388 2 2 5 2" xfId="18505"/>
    <cellStyle name="Normal 388 2 2 6" xfId="10393"/>
    <cellStyle name="Normal 388 2 2 6 2" xfId="22432"/>
    <cellStyle name="Normal 388 2 3" xfId="14622"/>
    <cellStyle name="Normal 388 2 3 2" xfId="29865"/>
    <cellStyle name="Normal 388 2 4" xfId="16952"/>
    <cellStyle name="Normal 388 3" xfId="1036"/>
    <cellStyle name="Normal 388 3 2" xfId="1037"/>
    <cellStyle name="Normal 388 3 2 2" xfId="7243"/>
    <cellStyle name="Normal 388 3 2 2 2" xfId="11950"/>
    <cellStyle name="Normal 388 3 2 2 2 2" xfId="23988"/>
    <cellStyle name="Normal 388 3 2 2 3" xfId="14966"/>
    <cellStyle name="Normal 388 3 2 2 3 2" xfId="30189"/>
    <cellStyle name="Normal 388 3 2 2 4" xfId="17278"/>
    <cellStyle name="Normal 388 3 2 3" xfId="7244"/>
    <cellStyle name="Normal 388 3 2 4" xfId="7242"/>
    <cellStyle name="Normal 388 3 2 4 2" xfId="11949"/>
    <cellStyle name="Normal 388 3 2 4 2 2" xfId="23987"/>
    <cellStyle name="Normal 388 3 2 4 3" xfId="19782"/>
    <cellStyle name="Normal 388 3 2 5" xfId="4264"/>
    <cellStyle name="Normal 388 3 2 5 2" xfId="18506"/>
    <cellStyle name="Normal 388 3 2 6" xfId="10394"/>
    <cellStyle name="Normal 388 3 2 6 2" xfId="22433"/>
    <cellStyle name="Normal 388 3 2 7" xfId="25106"/>
    <cellStyle name="Normal 388 3 3" xfId="4265"/>
    <cellStyle name="Normal 388 3 4" xfId="4263"/>
    <cellStyle name="Normal 388 3 5" xfId="14052"/>
    <cellStyle name="Normal 388 3 5 2" xfId="29295"/>
    <cellStyle name="Normal 388 3 6" xfId="16382"/>
    <cellStyle name="Normal 388 4" xfId="1038"/>
    <cellStyle name="Normal 388 4 2" xfId="7246"/>
    <cellStyle name="Normal 388 4 2 2" xfId="11952"/>
    <cellStyle name="Normal 388 4 2 2 2" xfId="23990"/>
    <cellStyle name="Normal 388 4 2 3" xfId="14967"/>
    <cellStyle name="Normal 388 4 2 3 2" xfId="30190"/>
    <cellStyle name="Normal 388 4 2 4" xfId="17279"/>
    <cellStyle name="Normal 388 4 3" xfId="7247"/>
    <cellStyle name="Normal 388 4 4" xfId="7248"/>
    <cellStyle name="Normal 388 4 5" xfId="7249"/>
    <cellStyle name="Normal 388 4 6" xfId="7245"/>
    <cellStyle name="Normal 388 4 6 2" xfId="11951"/>
    <cellStyle name="Normal 388 4 6 2 2" xfId="23989"/>
    <cellStyle name="Normal 388 4 6 3" xfId="19783"/>
    <cellStyle name="Normal 388 4 7" xfId="4266"/>
    <cellStyle name="Normal 388 4 7 2" xfId="18507"/>
    <cellStyle name="Normal 388 4 8" xfId="10395"/>
    <cellStyle name="Normal 388 4 8 2" xfId="22434"/>
    <cellStyle name="Normal 388 5" xfId="13989"/>
    <cellStyle name="Normal 388 5 2" xfId="29232"/>
    <cellStyle name="Normal 388 6" xfId="16319"/>
    <cellStyle name="Normal 389" xfId="1039"/>
    <cellStyle name="Normal 389 2" xfId="1040"/>
    <cellStyle name="Normal 389 2 2" xfId="1041"/>
    <cellStyle name="Normal 389 2 2 2" xfId="7251"/>
    <cellStyle name="Normal 389 2 2 2 2" xfId="11954"/>
    <cellStyle name="Normal 389 2 2 2 2 2" xfId="23992"/>
    <cellStyle name="Normal 389 2 2 2 3" xfId="14968"/>
    <cellStyle name="Normal 389 2 2 2 3 2" xfId="30191"/>
    <cellStyle name="Normal 389 2 2 2 4" xfId="17280"/>
    <cellStyle name="Normal 389 2 2 3" xfId="7252"/>
    <cellStyle name="Normal 389 2 2 4" xfId="7250"/>
    <cellStyle name="Normal 389 2 2 4 2" xfId="11953"/>
    <cellStyle name="Normal 389 2 2 4 2 2" xfId="23991"/>
    <cellStyle name="Normal 389 2 2 4 3" xfId="19784"/>
    <cellStyle name="Normal 389 2 2 5" xfId="4267"/>
    <cellStyle name="Normal 389 2 2 5 2" xfId="18508"/>
    <cellStyle name="Normal 389 2 2 6" xfId="10396"/>
    <cellStyle name="Normal 389 2 2 6 2" xfId="22435"/>
    <cellStyle name="Normal 389 2 3" xfId="14623"/>
    <cellStyle name="Normal 389 2 3 2" xfId="29866"/>
    <cellStyle name="Normal 389 2 4" xfId="16953"/>
    <cellStyle name="Normal 389 3" xfId="1042"/>
    <cellStyle name="Normal 389 3 2" xfId="1043"/>
    <cellStyle name="Normal 389 3 2 2" xfId="7254"/>
    <cellStyle name="Normal 389 3 2 2 2" xfId="11956"/>
    <cellStyle name="Normal 389 3 2 2 2 2" xfId="23994"/>
    <cellStyle name="Normal 389 3 2 2 3" xfId="14969"/>
    <cellStyle name="Normal 389 3 2 2 3 2" xfId="30192"/>
    <cellStyle name="Normal 389 3 2 2 4" xfId="17281"/>
    <cellStyle name="Normal 389 3 2 3" xfId="7255"/>
    <cellStyle name="Normal 389 3 2 4" xfId="7253"/>
    <cellStyle name="Normal 389 3 2 4 2" xfId="11955"/>
    <cellStyle name="Normal 389 3 2 4 2 2" xfId="23993"/>
    <cellStyle name="Normal 389 3 2 4 3" xfId="19785"/>
    <cellStyle name="Normal 389 3 2 5" xfId="4269"/>
    <cellStyle name="Normal 389 3 2 5 2" xfId="18509"/>
    <cellStyle name="Normal 389 3 2 6" xfId="10397"/>
    <cellStyle name="Normal 389 3 2 6 2" xfId="22436"/>
    <cellStyle name="Normal 389 3 2 7" xfId="25107"/>
    <cellStyle name="Normal 389 3 3" xfId="4270"/>
    <cellStyle name="Normal 389 3 4" xfId="4268"/>
    <cellStyle name="Normal 389 3 5" xfId="14012"/>
    <cellStyle name="Normal 389 3 5 2" xfId="29255"/>
    <cellStyle name="Normal 389 3 6" xfId="16342"/>
    <cellStyle name="Normal 389 4" xfId="1044"/>
    <cellStyle name="Normal 389 4 2" xfId="7257"/>
    <cellStyle name="Normal 389 4 2 2" xfId="11958"/>
    <cellStyle name="Normal 389 4 2 2 2" xfId="23996"/>
    <cellStyle name="Normal 389 4 2 3" xfId="14970"/>
    <cellStyle name="Normal 389 4 2 3 2" xfId="30193"/>
    <cellStyle name="Normal 389 4 2 4" xfId="17282"/>
    <cellStyle name="Normal 389 4 3" xfId="7258"/>
    <cellStyle name="Normal 389 4 4" xfId="7256"/>
    <cellStyle name="Normal 389 4 4 2" xfId="11957"/>
    <cellStyle name="Normal 389 4 4 2 2" xfId="23995"/>
    <cellStyle name="Normal 389 4 4 3" xfId="19786"/>
    <cellStyle name="Normal 389 4 5" xfId="4271"/>
    <cellStyle name="Normal 389 4 5 2" xfId="18510"/>
    <cellStyle name="Normal 389 4 6" xfId="10398"/>
    <cellStyle name="Normal 389 4 6 2" xfId="22437"/>
    <cellStyle name="Normal 389 5" xfId="13990"/>
    <cellStyle name="Normal 389 5 2" xfId="29233"/>
    <cellStyle name="Normal 389 6" xfId="16320"/>
    <cellStyle name="Normal 39" xfId="1045"/>
    <cellStyle name="Normal 39 2" xfId="1046"/>
    <cellStyle name="Normal 39 2 2" xfId="7260"/>
    <cellStyle name="Normal 39 2 2 2" xfId="11960"/>
    <cellStyle name="Normal 39 2 2 2 2" xfId="23998"/>
    <cellStyle name="Normal 39 2 2 3" xfId="19788"/>
    <cellStyle name="Normal 39 2 3" xfId="4272"/>
    <cellStyle name="Normal 39 2 3 2" xfId="18511"/>
    <cellStyle name="Normal 39 2 4" xfId="10399"/>
    <cellStyle name="Normal 39 2 4 2" xfId="22438"/>
    <cellStyle name="Normal 39 2 5" xfId="14749"/>
    <cellStyle name="Normal 39 2 5 2" xfId="29991"/>
    <cellStyle name="Normal 39 2 6" xfId="17077"/>
    <cellStyle name="Normal 39 3" xfId="1047"/>
    <cellStyle name="Normal 39 3 2" xfId="1048"/>
    <cellStyle name="Normal 39 3 3" xfId="1049"/>
    <cellStyle name="Normal 39 3 3 2" xfId="4274"/>
    <cellStyle name="Normal 39 3 3 2 2" xfId="17969"/>
    <cellStyle name="Normal 39 3 3 2 3" xfId="25108"/>
    <cellStyle name="Normal 39 3 3 3" xfId="4273"/>
    <cellStyle name="Normal 39 4" xfId="1050"/>
    <cellStyle name="Normal 39 4 2" xfId="1051"/>
    <cellStyle name="Normal 39 4 3" xfId="25109"/>
    <cellStyle name="Normal 39 5" xfId="7259"/>
    <cellStyle name="Normal 39 5 2" xfId="11959"/>
    <cellStyle name="Normal 39 5 2 2" xfId="23997"/>
    <cellStyle name="Normal 39 5 3" xfId="19787"/>
    <cellStyle name="Normal 39 6" xfId="13097"/>
    <cellStyle name="Normal 39 6 2" xfId="26951"/>
    <cellStyle name="Normal 39 6 3" xfId="24921"/>
    <cellStyle name="Normal 39 7" xfId="13528"/>
    <cellStyle name="Normal 39 7 2" xfId="28775"/>
    <cellStyle name="Normal 39 8" xfId="15858"/>
    <cellStyle name="Normal 390" xfId="1052"/>
    <cellStyle name="Normal 390 2" xfId="1053"/>
    <cellStyle name="Normal 390 2 2" xfId="1054"/>
    <cellStyle name="Normal 390 2 2 2" xfId="7262"/>
    <cellStyle name="Normal 390 2 2 2 2" xfId="11962"/>
    <cellStyle name="Normal 390 2 2 2 2 2" xfId="24000"/>
    <cellStyle name="Normal 390 2 2 2 3" xfId="14971"/>
    <cellStyle name="Normal 390 2 2 2 3 2" xfId="30194"/>
    <cellStyle name="Normal 390 2 2 2 4" xfId="17283"/>
    <cellStyle name="Normal 390 2 2 3" xfId="7263"/>
    <cellStyle name="Normal 390 2 2 4" xfId="7261"/>
    <cellStyle name="Normal 390 2 2 4 2" xfId="11961"/>
    <cellStyle name="Normal 390 2 2 4 2 2" xfId="23999"/>
    <cellStyle name="Normal 390 2 2 4 3" xfId="19789"/>
    <cellStyle name="Normal 390 2 2 5" xfId="4275"/>
    <cellStyle name="Normal 390 2 2 5 2" xfId="18512"/>
    <cellStyle name="Normal 390 2 2 6" xfId="10400"/>
    <cellStyle name="Normal 390 2 2 6 2" xfId="22439"/>
    <cellStyle name="Normal 390 2 3" xfId="14624"/>
    <cellStyle name="Normal 390 2 3 2" xfId="29867"/>
    <cellStyle name="Normal 390 2 4" xfId="16954"/>
    <cellStyle name="Normal 390 3" xfId="1055"/>
    <cellStyle name="Normal 390 3 2" xfId="1056"/>
    <cellStyle name="Normal 390 3 2 2" xfId="7265"/>
    <cellStyle name="Normal 390 3 2 2 2" xfId="11964"/>
    <cellStyle name="Normal 390 3 2 2 2 2" xfId="24002"/>
    <cellStyle name="Normal 390 3 2 2 3" xfId="14972"/>
    <cellStyle name="Normal 390 3 2 2 3 2" xfId="30195"/>
    <cellStyle name="Normal 390 3 2 2 4" xfId="17284"/>
    <cellStyle name="Normal 390 3 2 3" xfId="7266"/>
    <cellStyle name="Normal 390 3 2 4" xfId="7264"/>
    <cellStyle name="Normal 390 3 2 4 2" xfId="11963"/>
    <cellStyle name="Normal 390 3 2 4 2 2" xfId="24001"/>
    <cellStyle name="Normal 390 3 2 4 3" xfId="19790"/>
    <cellStyle name="Normal 390 3 2 5" xfId="4277"/>
    <cellStyle name="Normal 390 3 2 5 2" xfId="18513"/>
    <cellStyle name="Normal 390 3 2 6" xfId="10401"/>
    <cellStyle name="Normal 390 3 2 6 2" xfId="22440"/>
    <cellStyle name="Normal 390 3 2 7" xfId="25110"/>
    <cellStyle name="Normal 390 3 3" xfId="4278"/>
    <cellStyle name="Normal 390 3 4" xfId="4276"/>
    <cellStyle name="Normal 390 3 5" xfId="14007"/>
    <cellStyle name="Normal 390 3 5 2" xfId="29250"/>
    <cellStyle name="Normal 390 3 6" xfId="16337"/>
    <cellStyle name="Normal 390 4" xfId="1057"/>
    <cellStyle name="Normal 390 4 2" xfId="7268"/>
    <cellStyle name="Normal 390 4 2 2" xfId="11966"/>
    <cellStyle name="Normal 390 4 2 2 2" xfId="24004"/>
    <cellStyle name="Normal 390 4 2 3" xfId="14973"/>
    <cellStyle name="Normal 390 4 2 3 2" xfId="30196"/>
    <cellStyle name="Normal 390 4 2 4" xfId="17285"/>
    <cellStyle name="Normal 390 4 3" xfId="7269"/>
    <cellStyle name="Normal 390 4 4" xfId="7267"/>
    <cellStyle name="Normal 390 4 4 2" xfId="11965"/>
    <cellStyle name="Normal 390 4 4 2 2" xfId="24003"/>
    <cellStyle name="Normal 390 4 4 3" xfId="19791"/>
    <cellStyle name="Normal 390 4 5" xfId="4279"/>
    <cellStyle name="Normal 390 4 5 2" xfId="18514"/>
    <cellStyle name="Normal 390 4 6" xfId="10402"/>
    <cellStyle name="Normal 390 4 6 2" xfId="22441"/>
    <cellStyle name="Normal 390 5" xfId="13991"/>
    <cellStyle name="Normal 390 5 2" xfId="29234"/>
    <cellStyle name="Normal 390 6" xfId="16321"/>
    <cellStyle name="Normal 391" xfId="1058"/>
    <cellStyle name="Normal 391 2" xfId="1059"/>
    <cellStyle name="Normal 391 2 2" xfId="1060"/>
    <cellStyle name="Normal 391 2 2 2" xfId="7271"/>
    <cellStyle name="Normal 391 2 2 2 2" xfId="11968"/>
    <cellStyle name="Normal 391 2 2 2 2 2" xfId="24006"/>
    <cellStyle name="Normal 391 2 2 2 3" xfId="14974"/>
    <cellStyle name="Normal 391 2 2 2 3 2" xfId="30197"/>
    <cellStyle name="Normal 391 2 2 2 4" xfId="17286"/>
    <cellStyle name="Normal 391 2 2 3" xfId="7272"/>
    <cellStyle name="Normal 391 2 2 4" xfId="7270"/>
    <cellStyle name="Normal 391 2 2 4 2" xfId="11967"/>
    <cellStyle name="Normal 391 2 2 4 2 2" xfId="24005"/>
    <cellStyle name="Normal 391 2 2 4 3" xfId="19792"/>
    <cellStyle name="Normal 391 2 2 5" xfId="4280"/>
    <cellStyle name="Normal 391 2 2 5 2" xfId="18515"/>
    <cellStyle name="Normal 391 2 2 6" xfId="10403"/>
    <cellStyle name="Normal 391 2 2 6 2" xfId="22442"/>
    <cellStyle name="Normal 391 2 3" xfId="14625"/>
    <cellStyle name="Normal 391 2 3 2" xfId="29868"/>
    <cellStyle name="Normal 391 2 4" xfId="16955"/>
    <cellStyle name="Normal 391 3" xfId="1061"/>
    <cellStyle name="Normal 391 3 2" xfId="1062"/>
    <cellStyle name="Normal 391 3 2 2" xfId="7274"/>
    <cellStyle name="Normal 391 3 2 2 2" xfId="11970"/>
    <cellStyle name="Normal 391 3 2 2 2 2" xfId="24008"/>
    <cellStyle name="Normal 391 3 2 2 3" xfId="14975"/>
    <cellStyle name="Normal 391 3 2 2 3 2" xfId="30198"/>
    <cellStyle name="Normal 391 3 2 2 4" xfId="17287"/>
    <cellStyle name="Normal 391 3 2 3" xfId="7275"/>
    <cellStyle name="Normal 391 3 2 4" xfId="7273"/>
    <cellStyle name="Normal 391 3 2 4 2" xfId="11969"/>
    <cellStyle name="Normal 391 3 2 4 2 2" xfId="24007"/>
    <cellStyle name="Normal 391 3 2 4 3" xfId="19793"/>
    <cellStyle name="Normal 391 3 2 5" xfId="4282"/>
    <cellStyle name="Normal 391 3 2 5 2" xfId="18516"/>
    <cellStyle name="Normal 391 3 2 6" xfId="10404"/>
    <cellStyle name="Normal 391 3 2 6 2" xfId="22443"/>
    <cellStyle name="Normal 391 3 2 7" xfId="25111"/>
    <cellStyle name="Normal 391 3 3" xfId="4283"/>
    <cellStyle name="Normal 391 3 4" xfId="4281"/>
    <cellStyle name="Normal 391 3 5" xfId="14005"/>
    <cellStyle name="Normal 391 3 5 2" xfId="29248"/>
    <cellStyle name="Normal 391 3 6" xfId="16335"/>
    <cellStyle name="Normal 391 4" xfId="1063"/>
    <cellStyle name="Normal 391 4 2" xfId="7277"/>
    <cellStyle name="Normal 391 4 2 2" xfId="11972"/>
    <cellStyle name="Normal 391 4 2 2 2" xfId="24010"/>
    <cellStyle name="Normal 391 4 2 3" xfId="14976"/>
    <cellStyle name="Normal 391 4 2 3 2" xfId="30199"/>
    <cellStyle name="Normal 391 4 2 4" xfId="17288"/>
    <cellStyle name="Normal 391 4 3" xfId="7278"/>
    <cellStyle name="Normal 391 4 4" xfId="7276"/>
    <cellStyle name="Normal 391 4 4 2" xfId="11971"/>
    <cellStyle name="Normal 391 4 4 2 2" xfId="24009"/>
    <cellStyle name="Normal 391 4 4 3" xfId="19794"/>
    <cellStyle name="Normal 391 4 5" xfId="4284"/>
    <cellStyle name="Normal 391 4 5 2" xfId="18517"/>
    <cellStyle name="Normal 391 4 6" xfId="10405"/>
    <cellStyle name="Normal 391 4 6 2" xfId="22444"/>
    <cellStyle name="Normal 391 5" xfId="13992"/>
    <cellStyle name="Normal 391 5 2" xfId="29235"/>
    <cellStyle name="Normal 391 6" xfId="16322"/>
    <cellStyle name="Normal 392" xfId="1064"/>
    <cellStyle name="Normal 392 2" xfId="1065"/>
    <cellStyle name="Normal 392 2 2" xfId="1066"/>
    <cellStyle name="Normal 392 2 2 2" xfId="7280"/>
    <cellStyle name="Normal 392 2 2 2 2" xfId="11974"/>
    <cellStyle name="Normal 392 2 2 2 2 2" xfId="24012"/>
    <cellStyle name="Normal 392 2 2 2 3" xfId="14977"/>
    <cellStyle name="Normal 392 2 2 2 3 2" xfId="30200"/>
    <cellStyle name="Normal 392 2 2 2 4" xfId="17289"/>
    <cellStyle name="Normal 392 2 2 3" xfId="7281"/>
    <cellStyle name="Normal 392 2 2 4" xfId="7279"/>
    <cellStyle name="Normal 392 2 2 4 2" xfId="11973"/>
    <cellStyle name="Normal 392 2 2 4 2 2" xfId="24011"/>
    <cellStyle name="Normal 392 2 2 4 3" xfId="19795"/>
    <cellStyle name="Normal 392 2 2 5" xfId="4285"/>
    <cellStyle name="Normal 392 2 2 5 2" xfId="18518"/>
    <cellStyle name="Normal 392 2 2 6" xfId="10406"/>
    <cellStyle name="Normal 392 2 2 6 2" xfId="22445"/>
    <cellStyle name="Normal 392 2 3" xfId="14626"/>
    <cellStyle name="Normal 392 2 3 2" xfId="29869"/>
    <cellStyle name="Normal 392 2 4" xfId="16956"/>
    <cellStyle name="Normal 392 3" xfId="1067"/>
    <cellStyle name="Normal 392 3 2" xfId="1068"/>
    <cellStyle name="Normal 392 3 2 2" xfId="7283"/>
    <cellStyle name="Normal 392 3 2 2 2" xfId="11976"/>
    <cellStyle name="Normal 392 3 2 2 2 2" xfId="24014"/>
    <cellStyle name="Normal 392 3 2 2 3" xfId="14978"/>
    <cellStyle name="Normal 392 3 2 2 3 2" xfId="30201"/>
    <cellStyle name="Normal 392 3 2 2 4" xfId="17290"/>
    <cellStyle name="Normal 392 3 2 3" xfId="7284"/>
    <cellStyle name="Normal 392 3 2 4" xfId="7282"/>
    <cellStyle name="Normal 392 3 2 4 2" xfId="11975"/>
    <cellStyle name="Normal 392 3 2 4 2 2" xfId="24013"/>
    <cellStyle name="Normal 392 3 2 4 3" xfId="19796"/>
    <cellStyle name="Normal 392 3 2 5" xfId="4287"/>
    <cellStyle name="Normal 392 3 2 5 2" xfId="18519"/>
    <cellStyle name="Normal 392 3 2 6" xfId="10407"/>
    <cellStyle name="Normal 392 3 2 6 2" xfId="22446"/>
    <cellStyle name="Normal 392 3 2 7" xfId="25112"/>
    <cellStyle name="Normal 392 3 3" xfId="4288"/>
    <cellStyle name="Normal 392 3 4" xfId="4286"/>
    <cellStyle name="Normal 392 3 5" xfId="14016"/>
    <cellStyle name="Normal 392 3 5 2" xfId="29259"/>
    <cellStyle name="Normal 392 3 6" xfId="16346"/>
    <cellStyle name="Normal 392 4" xfId="1069"/>
    <cellStyle name="Normal 392 4 2" xfId="7286"/>
    <cellStyle name="Normal 392 4 2 2" xfId="11978"/>
    <cellStyle name="Normal 392 4 2 2 2" xfId="24016"/>
    <cellStyle name="Normal 392 4 2 3" xfId="14979"/>
    <cellStyle name="Normal 392 4 2 3 2" xfId="30202"/>
    <cellStyle name="Normal 392 4 2 4" xfId="17291"/>
    <cellStyle name="Normal 392 4 3" xfId="7287"/>
    <cellStyle name="Normal 392 4 4" xfId="7285"/>
    <cellStyle name="Normal 392 4 4 2" xfId="11977"/>
    <cellStyle name="Normal 392 4 4 2 2" xfId="24015"/>
    <cellStyle name="Normal 392 4 4 3" xfId="19797"/>
    <cellStyle name="Normal 392 4 5" xfId="4289"/>
    <cellStyle name="Normal 392 4 5 2" xfId="18520"/>
    <cellStyle name="Normal 392 4 6" xfId="10408"/>
    <cellStyle name="Normal 392 4 6 2" xfId="22447"/>
    <cellStyle name="Normal 392 5" xfId="13993"/>
    <cellStyle name="Normal 392 5 2" xfId="29236"/>
    <cellStyle name="Normal 392 6" xfId="16323"/>
    <cellStyle name="Normal 393" xfId="1070"/>
    <cellStyle name="Normal 393 2" xfId="1071"/>
    <cellStyle name="Normal 393 2 2" xfId="1072"/>
    <cellStyle name="Normal 393 2 2 2" xfId="7289"/>
    <cellStyle name="Normal 393 2 2 2 2" xfId="11980"/>
    <cellStyle name="Normal 393 2 2 2 2 2" xfId="24018"/>
    <cellStyle name="Normal 393 2 2 2 3" xfId="14980"/>
    <cellStyle name="Normal 393 2 2 2 3 2" xfId="30203"/>
    <cellStyle name="Normal 393 2 2 2 4" xfId="17292"/>
    <cellStyle name="Normal 393 2 2 3" xfId="7290"/>
    <cellStyle name="Normal 393 2 2 4" xfId="7288"/>
    <cellStyle name="Normal 393 2 2 4 2" xfId="11979"/>
    <cellStyle name="Normal 393 2 2 4 2 2" xfId="24017"/>
    <cellStyle name="Normal 393 2 2 4 3" xfId="19798"/>
    <cellStyle name="Normal 393 2 2 5" xfId="4290"/>
    <cellStyle name="Normal 393 2 2 5 2" xfId="18521"/>
    <cellStyle name="Normal 393 2 2 6" xfId="10409"/>
    <cellStyle name="Normal 393 2 2 6 2" xfId="22448"/>
    <cellStyle name="Normal 393 2 3" xfId="14627"/>
    <cellStyle name="Normal 393 2 3 2" xfId="29870"/>
    <cellStyle name="Normal 393 2 4" xfId="16957"/>
    <cellStyle name="Normal 393 3" xfId="1073"/>
    <cellStyle name="Normal 393 3 2" xfId="1074"/>
    <cellStyle name="Normal 393 3 2 2" xfId="7292"/>
    <cellStyle name="Normal 393 3 2 2 2" xfId="11982"/>
    <cellStyle name="Normal 393 3 2 2 2 2" xfId="24020"/>
    <cellStyle name="Normal 393 3 2 2 3" xfId="14981"/>
    <cellStyle name="Normal 393 3 2 2 3 2" xfId="30204"/>
    <cellStyle name="Normal 393 3 2 2 4" xfId="17293"/>
    <cellStyle name="Normal 393 3 2 3" xfId="7293"/>
    <cellStyle name="Normal 393 3 2 4" xfId="7291"/>
    <cellStyle name="Normal 393 3 2 4 2" xfId="11981"/>
    <cellStyle name="Normal 393 3 2 4 2 2" xfId="24019"/>
    <cellStyle name="Normal 393 3 2 4 3" xfId="19799"/>
    <cellStyle name="Normal 393 3 2 5" xfId="4292"/>
    <cellStyle name="Normal 393 3 2 5 2" xfId="18522"/>
    <cellStyle name="Normal 393 3 2 6" xfId="10410"/>
    <cellStyle name="Normal 393 3 2 6 2" xfId="22449"/>
    <cellStyle name="Normal 393 3 2 7" xfId="25113"/>
    <cellStyle name="Normal 393 3 3" xfId="4293"/>
    <cellStyle name="Normal 393 3 4" xfId="4291"/>
    <cellStyle name="Normal 393 3 5" xfId="14041"/>
    <cellStyle name="Normal 393 3 5 2" xfId="29284"/>
    <cellStyle name="Normal 393 3 6" xfId="16371"/>
    <cellStyle name="Normal 393 4" xfId="1075"/>
    <cellStyle name="Normal 393 4 2" xfId="7295"/>
    <cellStyle name="Normal 393 4 2 2" xfId="11984"/>
    <cellStyle name="Normal 393 4 2 2 2" xfId="24022"/>
    <cellStyle name="Normal 393 4 2 3" xfId="14982"/>
    <cellStyle name="Normal 393 4 2 3 2" xfId="30205"/>
    <cellStyle name="Normal 393 4 2 4" xfId="17294"/>
    <cellStyle name="Normal 393 4 3" xfId="7296"/>
    <cellStyle name="Normal 393 4 4" xfId="7294"/>
    <cellStyle name="Normal 393 4 4 2" xfId="11983"/>
    <cellStyle name="Normal 393 4 4 2 2" xfId="24021"/>
    <cellStyle name="Normal 393 4 4 3" xfId="19800"/>
    <cellStyle name="Normal 393 4 5" xfId="4294"/>
    <cellStyle name="Normal 393 4 5 2" xfId="18523"/>
    <cellStyle name="Normal 393 4 6" xfId="10411"/>
    <cellStyle name="Normal 393 4 6 2" xfId="22450"/>
    <cellStyle name="Normal 393 5" xfId="13994"/>
    <cellStyle name="Normal 393 5 2" xfId="29237"/>
    <cellStyle name="Normal 393 6" xfId="16324"/>
    <cellStyle name="Normal 394" xfId="1076"/>
    <cellStyle name="Normal 394 2" xfId="1077"/>
    <cellStyle name="Normal 394 3" xfId="1078"/>
    <cellStyle name="Normal 394 3 2" xfId="4296"/>
    <cellStyle name="Normal 394 3 2 2" xfId="17970"/>
    <cellStyle name="Normal 394 3 2 3" xfId="25114"/>
    <cellStyle name="Normal 394 3 3" xfId="4295"/>
    <cellStyle name="Normal 394 4" xfId="1079"/>
    <cellStyle name="Normal 394 4 2" xfId="7298"/>
    <cellStyle name="Normal 394 4 2 2" xfId="11986"/>
    <cellStyle name="Normal 394 4 2 2 2" xfId="24024"/>
    <cellStyle name="Normal 394 4 2 3" xfId="14983"/>
    <cellStyle name="Normal 394 4 2 3 2" xfId="30206"/>
    <cellStyle name="Normal 394 4 2 4" xfId="17295"/>
    <cellStyle name="Normal 394 4 3" xfId="7299"/>
    <cellStyle name="Normal 394 4 4" xfId="7297"/>
    <cellStyle name="Normal 394 4 4 2" xfId="11985"/>
    <cellStyle name="Normal 394 4 4 2 2" xfId="24023"/>
    <cellStyle name="Normal 394 4 4 3" xfId="19801"/>
    <cellStyle name="Normal 394 4 5" xfId="4297"/>
    <cellStyle name="Normal 394 4 5 2" xfId="18524"/>
    <cellStyle name="Normal 394 4 6" xfId="10412"/>
    <cellStyle name="Normal 394 4 6 2" xfId="22451"/>
    <cellStyle name="Normal 394 5" xfId="14053"/>
    <cellStyle name="Normal 394 5 2" xfId="29296"/>
    <cellStyle name="Normal 394 6" xfId="16383"/>
    <cellStyle name="Normal 395" xfId="1080"/>
    <cellStyle name="Normal 395 2" xfId="1081"/>
    <cellStyle name="Normal 395 3" xfId="1082"/>
    <cellStyle name="Normal 395 3 2" xfId="4299"/>
    <cellStyle name="Normal 395 3 3" xfId="4298"/>
    <cellStyle name="Normal 395 3 4" xfId="25115"/>
    <cellStyle name="Normal 395 4" xfId="1083"/>
    <cellStyle name="Normal 395 4 2" xfId="7300"/>
    <cellStyle name="Normal 395 4 2 2" xfId="11987"/>
    <cellStyle name="Normal 395 4 2 2 2" xfId="24025"/>
    <cellStyle name="Normal 395 4 2 3" xfId="19802"/>
    <cellStyle name="Normal 395 4 3" xfId="4300"/>
    <cellStyle name="Normal 395 4 3 2" xfId="18525"/>
    <cellStyle name="Normal 395 4 4" xfId="10413"/>
    <cellStyle name="Normal 395 4 4 2" xfId="22452"/>
    <cellStyle name="Normal 395 4 5" xfId="14984"/>
    <cellStyle name="Normal 395 4 5 2" xfId="30207"/>
    <cellStyle name="Normal 395 4 6" xfId="17296"/>
    <cellStyle name="Normal 395 5" xfId="14014"/>
    <cellStyle name="Normal 395 5 2" xfId="29257"/>
    <cellStyle name="Normal 395 6" xfId="16344"/>
    <cellStyle name="Normal 396" xfId="1084"/>
    <cellStyle name="Normal 396 2" xfId="1085"/>
    <cellStyle name="Normal 396 3" xfId="1086"/>
    <cellStyle name="Normal 396 3 2" xfId="4302"/>
    <cellStyle name="Normal 396 3 3" xfId="4301"/>
    <cellStyle name="Normal 396 3 4" xfId="25116"/>
    <cellStyle name="Normal 396 4" xfId="1087"/>
    <cellStyle name="Normal 396 4 2" xfId="7301"/>
    <cellStyle name="Normal 396 4 2 2" xfId="11988"/>
    <cellStyle name="Normal 396 4 2 2 2" xfId="24026"/>
    <cellStyle name="Normal 396 4 2 3" xfId="19803"/>
    <cellStyle name="Normal 396 4 3" xfId="4303"/>
    <cellStyle name="Normal 396 4 3 2" xfId="18526"/>
    <cellStyle name="Normal 396 4 4" xfId="10414"/>
    <cellStyle name="Normal 396 4 4 2" xfId="22453"/>
    <cellStyle name="Normal 396 4 5" xfId="14985"/>
    <cellStyle name="Normal 396 4 5 2" xfId="30208"/>
    <cellStyle name="Normal 396 4 6" xfId="17297"/>
    <cellStyle name="Normal 396 5" xfId="14028"/>
    <cellStyle name="Normal 396 5 2" xfId="29271"/>
    <cellStyle name="Normal 396 6" xfId="16358"/>
    <cellStyle name="Normal 397" xfId="1088"/>
    <cellStyle name="Normal 397 2" xfId="1089"/>
    <cellStyle name="Normal 397 3" xfId="1090"/>
    <cellStyle name="Normal 397 3 2" xfId="4305"/>
    <cellStyle name="Normal 397 3 3" xfId="4304"/>
    <cellStyle name="Normal 397 3 4" xfId="25117"/>
    <cellStyle name="Normal 397 4" xfId="1091"/>
    <cellStyle name="Normal 397 4 2" xfId="7302"/>
    <cellStyle name="Normal 397 4 2 2" xfId="11989"/>
    <cellStyle name="Normal 397 4 2 2 2" xfId="24027"/>
    <cellStyle name="Normal 397 4 2 3" xfId="19804"/>
    <cellStyle name="Normal 397 4 3" xfId="4306"/>
    <cellStyle name="Normal 397 4 3 2" xfId="18527"/>
    <cellStyle name="Normal 397 4 4" xfId="10415"/>
    <cellStyle name="Normal 397 4 4 2" xfId="22454"/>
    <cellStyle name="Normal 397 4 5" xfId="14986"/>
    <cellStyle name="Normal 397 4 5 2" xfId="30209"/>
    <cellStyle name="Normal 397 4 6" xfId="17298"/>
    <cellStyle name="Normal 397 5" xfId="14054"/>
    <cellStyle name="Normal 397 5 2" xfId="29297"/>
    <cellStyle name="Normal 397 6" xfId="16384"/>
    <cellStyle name="Normal 398" xfId="1092"/>
    <cellStyle name="Normal 398 2" xfId="1093"/>
    <cellStyle name="Normal 398 3" xfId="1094"/>
    <cellStyle name="Normal 398 3 2" xfId="4308"/>
    <cellStyle name="Normal 398 3 3" xfId="4307"/>
    <cellStyle name="Normal 398 3 4" xfId="25118"/>
    <cellStyle name="Normal 398 4" xfId="1095"/>
    <cellStyle name="Normal 398 4 2" xfId="7303"/>
    <cellStyle name="Normal 398 4 2 2" xfId="11990"/>
    <cellStyle name="Normal 398 4 2 2 2" xfId="24028"/>
    <cellStyle name="Normal 398 4 2 3" xfId="19805"/>
    <cellStyle name="Normal 398 4 3" xfId="4309"/>
    <cellStyle name="Normal 398 4 3 2" xfId="18528"/>
    <cellStyle name="Normal 398 4 4" xfId="10416"/>
    <cellStyle name="Normal 398 4 4 2" xfId="22455"/>
    <cellStyle name="Normal 398 4 5" xfId="14987"/>
    <cellStyle name="Normal 398 4 5 2" xfId="30210"/>
    <cellStyle name="Normal 398 4 6" xfId="17299"/>
    <cellStyle name="Normal 398 5" xfId="14040"/>
    <cellStyle name="Normal 398 5 2" xfId="29283"/>
    <cellStyle name="Normal 398 6" xfId="16370"/>
    <cellStyle name="Normal 399" xfId="1096"/>
    <cellStyle name="Normal 399 2" xfId="1097"/>
    <cellStyle name="Normal 399 3" xfId="1098"/>
    <cellStyle name="Normal 399 3 2" xfId="4311"/>
    <cellStyle name="Normal 399 3 3" xfId="4310"/>
    <cellStyle name="Normal 399 3 4" xfId="25119"/>
    <cellStyle name="Normal 399 4" xfId="1099"/>
    <cellStyle name="Normal 399 4 2" xfId="7304"/>
    <cellStyle name="Normal 399 4 2 2" xfId="11991"/>
    <cellStyle name="Normal 399 4 2 2 2" xfId="24029"/>
    <cellStyle name="Normal 399 4 2 3" xfId="19806"/>
    <cellStyle name="Normal 399 4 3" xfId="4312"/>
    <cellStyle name="Normal 399 4 3 2" xfId="18529"/>
    <cellStyle name="Normal 399 4 4" xfId="10417"/>
    <cellStyle name="Normal 399 4 4 2" xfId="22456"/>
    <cellStyle name="Normal 399 4 5" xfId="14988"/>
    <cellStyle name="Normal 399 4 5 2" xfId="30211"/>
    <cellStyle name="Normal 399 4 6" xfId="17300"/>
    <cellStyle name="Normal 399 5" xfId="14025"/>
    <cellStyle name="Normal 399 5 2" xfId="29268"/>
    <cellStyle name="Normal 399 6" xfId="16355"/>
    <cellStyle name="Normal 4" xfId="1100"/>
    <cellStyle name="Normal 4 10" xfId="1101"/>
    <cellStyle name="Normal 4 11" xfId="1102"/>
    <cellStyle name="Normal 4 12" xfId="1103"/>
    <cellStyle name="Normal 4 13" xfId="1104"/>
    <cellStyle name="Normal 4 14" xfId="1105"/>
    <cellStyle name="Normal 4 15" xfId="1106"/>
    <cellStyle name="Normal 4 16" xfId="1107"/>
    <cellStyle name="Normal 4 17" xfId="1108"/>
    <cellStyle name="Normal 4 18" xfId="1109"/>
    <cellStyle name="Normal 4 19" xfId="1110"/>
    <cellStyle name="Normal 4 2" xfId="1111"/>
    <cellStyle name="Normal 4 2 2" xfId="1112"/>
    <cellStyle name="Normal 4 2 2 2" xfId="1113"/>
    <cellStyle name="Normal 4 2 2 3" xfId="7305"/>
    <cellStyle name="Normal 4 2 2 3 2" xfId="11992"/>
    <cellStyle name="Normal 4 2 2 3 2 2" xfId="24030"/>
    <cellStyle name="Normal 4 2 2 3 3" xfId="19807"/>
    <cellStyle name="Normal 4 2 2 4" xfId="4313"/>
    <cellStyle name="Normal 4 2 2 4 2" xfId="18530"/>
    <cellStyle name="Normal 4 2 2 5" xfId="10418"/>
    <cellStyle name="Normal 4 2 2 5 2" xfId="22457"/>
    <cellStyle name="Normal 4 2 2 6" xfId="13098"/>
    <cellStyle name="Normal 4 2 2 6 2" xfId="26952"/>
    <cellStyle name="Normal 4 2 2 7" xfId="13529"/>
    <cellStyle name="Normal 4 2 2 7 2" xfId="28776"/>
    <cellStyle name="Normal 4 2 2 8" xfId="15859"/>
    <cellStyle name="Normal 4 2 3" xfId="1114"/>
    <cellStyle name="Normal 4 2 3 2" xfId="24972"/>
    <cellStyle name="Normal 4 2 3 3" xfId="24846"/>
    <cellStyle name="Normal 4 20" xfId="24867"/>
    <cellStyle name="Normal 4 3" xfId="1115"/>
    <cellStyle name="Normal 4 3 2" xfId="1116"/>
    <cellStyle name="Normal 4 3 2 2" xfId="1117"/>
    <cellStyle name="Normal 4 3 2 2 2" xfId="7306"/>
    <cellStyle name="Normal 4 3 2 2 3" xfId="7307"/>
    <cellStyle name="Normal 4 3 3" xfId="7308"/>
    <cellStyle name="Normal 4 3 4" xfId="24872"/>
    <cellStyle name="Normal 4 3 5" xfId="24828"/>
    <cellStyle name="Normal 4 4" xfId="1118"/>
    <cellStyle name="Normal 4 4 10" xfId="13530"/>
    <cellStyle name="Normal 4 4 10 2" xfId="28777"/>
    <cellStyle name="Normal 4 4 11" xfId="15860"/>
    <cellStyle name="Normal 4 4 2" xfId="1119"/>
    <cellStyle name="Normal 4 4 2 2" xfId="1120"/>
    <cellStyle name="Normal 4 4 2 2 2" xfId="7310"/>
    <cellStyle name="Normal 4 4 2 2 3" xfId="7311"/>
    <cellStyle name="Normal 4 4 3" xfId="7312"/>
    <cellStyle name="Normal 4 4 3 2" xfId="11994"/>
    <cellStyle name="Normal 4 4 3 2 2" xfId="24032"/>
    <cellStyle name="Normal 4 4 3 3" xfId="14818"/>
    <cellStyle name="Normal 4 4 3 3 2" xfId="30055"/>
    <cellStyle name="Normal 4 4 3 4" xfId="17135"/>
    <cellStyle name="Normal 4 4 4" xfId="7313"/>
    <cellStyle name="Normal 4 4 5" xfId="7314"/>
    <cellStyle name="Normal 4 4 5 2" xfId="11995"/>
    <cellStyle name="Normal 4 4 5 2 2" xfId="24033"/>
    <cellStyle name="Normal 4 4 5 3" xfId="14750"/>
    <cellStyle name="Normal 4 4 5 3 2" xfId="29992"/>
    <cellStyle name="Normal 4 4 5 4" xfId="17078"/>
    <cellStyle name="Normal 4 4 6" xfId="7309"/>
    <cellStyle name="Normal 4 4 6 2" xfId="11993"/>
    <cellStyle name="Normal 4 4 6 2 2" xfId="24031"/>
    <cellStyle name="Normal 4 4 6 3" xfId="19808"/>
    <cellStyle name="Normal 4 4 7" xfId="4314"/>
    <cellStyle name="Normal 4 4 7 2" xfId="18531"/>
    <cellStyle name="Normal 4 4 8" xfId="10419"/>
    <cellStyle name="Normal 4 4 8 2" xfId="22458"/>
    <cellStyle name="Normal 4 4 9" xfId="13099"/>
    <cellStyle name="Normal 4 4 9 2" xfId="26953"/>
    <cellStyle name="Normal 4 4 9 3" xfId="24884"/>
    <cellStyle name="Normal 4 5" xfId="1121"/>
    <cellStyle name="Normal 4 5 2" xfId="1122"/>
    <cellStyle name="Normal 4 5 3" xfId="1123"/>
    <cellStyle name="Normal 4 5 3 2" xfId="4316"/>
    <cellStyle name="Normal 4 5 3 2 2" xfId="17971"/>
    <cellStyle name="Normal 4 5 3 2 3" xfId="25120"/>
    <cellStyle name="Normal 4 5 3 3" xfId="4315"/>
    <cellStyle name="Normal 4 5 4" xfId="1124"/>
    <cellStyle name="Normal 4 5 4 2" xfId="7315"/>
    <cellStyle name="Normal 4 5 4 3" xfId="7316"/>
    <cellStyle name="Normal 4 5 4 4" xfId="7317"/>
    <cellStyle name="Normal 4 5 4 5" xfId="7318"/>
    <cellStyle name="Normal 4 5 5" xfId="24922"/>
    <cellStyle name="Normal 4 5 6" xfId="24851"/>
    <cellStyle name="Normal 4 6" xfId="1125"/>
    <cellStyle name="Normal 4 6 2" xfId="1126"/>
    <cellStyle name="Normal 4 6 2 2" xfId="7319"/>
    <cellStyle name="Normal 4 6 2 3" xfId="7320"/>
    <cellStyle name="Normal 4 6 3" xfId="4318"/>
    <cellStyle name="Normal 4 6 3 2" xfId="7321"/>
    <cellStyle name="Normal 4 6 3 2 2" xfId="19809"/>
    <cellStyle name="Normal 4 6 3 2 3" xfId="17972"/>
    <cellStyle name="Normal 4 6 3 3" xfId="25121"/>
    <cellStyle name="Normal 4 6 3 4" xfId="17783"/>
    <cellStyle name="Normal 4 6 4" xfId="4317"/>
    <cellStyle name="Normal 4 7" xfId="1127"/>
    <cellStyle name="Normal 4 8" xfId="1128"/>
    <cellStyle name="Normal 4 9" xfId="1129"/>
    <cellStyle name="Normal 4_Analise_Torre_PM_072009" xfId="1130"/>
    <cellStyle name="Normal 40" xfId="1131"/>
    <cellStyle name="Normal 40 10" xfId="1132"/>
    <cellStyle name="Normal 40 11" xfId="1133"/>
    <cellStyle name="Normal 40 12" xfId="1134"/>
    <cellStyle name="Normal 40 13" xfId="7322"/>
    <cellStyle name="Normal 40 13 2" xfId="11996"/>
    <cellStyle name="Normal 40 13 2 2" xfId="24034"/>
    <cellStyle name="Normal 40 13 3" xfId="19810"/>
    <cellStyle name="Normal 40 14" xfId="13100"/>
    <cellStyle name="Normal 40 14 2" xfId="26954"/>
    <cellStyle name="Normal 40 14 3" xfId="24923"/>
    <cellStyle name="Normal 40 15" xfId="13531"/>
    <cellStyle name="Normal 40 15 2" xfId="28778"/>
    <cellStyle name="Normal 40 16" xfId="15861"/>
    <cellStyle name="Normal 40 2" xfId="1135"/>
    <cellStyle name="Normal 40 2 2" xfId="1136"/>
    <cellStyle name="Normal 40 2 2 2" xfId="7324"/>
    <cellStyle name="Normal 40 2 2 3" xfId="7325"/>
    <cellStyle name="Normal 40 2 2 3 2" xfId="11998"/>
    <cellStyle name="Normal 40 2 2 3 2 2" xfId="24036"/>
    <cellStyle name="Normal 40 2 2 3 3" xfId="19812"/>
    <cellStyle name="Normal 40 2 2 4" xfId="14751"/>
    <cellStyle name="Normal 40 2 2 4 2" xfId="29993"/>
    <cellStyle name="Normal 40 2 2 5" xfId="17079"/>
    <cellStyle name="Normal 40 2 3" xfId="7323"/>
    <cellStyle name="Normal 40 2 3 2" xfId="11997"/>
    <cellStyle name="Normal 40 2 3 2 2" xfId="24035"/>
    <cellStyle name="Normal 40 2 3 3" xfId="19811"/>
    <cellStyle name="Normal 40 2 4" xfId="4319"/>
    <cellStyle name="Normal 40 2 4 2" xfId="18532"/>
    <cellStyle name="Normal 40 2 5" xfId="10420"/>
    <cellStyle name="Normal 40 2 5 2" xfId="22459"/>
    <cellStyle name="Normal 40 3" xfId="1137"/>
    <cellStyle name="Normal 40 3 2" xfId="1138"/>
    <cellStyle name="Normal 40 3 3" xfId="1139"/>
    <cellStyle name="Normal 40 3 3 2" xfId="4321"/>
    <cellStyle name="Normal 40 3 3 2 2" xfId="17973"/>
    <cellStyle name="Normal 40 3 3 2 3" xfId="25122"/>
    <cellStyle name="Normal 40 3 3 3" xfId="4320"/>
    <cellStyle name="Normal 40 3 4" xfId="1140"/>
    <cellStyle name="Normal 40 3 4 2" xfId="7326"/>
    <cellStyle name="Normal 40 3 4 3" xfId="7327"/>
    <cellStyle name="Normal 40 3 4 4" xfId="7328"/>
    <cellStyle name="Normal 40 3 4 5" xfId="7329"/>
    <cellStyle name="Normal 40 4" xfId="1141"/>
    <cellStyle name="Normal 40 4 2" xfId="1142"/>
    <cellStyle name="Normal 40 4 3" xfId="4323"/>
    <cellStyle name="Normal 40 4 4" xfId="4322"/>
    <cellStyle name="Normal 40 4 5" xfId="25123"/>
    <cellStyle name="Normal 40 5" xfId="1143"/>
    <cellStyle name="Normal 40 6" xfId="1144"/>
    <cellStyle name="Normal 40 7" xfId="1145"/>
    <cellStyle name="Normal 40 8" xfId="1146"/>
    <cellStyle name="Normal 40 9" xfId="1147"/>
    <cellStyle name="Normal 400" xfId="1148"/>
    <cellStyle name="Normal 400 2" xfId="1149"/>
    <cellStyle name="Normal 400 3" xfId="1150"/>
    <cellStyle name="Normal 400 3 2" xfId="4325"/>
    <cellStyle name="Normal 400 3 3" xfId="4324"/>
    <cellStyle name="Normal 400 3 4" xfId="25124"/>
    <cellStyle name="Normal 400 4" xfId="1151"/>
    <cellStyle name="Normal 400 4 2" xfId="7330"/>
    <cellStyle name="Normal 400 4 2 2" xfId="11999"/>
    <cellStyle name="Normal 400 4 2 2 2" xfId="24037"/>
    <cellStyle name="Normal 400 4 2 3" xfId="19813"/>
    <cellStyle name="Normal 400 4 3" xfId="4326"/>
    <cellStyle name="Normal 400 4 3 2" xfId="18533"/>
    <cellStyle name="Normal 400 4 4" xfId="10421"/>
    <cellStyle name="Normal 400 4 4 2" xfId="22460"/>
    <cellStyle name="Normal 400 4 5" xfId="14989"/>
    <cellStyle name="Normal 400 4 5 2" xfId="30212"/>
    <cellStyle name="Normal 400 4 6" xfId="17301"/>
    <cellStyle name="Normal 400 5" xfId="14047"/>
    <cellStyle name="Normal 400 5 2" xfId="29290"/>
    <cellStyle name="Normal 400 6" xfId="16377"/>
    <cellStyle name="Normal 401" xfId="1152"/>
    <cellStyle name="Normal 401 2" xfId="1153"/>
    <cellStyle name="Normal 401 3" xfId="1154"/>
    <cellStyle name="Normal 401 3 2" xfId="4328"/>
    <cellStyle name="Normal 401 3 3" xfId="4327"/>
    <cellStyle name="Normal 401 3 4" xfId="25125"/>
    <cellStyle name="Normal 401 4" xfId="1155"/>
    <cellStyle name="Normal 401 4 2" xfId="7331"/>
    <cellStyle name="Normal 401 4 2 2" xfId="12000"/>
    <cellStyle name="Normal 401 4 2 2 2" xfId="24038"/>
    <cellStyle name="Normal 401 4 2 3" xfId="19814"/>
    <cellStyle name="Normal 401 4 3" xfId="4329"/>
    <cellStyle name="Normal 401 4 3 2" xfId="18534"/>
    <cellStyle name="Normal 401 4 4" xfId="10422"/>
    <cellStyle name="Normal 401 4 4 2" xfId="22461"/>
    <cellStyle name="Normal 401 4 5" xfId="14990"/>
    <cellStyle name="Normal 401 4 5 2" xfId="30213"/>
    <cellStyle name="Normal 401 4 6" xfId="17302"/>
    <cellStyle name="Normal 401 5" xfId="14015"/>
    <cellStyle name="Normal 401 5 2" xfId="29258"/>
    <cellStyle name="Normal 401 6" xfId="16345"/>
    <cellStyle name="Normal 402" xfId="1156"/>
    <cellStyle name="Normal 402 2" xfId="1157"/>
    <cellStyle name="Normal 402 3" xfId="1158"/>
    <cellStyle name="Normal 402 3 2" xfId="4331"/>
    <cellStyle name="Normal 402 3 3" xfId="4330"/>
    <cellStyle name="Normal 402 3 4" xfId="25126"/>
    <cellStyle name="Normal 402 4" xfId="1159"/>
    <cellStyle name="Normal 402 4 2" xfId="7332"/>
    <cellStyle name="Normal 402 4 2 2" xfId="12001"/>
    <cellStyle name="Normal 402 4 2 2 2" xfId="24039"/>
    <cellStyle name="Normal 402 4 2 3" xfId="19815"/>
    <cellStyle name="Normal 402 4 3" xfId="4332"/>
    <cellStyle name="Normal 402 4 3 2" xfId="18535"/>
    <cellStyle name="Normal 402 4 4" xfId="10423"/>
    <cellStyle name="Normal 402 4 4 2" xfId="22462"/>
    <cellStyle name="Normal 402 4 5" xfId="14991"/>
    <cellStyle name="Normal 402 4 5 2" xfId="30214"/>
    <cellStyle name="Normal 402 4 6" xfId="17303"/>
    <cellStyle name="Normal 402 5" xfId="14066"/>
    <cellStyle name="Normal 402 5 2" xfId="29309"/>
    <cellStyle name="Normal 402 6" xfId="16396"/>
    <cellStyle name="Normal 403" xfId="1160"/>
    <cellStyle name="Normal 403 2" xfId="1161"/>
    <cellStyle name="Normal 403 3" xfId="1162"/>
    <cellStyle name="Normal 403 3 2" xfId="4334"/>
    <cellStyle name="Normal 403 3 3" xfId="4333"/>
    <cellStyle name="Normal 403 3 4" xfId="25127"/>
    <cellStyle name="Normal 403 4" xfId="1163"/>
    <cellStyle name="Normal 403 4 2" xfId="7333"/>
    <cellStyle name="Normal 403 4 2 2" xfId="12002"/>
    <cellStyle name="Normal 403 4 2 2 2" xfId="24040"/>
    <cellStyle name="Normal 403 4 2 3" xfId="19816"/>
    <cellStyle name="Normal 403 4 3" xfId="4335"/>
    <cellStyle name="Normal 403 4 3 2" xfId="18536"/>
    <cellStyle name="Normal 403 4 4" xfId="10424"/>
    <cellStyle name="Normal 403 4 4 2" xfId="22463"/>
    <cellStyle name="Normal 403 4 5" xfId="14992"/>
    <cellStyle name="Normal 403 4 5 2" xfId="30215"/>
    <cellStyle name="Normal 403 4 6" xfId="17304"/>
    <cellStyle name="Normal 403 5" xfId="14064"/>
    <cellStyle name="Normal 403 5 2" xfId="29307"/>
    <cellStyle name="Normal 403 6" xfId="16394"/>
    <cellStyle name="Normal 404" xfId="1164"/>
    <cellStyle name="Normal 404 2" xfId="1165"/>
    <cellStyle name="Normal 404 3" xfId="1166"/>
    <cellStyle name="Normal 404 3 2" xfId="4337"/>
    <cellStyle name="Normal 404 3 3" xfId="4336"/>
    <cellStyle name="Normal 404 3 4" xfId="25128"/>
    <cellStyle name="Normal 404 4" xfId="1167"/>
    <cellStyle name="Normal 404 4 2" xfId="7334"/>
    <cellStyle name="Normal 404 4 2 2" xfId="12003"/>
    <cellStyle name="Normal 404 4 2 2 2" xfId="24041"/>
    <cellStyle name="Normal 404 4 2 3" xfId="19817"/>
    <cellStyle name="Normal 404 4 3" xfId="4338"/>
    <cellStyle name="Normal 404 4 3 2" xfId="18537"/>
    <cellStyle name="Normal 404 4 4" xfId="10425"/>
    <cellStyle name="Normal 404 4 4 2" xfId="22464"/>
    <cellStyle name="Normal 404 4 5" xfId="14993"/>
    <cellStyle name="Normal 404 4 5 2" xfId="30216"/>
    <cellStyle name="Normal 404 4 6" xfId="17305"/>
    <cellStyle name="Normal 404 5" xfId="14062"/>
    <cellStyle name="Normal 404 5 2" xfId="29305"/>
    <cellStyle name="Normal 404 6" xfId="16392"/>
    <cellStyle name="Normal 405" xfId="1168"/>
    <cellStyle name="Normal 405 2" xfId="1169"/>
    <cellStyle name="Normal 405 3" xfId="1170"/>
    <cellStyle name="Normal 405 3 2" xfId="4340"/>
    <cellStyle name="Normal 405 3 3" xfId="4339"/>
    <cellStyle name="Normal 405 3 4" xfId="25129"/>
    <cellStyle name="Normal 405 4" xfId="1171"/>
    <cellStyle name="Normal 405 4 2" xfId="7335"/>
    <cellStyle name="Normal 405 4 2 2" xfId="12004"/>
    <cellStyle name="Normal 405 4 2 2 2" xfId="24042"/>
    <cellStyle name="Normal 405 4 2 3" xfId="19818"/>
    <cellStyle name="Normal 405 4 3" xfId="4341"/>
    <cellStyle name="Normal 405 4 3 2" xfId="18538"/>
    <cellStyle name="Normal 405 4 4" xfId="10426"/>
    <cellStyle name="Normal 405 4 4 2" xfId="22465"/>
    <cellStyle name="Normal 405 4 5" xfId="14994"/>
    <cellStyle name="Normal 405 4 5 2" xfId="30217"/>
    <cellStyle name="Normal 405 4 6" xfId="17306"/>
    <cellStyle name="Normal 405 5" xfId="14018"/>
    <cellStyle name="Normal 405 5 2" xfId="29261"/>
    <cellStyle name="Normal 405 6" xfId="16348"/>
    <cellStyle name="Normal 406" xfId="1172"/>
    <cellStyle name="Normal 406 2" xfId="1173"/>
    <cellStyle name="Normal 406 3" xfId="1174"/>
    <cellStyle name="Normal 406 3 2" xfId="4343"/>
    <cellStyle name="Normal 406 3 3" xfId="4342"/>
    <cellStyle name="Normal 406 3 4" xfId="25130"/>
    <cellStyle name="Normal 406 4" xfId="1175"/>
    <cellStyle name="Normal 406 4 2" xfId="7336"/>
    <cellStyle name="Normal 406 4 2 2" xfId="12005"/>
    <cellStyle name="Normal 406 4 2 2 2" xfId="24043"/>
    <cellStyle name="Normal 406 4 2 3" xfId="19819"/>
    <cellStyle name="Normal 406 4 3" xfId="4344"/>
    <cellStyle name="Normal 406 4 3 2" xfId="18539"/>
    <cellStyle name="Normal 406 4 4" xfId="10427"/>
    <cellStyle name="Normal 406 4 4 2" xfId="22466"/>
    <cellStyle name="Normal 406 4 5" xfId="14995"/>
    <cellStyle name="Normal 406 4 5 2" xfId="30218"/>
    <cellStyle name="Normal 406 4 6" xfId="17307"/>
    <cellStyle name="Normal 406 5" xfId="14023"/>
    <cellStyle name="Normal 406 5 2" xfId="29266"/>
    <cellStyle name="Normal 406 6" xfId="16353"/>
    <cellStyle name="Normal 407" xfId="1176"/>
    <cellStyle name="Normal 407 2" xfId="1177"/>
    <cellStyle name="Normal 407 3" xfId="1178"/>
    <cellStyle name="Normal 407 3 2" xfId="4346"/>
    <cellStyle name="Normal 407 3 3" xfId="4345"/>
    <cellStyle name="Normal 407 3 4" xfId="25131"/>
    <cellStyle name="Normal 407 4" xfId="1179"/>
    <cellStyle name="Normal 407 4 2" xfId="7337"/>
    <cellStyle name="Normal 407 4 2 2" xfId="12006"/>
    <cellStyle name="Normal 407 4 2 2 2" xfId="24044"/>
    <cellStyle name="Normal 407 4 2 3" xfId="19820"/>
    <cellStyle name="Normal 407 4 3" xfId="4347"/>
    <cellStyle name="Normal 407 4 3 2" xfId="18540"/>
    <cellStyle name="Normal 407 4 4" xfId="10428"/>
    <cellStyle name="Normal 407 4 4 2" xfId="22467"/>
    <cellStyle name="Normal 407 4 5" xfId="14996"/>
    <cellStyle name="Normal 407 4 5 2" xfId="30219"/>
    <cellStyle name="Normal 407 4 6" xfId="17308"/>
    <cellStyle name="Normal 407 5" xfId="14022"/>
    <cellStyle name="Normal 407 5 2" xfId="29265"/>
    <cellStyle name="Normal 407 6" xfId="16352"/>
    <cellStyle name="Normal 408" xfId="1180"/>
    <cellStyle name="Normal 408 2" xfId="1181"/>
    <cellStyle name="Normal 408 3" xfId="1182"/>
    <cellStyle name="Normal 408 3 2" xfId="4349"/>
    <cellStyle name="Normal 408 3 3" xfId="4348"/>
    <cellStyle name="Normal 408 3 4" xfId="25132"/>
    <cellStyle name="Normal 408 4" xfId="1183"/>
    <cellStyle name="Normal 408 4 2" xfId="7338"/>
    <cellStyle name="Normal 408 4 2 2" xfId="12007"/>
    <cellStyle name="Normal 408 4 2 2 2" xfId="24045"/>
    <cellStyle name="Normal 408 4 2 3" xfId="19821"/>
    <cellStyle name="Normal 408 4 3" xfId="4350"/>
    <cellStyle name="Normal 408 4 3 2" xfId="18541"/>
    <cellStyle name="Normal 408 4 4" xfId="10429"/>
    <cellStyle name="Normal 408 4 4 2" xfId="22468"/>
    <cellStyle name="Normal 408 4 5" xfId="14997"/>
    <cellStyle name="Normal 408 4 5 2" xfId="30220"/>
    <cellStyle name="Normal 408 4 6" xfId="17309"/>
    <cellStyle name="Normal 408 5" xfId="14006"/>
    <cellStyle name="Normal 408 5 2" xfId="29249"/>
    <cellStyle name="Normal 408 6" xfId="16336"/>
    <cellStyle name="Normal 409" xfId="1184"/>
    <cellStyle name="Normal 409 2" xfId="1185"/>
    <cellStyle name="Normal 409 3" xfId="1186"/>
    <cellStyle name="Normal 409 3 2" xfId="4352"/>
    <cellStyle name="Normal 409 3 3" xfId="4351"/>
    <cellStyle name="Normal 409 3 4" xfId="25133"/>
    <cellStyle name="Normal 409 4" xfId="1187"/>
    <cellStyle name="Normal 409 4 2" xfId="7339"/>
    <cellStyle name="Normal 409 4 2 2" xfId="12008"/>
    <cellStyle name="Normal 409 4 2 2 2" xfId="24046"/>
    <cellStyle name="Normal 409 4 2 3" xfId="19822"/>
    <cellStyle name="Normal 409 4 3" xfId="4353"/>
    <cellStyle name="Normal 409 4 3 2" xfId="18542"/>
    <cellStyle name="Normal 409 4 4" xfId="10430"/>
    <cellStyle name="Normal 409 4 4 2" xfId="22469"/>
    <cellStyle name="Normal 409 4 5" xfId="14998"/>
    <cellStyle name="Normal 409 4 5 2" xfId="30221"/>
    <cellStyle name="Normal 409 4 6" xfId="17310"/>
    <cellStyle name="Normal 409 5" xfId="14058"/>
    <cellStyle name="Normal 409 5 2" xfId="29301"/>
    <cellStyle name="Normal 409 6" xfId="16388"/>
    <cellStyle name="Normal 41" xfId="1188"/>
    <cellStyle name="Normal 41 2" xfId="1189"/>
    <cellStyle name="Normal 41 2 2" xfId="1190"/>
    <cellStyle name="Normal 41 2 2 2" xfId="7342"/>
    <cellStyle name="Normal 41 2 2 3" xfId="7343"/>
    <cellStyle name="Normal 41 2 2 3 2" xfId="12011"/>
    <cellStyle name="Normal 41 2 2 3 2 2" xfId="24049"/>
    <cellStyle name="Normal 41 2 2 3 3" xfId="19825"/>
    <cellStyle name="Normal 41 2 2 4" xfId="14752"/>
    <cellStyle name="Normal 41 2 2 4 2" xfId="29994"/>
    <cellStyle name="Normal 41 2 2 5" xfId="17080"/>
    <cellStyle name="Normal 41 2 3" xfId="7341"/>
    <cellStyle name="Normal 41 2 3 2" xfId="12010"/>
    <cellStyle name="Normal 41 2 3 2 2" xfId="24048"/>
    <cellStyle name="Normal 41 2 3 3" xfId="19824"/>
    <cellStyle name="Normal 41 2 4" xfId="4354"/>
    <cellStyle name="Normal 41 2 4 2" xfId="18543"/>
    <cellStyle name="Normal 41 2 5" xfId="10431"/>
    <cellStyle name="Normal 41 2 5 2" xfId="22470"/>
    <cellStyle name="Normal 41 3" xfId="1191"/>
    <cellStyle name="Normal 41 3 2" xfId="1192"/>
    <cellStyle name="Normal 41 3 3" xfId="1193"/>
    <cellStyle name="Normal 41 3 3 2" xfId="4356"/>
    <cellStyle name="Normal 41 3 3 2 2" xfId="17974"/>
    <cellStyle name="Normal 41 3 3 2 3" xfId="25134"/>
    <cellStyle name="Normal 41 3 3 3" xfId="4355"/>
    <cellStyle name="Normal 41 4" xfId="1194"/>
    <cellStyle name="Normal 41 4 2" xfId="4358"/>
    <cellStyle name="Normal 41 4 3" xfId="4357"/>
    <cellStyle name="Normal 41 4 4" xfId="25135"/>
    <cellStyle name="Normal 41 5" xfId="7340"/>
    <cellStyle name="Normal 41 5 2" xfId="12009"/>
    <cellStyle name="Normal 41 5 2 2" xfId="24047"/>
    <cellStyle name="Normal 41 5 3" xfId="19823"/>
    <cellStyle name="Normal 41 6" xfId="13101"/>
    <cellStyle name="Normal 41 6 2" xfId="26955"/>
    <cellStyle name="Normal 41 7" xfId="13532"/>
    <cellStyle name="Normal 41 7 2" xfId="28779"/>
    <cellStyle name="Normal 41 8" xfId="15862"/>
    <cellStyle name="Normal 410" xfId="1195"/>
    <cellStyle name="Normal 410 2" xfId="1196"/>
    <cellStyle name="Normal 410 3" xfId="1197"/>
    <cellStyle name="Normal 410 3 2" xfId="4360"/>
    <cellStyle name="Normal 410 3 3" xfId="4359"/>
    <cellStyle name="Normal 410 3 4" xfId="25136"/>
    <cellStyle name="Normal 410 4" xfId="1198"/>
    <cellStyle name="Normal 410 4 2" xfId="7344"/>
    <cellStyle name="Normal 410 4 2 2" xfId="12012"/>
    <cellStyle name="Normal 410 4 2 2 2" xfId="24050"/>
    <cellStyle name="Normal 410 4 2 3" xfId="19826"/>
    <cellStyle name="Normal 410 4 3" xfId="4361"/>
    <cellStyle name="Normal 410 4 3 2" xfId="18544"/>
    <cellStyle name="Normal 410 4 4" xfId="10432"/>
    <cellStyle name="Normal 410 4 4 2" xfId="22471"/>
    <cellStyle name="Normal 410 4 5" xfId="14999"/>
    <cellStyle name="Normal 410 4 5 2" xfId="30222"/>
    <cellStyle name="Normal 410 4 6" xfId="17311"/>
    <cellStyle name="Normal 410 5" xfId="14060"/>
    <cellStyle name="Normal 410 5 2" xfId="29303"/>
    <cellStyle name="Normal 410 6" xfId="16390"/>
    <cellStyle name="Normal 411" xfId="1199"/>
    <cellStyle name="Normal 411 2" xfId="1200"/>
    <cellStyle name="Normal 411 3" xfId="1201"/>
    <cellStyle name="Normal 411 3 2" xfId="4363"/>
    <cellStyle name="Normal 411 3 3" xfId="4362"/>
    <cellStyle name="Normal 411 3 4" xfId="25137"/>
    <cellStyle name="Normal 411 4" xfId="1202"/>
    <cellStyle name="Normal 411 4 2" xfId="7345"/>
    <cellStyle name="Normal 411 4 2 2" xfId="12013"/>
    <cellStyle name="Normal 411 4 2 2 2" xfId="24051"/>
    <cellStyle name="Normal 411 4 2 3" xfId="19827"/>
    <cellStyle name="Normal 411 4 3" xfId="4364"/>
    <cellStyle name="Normal 411 4 3 2" xfId="18545"/>
    <cellStyle name="Normal 411 4 4" xfId="10433"/>
    <cellStyle name="Normal 411 4 4 2" xfId="22472"/>
    <cellStyle name="Normal 411 4 5" xfId="15000"/>
    <cellStyle name="Normal 411 4 5 2" xfId="30223"/>
    <cellStyle name="Normal 411 4 6" xfId="17312"/>
    <cellStyle name="Normal 411 5" xfId="14065"/>
    <cellStyle name="Normal 411 5 2" xfId="29308"/>
    <cellStyle name="Normal 411 6" xfId="16395"/>
    <cellStyle name="Normal 412" xfId="1203"/>
    <cellStyle name="Normal 412 2" xfId="1204"/>
    <cellStyle name="Normal 412 3" xfId="1205"/>
    <cellStyle name="Normal 412 3 2" xfId="4366"/>
    <cellStyle name="Normal 412 3 3" xfId="4365"/>
    <cellStyle name="Normal 412 3 4" xfId="25138"/>
    <cellStyle name="Normal 412 4" xfId="1206"/>
    <cellStyle name="Normal 412 4 2" xfId="7346"/>
    <cellStyle name="Normal 412 4 2 2" xfId="12014"/>
    <cellStyle name="Normal 412 4 2 2 2" xfId="24052"/>
    <cellStyle name="Normal 412 4 2 3" xfId="19828"/>
    <cellStyle name="Normal 412 4 3" xfId="4367"/>
    <cellStyle name="Normal 412 4 3 2" xfId="18546"/>
    <cellStyle name="Normal 412 4 4" xfId="10434"/>
    <cellStyle name="Normal 412 4 4 2" xfId="22473"/>
    <cellStyle name="Normal 412 4 5" xfId="15001"/>
    <cellStyle name="Normal 412 4 5 2" xfId="30224"/>
    <cellStyle name="Normal 412 4 6" xfId="17313"/>
    <cellStyle name="Normal 412 5" xfId="14024"/>
    <cellStyle name="Normal 412 5 2" xfId="29267"/>
    <cellStyle name="Normal 412 6" xfId="16354"/>
    <cellStyle name="Normal 413" xfId="1207"/>
    <cellStyle name="Normal 413 2" xfId="1208"/>
    <cellStyle name="Normal 413 3" xfId="1209"/>
    <cellStyle name="Normal 413 3 2" xfId="4369"/>
    <cellStyle name="Normal 413 3 3" xfId="4368"/>
    <cellStyle name="Normal 413 3 4" xfId="25139"/>
    <cellStyle name="Normal 413 4" xfId="1210"/>
    <cellStyle name="Normal 413 4 2" xfId="7347"/>
    <cellStyle name="Normal 413 4 2 2" xfId="12015"/>
    <cellStyle name="Normal 413 4 2 2 2" xfId="24053"/>
    <cellStyle name="Normal 413 4 2 3" xfId="19829"/>
    <cellStyle name="Normal 413 4 3" xfId="4370"/>
    <cellStyle name="Normal 413 4 3 2" xfId="18547"/>
    <cellStyle name="Normal 413 4 4" xfId="10435"/>
    <cellStyle name="Normal 413 4 4 2" xfId="22474"/>
    <cellStyle name="Normal 413 4 5" xfId="15002"/>
    <cellStyle name="Normal 413 4 5 2" xfId="30225"/>
    <cellStyle name="Normal 413 4 6" xfId="17314"/>
    <cellStyle name="Normal 413 5" xfId="14034"/>
    <cellStyle name="Normal 413 5 2" xfId="29277"/>
    <cellStyle name="Normal 413 6" xfId="16364"/>
    <cellStyle name="Normal 414" xfId="1211"/>
    <cellStyle name="Normal 414 2" xfId="1212"/>
    <cellStyle name="Normal 414 3" xfId="1213"/>
    <cellStyle name="Normal 414 3 2" xfId="4372"/>
    <cellStyle name="Normal 414 3 3" xfId="4371"/>
    <cellStyle name="Normal 414 3 4" xfId="25140"/>
    <cellStyle name="Normal 414 4" xfId="1214"/>
    <cellStyle name="Normal 414 4 2" xfId="7348"/>
    <cellStyle name="Normal 414 4 2 2" xfId="12016"/>
    <cellStyle name="Normal 414 4 2 2 2" xfId="24054"/>
    <cellStyle name="Normal 414 4 2 3" xfId="19830"/>
    <cellStyle name="Normal 414 4 3" xfId="4373"/>
    <cellStyle name="Normal 414 4 3 2" xfId="18548"/>
    <cellStyle name="Normal 414 4 4" xfId="10436"/>
    <cellStyle name="Normal 414 4 4 2" xfId="22475"/>
    <cellStyle name="Normal 414 4 5" xfId="15003"/>
    <cellStyle name="Normal 414 4 5 2" xfId="30226"/>
    <cellStyle name="Normal 414 4 6" xfId="17315"/>
    <cellStyle name="Normal 414 5" xfId="14069"/>
    <cellStyle name="Normal 414 5 2" xfId="29312"/>
    <cellStyle name="Normal 414 6" xfId="16399"/>
    <cellStyle name="Normal 415" xfId="1215"/>
    <cellStyle name="Normal 415 2" xfId="1216"/>
    <cellStyle name="Normal 415 3" xfId="1217"/>
    <cellStyle name="Normal 415 3 2" xfId="4375"/>
    <cellStyle name="Normal 415 3 3" xfId="4374"/>
    <cellStyle name="Normal 415 3 4" xfId="25141"/>
    <cellStyle name="Normal 415 4" xfId="1218"/>
    <cellStyle name="Normal 415 4 2" xfId="7349"/>
    <cellStyle name="Normal 415 4 2 2" xfId="12017"/>
    <cellStyle name="Normal 415 4 2 2 2" xfId="24055"/>
    <cellStyle name="Normal 415 4 2 3" xfId="19831"/>
    <cellStyle name="Normal 415 4 3" xfId="4376"/>
    <cellStyle name="Normal 415 4 3 2" xfId="18549"/>
    <cellStyle name="Normal 415 4 4" xfId="10437"/>
    <cellStyle name="Normal 415 4 4 2" xfId="22476"/>
    <cellStyle name="Normal 415 4 5" xfId="15004"/>
    <cellStyle name="Normal 415 4 5 2" xfId="30227"/>
    <cellStyle name="Normal 415 4 6" xfId="17316"/>
    <cellStyle name="Normal 415 5" xfId="14042"/>
    <cellStyle name="Normal 415 5 2" xfId="29285"/>
    <cellStyle name="Normal 415 6" xfId="16372"/>
    <cellStyle name="Normal 416" xfId="1219"/>
    <cellStyle name="Normal 416 2" xfId="1220"/>
    <cellStyle name="Normal 416 3" xfId="1221"/>
    <cellStyle name="Normal 416 3 2" xfId="4378"/>
    <cellStyle name="Normal 416 3 3" xfId="4377"/>
    <cellStyle name="Normal 416 3 4" xfId="25142"/>
    <cellStyle name="Normal 416 4" xfId="1222"/>
    <cellStyle name="Normal 416 4 2" xfId="7350"/>
    <cellStyle name="Normal 416 4 2 2" xfId="12018"/>
    <cellStyle name="Normal 416 4 2 2 2" xfId="24056"/>
    <cellStyle name="Normal 416 4 2 3" xfId="19832"/>
    <cellStyle name="Normal 416 4 3" xfId="4379"/>
    <cellStyle name="Normal 416 4 3 2" xfId="18550"/>
    <cellStyle name="Normal 416 4 4" xfId="10438"/>
    <cellStyle name="Normal 416 4 4 2" xfId="22477"/>
    <cellStyle name="Normal 416 4 5" xfId="15005"/>
    <cellStyle name="Normal 416 4 5 2" xfId="30228"/>
    <cellStyle name="Normal 416 4 6" xfId="17317"/>
    <cellStyle name="Normal 416 5" xfId="14046"/>
    <cellStyle name="Normal 416 5 2" xfId="29289"/>
    <cellStyle name="Normal 416 6" xfId="16376"/>
    <cellStyle name="Normal 417" xfId="1223"/>
    <cellStyle name="Normal 417 2" xfId="1224"/>
    <cellStyle name="Normal 417 3" xfId="1225"/>
    <cellStyle name="Normal 417 3 2" xfId="4381"/>
    <cellStyle name="Normal 417 3 3" xfId="4380"/>
    <cellStyle name="Normal 417 3 4" xfId="25143"/>
    <cellStyle name="Normal 417 4" xfId="1226"/>
    <cellStyle name="Normal 417 4 2" xfId="7351"/>
    <cellStyle name="Normal 417 4 2 2" xfId="12019"/>
    <cellStyle name="Normal 417 4 2 2 2" xfId="24057"/>
    <cellStyle name="Normal 417 4 2 3" xfId="19833"/>
    <cellStyle name="Normal 417 4 3" xfId="4382"/>
    <cellStyle name="Normal 417 4 3 2" xfId="18551"/>
    <cellStyle name="Normal 417 4 4" xfId="10439"/>
    <cellStyle name="Normal 417 4 4 2" xfId="22478"/>
    <cellStyle name="Normal 417 4 5" xfId="15006"/>
    <cellStyle name="Normal 417 4 5 2" xfId="30229"/>
    <cellStyle name="Normal 417 4 6" xfId="17318"/>
    <cellStyle name="Normal 417 5" xfId="14000"/>
    <cellStyle name="Normal 417 5 2" xfId="29243"/>
    <cellStyle name="Normal 417 6" xfId="16330"/>
    <cellStyle name="Normal 418" xfId="1227"/>
    <cellStyle name="Normal 418 2" xfId="1228"/>
    <cellStyle name="Normal 418 3" xfId="1229"/>
    <cellStyle name="Normal 418 3 2" xfId="4384"/>
    <cellStyle name="Normal 418 3 3" xfId="4383"/>
    <cellStyle name="Normal 418 3 4" xfId="25144"/>
    <cellStyle name="Normal 418 4" xfId="1230"/>
    <cellStyle name="Normal 418 4 2" xfId="7352"/>
    <cellStyle name="Normal 418 4 2 2" xfId="12020"/>
    <cellStyle name="Normal 418 4 2 2 2" xfId="24058"/>
    <cellStyle name="Normal 418 4 2 3" xfId="19834"/>
    <cellStyle name="Normal 418 4 3" xfId="4385"/>
    <cellStyle name="Normal 418 4 3 2" xfId="18552"/>
    <cellStyle name="Normal 418 4 4" xfId="10440"/>
    <cellStyle name="Normal 418 4 4 2" xfId="22479"/>
    <cellStyle name="Normal 418 4 5" xfId="15007"/>
    <cellStyle name="Normal 418 4 5 2" xfId="30230"/>
    <cellStyle name="Normal 418 4 6" xfId="17319"/>
    <cellStyle name="Normal 418 5" xfId="14009"/>
    <cellStyle name="Normal 418 5 2" xfId="29252"/>
    <cellStyle name="Normal 418 6" xfId="16339"/>
    <cellStyle name="Normal 419" xfId="1231"/>
    <cellStyle name="Normal 419 2" xfId="1232"/>
    <cellStyle name="Normal 419 3" xfId="1233"/>
    <cellStyle name="Normal 419 3 2" xfId="4387"/>
    <cellStyle name="Normal 419 3 3" xfId="4386"/>
    <cellStyle name="Normal 419 3 4" xfId="25145"/>
    <cellStyle name="Normal 419 4" xfId="1234"/>
    <cellStyle name="Normal 419 4 2" xfId="7353"/>
    <cellStyle name="Normal 419 4 2 2" xfId="12021"/>
    <cellStyle name="Normal 419 4 2 2 2" xfId="24059"/>
    <cellStyle name="Normal 419 4 2 3" xfId="19835"/>
    <cellStyle name="Normal 419 4 3" xfId="4388"/>
    <cellStyle name="Normal 419 4 3 2" xfId="18553"/>
    <cellStyle name="Normal 419 4 4" xfId="10441"/>
    <cellStyle name="Normal 419 4 4 2" xfId="22480"/>
    <cellStyle name="Normal 419 4 5" xfId="15008"/>
    <cellStyle name="Normal 419 4 5 2" xfId="30231"/>
    <cellStyle name="Normal 419 4 6" xfId="17320"/>
    <cellStyle name="Normal 419 5" xfId="14044"/>
    <cellStyle name="Normal 419 5 2" xfId="29287"/>
    <cellStyle name="Normal 419 6" xfId="16374"/>
    <cellStyle name="Normal 42" xfId="1235"/>
    <cellStyle name="Normal 42 2" xfId="1236"/>
    <cellStyle name="Normal 42 2 2" xfId="7355"/>
    <cellStyle name="Normal 42 2 2 2" xfId="12023"/>
    <cellStyle name="Normal 42 2 2 2 2" xfId="24061"/>
    <cellStyle name="Normal 42 2 2 3" xfId="19837"/>
    <cellStyle name="Normal 42 2 3" xfId="4389"/>
    <cellStyle name="Normal 42 2 3 2" xfId="18554"/>
    <cellStyle name="Normal 42 2 4" xfId="10442"/>
    <cellStyle name="Normal 42 2 4 2" xfId="22481"/>
    <cellStyle name="Normal 42 2 5" xfId="14753"/>
    <cellStyle name="Normal 42 2 5 2" xfId="29995"/>
    <cellStyle name="Normal 42 2 6" xfId="17081"/>
    <cellStyle name="Normal 42 3" xfId="1237"/>
    <cellStyle name="Normal 42 3 2" xfId="1238"/>
    <cellStyle name="Normal 42 3 3" xfId="1239"/>
    <cellStyle name="Normal 42 3 3 2" xfId="4391"/>
    <cellStyle name="Normal 42 3 3 2 2" xfId="17975"/>
    <cellStyle name="Normal 42 3 3 2 3" xfId="25146"/>
    <cellStyle name="Normal 42 3 3 3" xfId="4390"/>
    <cellStyle name="Normal 42 4" xfId="1240"/>
    <cellStyle name="Normal 42 4 2" xfId="4393"/>
    <cellStyle name="Normal 42 4 3" xfId="4392"/>
    <cellStyle name="Normal 42 4 4" xfId="25147"/>
    <cellStyle name="Normal 42 5" xfId="7354"/>
    <cellStyle name="Normal 42 5 2" xfId="12022"/>
    <cellStyle name="Normal 42 5 2 2" xfId="24060"/>
    <cellStyle name="Normal 42 5 3" xfId="19836"/>
    <cellStyle name="Normal 42 6" xfId="13102"/>
    <cellStyle name="Normal 42 6 2" xfId="26956"/>
    <cellStyle name="Normal 42 6 3" xfId="24924"/>
    <cellStyle name="Normal 42 7" xfId="13533"/>
    <cellStyle name="Normal 42 7 2" xfId="28780"/>
    <cellStyle name="Normal 42 8" xfId="15863"/>
    <cellStyle name="Normal 420" xfId="1241"/>
    <cellStyle name="Normal 420 2" xfId="1242"/>
    <cellStyle name="Normal 420 3" xfId="1243"/>
    <cellStyle name="Normal 420 3 2" xfId="4395"/>
    <cellStyle name="Normal 420 3 3" xfId="4394"/>
    <cellStyle name="Normal 420 3 4" xfId="25148"/>
    <cellStyle name="Normal 420 4" xfId="1244"/>
    <cellStyle name="Normal 420 4 2" xfId="7356"/>
    <cellStyle name="Normal 420 4 2 2" xfId="12024"/>
    <cellStyle name="Normal 420 4 2 2 2" xfId="24062"/>
    <cellStyle name="Normal 420 4 2 3" xfId="19838"/>
    <cellStyle name="Normal 420 4 3" xfId="4396"/>
    <cellStyle name="Normal 420 4 3 2" xfId="18555"/>
    <cellStyle name="Normal 420 4 4" xfId="10443"/>
    <cellStyle name="Normal 420 4 4 2" xfId="22482"/>
    <cellStyle name="Normal 420 4 5" xfId="15009"/>
    <cellStyle name="Normal 420 4 5 2" xfId="30232"/>
    <cellStyle name="Normal 420 4 6" xfId="17321"/>
    <cellStyle name="Normal 420 5" xfId="14017"/>
    <cellStyle name="Normal 420 5 2" xfId="29260"/>
    <cellStyle name="Normal 420 6" xfId="16347"/>
    <cellStyle name="Normal 421" xfId="1245"/>
    <cellStyle name="Normal 421 2" xfId="1246"/>
    <cellStyle name="Normal 421 3" xfId="1247"/>
    <cellStyle name="Normal 421 3 2" xfId="4398"/>
    <cellStyle name="Normal 421 3 3" xfId="4397"/>
    <cellStyle name="Normal 421 3 4" xfId="25149"/>
    <cellStyle name="Normal 421 4" xfId="1248"/>
    <cellStyle name="Normal 421 4 2" xfId="7357"/>
    <cellStyle name="Normal 421 4 2 2" xfId="12025"/>
    <cellStyle name="Normal 421 4 2 2 2" xfId="24063"/>
    <cellStyle name="Normal 421 4 2 3" xfId="19839"/>
    <cellStyle name="Normal 421 4 3" xfId="4399"/>
    <cellStyle name="Normal 421 4 3 2" xfId="18556"/>
    <cellStyle name="Normal 421 4 4" xfId="10444"/>
    <cellStyle name="Normal 421 4 4 2" xfId="22483"/>
    <cellStyle name="Normal 421 4 5" xfId="15010"/>
    <cellStyle name="Normal 421 4 5 2" xfId="30233"/>
    <cellStyle name="Normal 421 4 6" xfId="17322"/>
    <cellStyle name="Normal 421 5" xfId="14063"/>
    <cellStyle name="Normal 421 5 2" xfId="29306"/>
    <cellStyle name="Normal 421 6" xfId="16393"/>
    <cellStyle name="Normal 422" xfId="1249"/>
    <cellStyle name="Normal 422 2" xfId="1250"/>
    <cellStyle name="Normal 422 3" xfId="1251"/>
    <cellStyle name="Normal 422 3 2" xfId="4401"/>
    <cellStyle name="Normal 422 3 3" xfId="4400"/>
    <cellStyle name="Normal 422 3 4" xfId="25150"/>
    <cellStyle name="Normal 422 4" xfId="1252"/>
    <cellStyle name="Normal 422 4 2" xfId="7358"/>
    <cellStyle name="Normal 422 4 2 2" xfId="12026"/>
    <cellStyle name="Normal 422 4 2 2 2" xfId="24064"/>
    <cellStyle name="Normal 422 4 2 3" xfId="19840"/>
    <cellStyle name="Normal 422 4 3" xfId="4402"/>
    <cellStyle name="Normal 422 4 3 2" xfId="18557"/>
    <cellStyle name="Normal 422 4 4" xfId="10445"/>
    <cellStyle name="Normal 422 4 4 2" xfId="22484"/>
    <cellStyle name="Normal 422 4 5" xfId="15011"/>
    <cellStyle name="Normal 422 4 5 2" xfId="30234"/>
    <cellStyle name="Normal 422 4 6" xfId="17323"/>
    <cellStyle name="Normal 422 5" xfId="14030"/>
    <cellStyle name="Normal 422 5 2" xfId="29273"/>
    <cellStyle name="Normal 422 6" xfId="16360"/>
    <cellStyle name="Normal 423" xfId="1253"/>
    <cellStyle name="Normal 423 2" xfId="1254"/>
    <cellStyle name="Normal 423 3" xfId="1255"/>
    <cellStyle name="Normal 423 3 2" xfId="4404"/>
    <cellStyle name="Normal 423 3 3" xfId="4403"/>
    <cellStyle name="Normal 423 3 4" xfId="25151"/>
    <cellStyle name="Normal 423 4" xfId="1256"/>
    <cellStyle name="Normal 423 4 2" xfId="7359"/>
    <cellStyle name="Normal 423 4 2 2" xfId="12027"/>
    <cellStyle name="Normal 423 4 2 2 2" xfId="24065"/>
    <cellStyle name="Normal 423 4 2 3" xfId="19841"/>
    <cellStyle name="Normal 423 4 3" xfId="4405"/>
    <cellStyle name="Normal 423 4 3 2" xfId="18558"/>
    <cellStyle name="Normal 423 4 4" xfId="10446"/>
    <cellStyle name="Normal 423 4 4 2" xfId="22485"/>
    <cellStyle name="Normal 423 4 5" xfId="15012"/>
    <cellStyle name="Normal 423 4 5 2" xfId="30235"/>
    <cellStyle name="Normal 423 4 6" xfId="17324"/>
    <cellStyle name="Normal 423 5" xfId="14032"/>
    <cellStyle name="Normal 423 5 2" xfId="29275"/>
    <cellStyle name="Normal 423 6" xfId="16362"/>
    <cellStyle name="Normal 424" xfId="1257"/>
    <cellStyle name="Normal 424 2" xfId="1258"/>
    <cellStyle name="Normal 424 3" xfId="1259"/>
    <cellStyle name="Normal 424 3 2" xfId="4407"/>
    <cellStyle name="Normal 424 3 3" xfId="4406"/>
    <cellStyle name="Normal 424 3 4" xfId="25152"/>
    <cellStyle name="Normal 424 4" xfId="1260"/>
    <cellStyle name="Normal 424 4 2" xfId="7360"/>
    <cellStyle name="Normal 424 4 2 2" xfId="12028"/>
    <cellStyle name="Normal 424 4 2 2 2" xfId="24066"/>
    <cellStyle name="Normal 424 4 2 3" xfId="19842"/>
    <cellStyle name="Normal 424 4 3" xfId="4408"/>
    <cellStyle name="Normal 424 4 3 2" xfId="18559"/>
    <cellStyle name="Normal 424 4 4" xfId="10447"/>
    <cellStyle name="Normal 424 4 4 2" xfId="22486"/>
    <cellStyle name="Normal 424 4 5" xfId="15013"/>
    <cellStyle name="Normal 424 4 5 2" xfId="30236"/>
    <cellStyle name="Normal 424 4 6" xfId="17325"/>
    <cellStyle name="Normal 424 5" xfId="14068"/>
    <cellStyle name="Normal 424 5 2" xfId="29311"/>
    <cellStyle name="Normal 424 6" xfId="16398"/>
    <cellStyle name="Normal 425" xfId="1261"/>
    <cellStyle name="Normal 425 2" xfId="1262"/>
    <cellStyle name="Normal 425 3" xfId="1263"/>
    <cellStyle name="Normal 425 3 2" xfId="4410"/>
    <cellStyle name="Normal 425 3 3" xfId="4409"/>
    <cellStyle name="Normal 425 3 4" xfId="25153"/>
    <cellStyle name="Normal 425 4" xfId="1264"/>
    <cellStyle name="Normal 425 4 2" xfId="7361"/>
    <cellStyle name="Normal 425 4 2 2" xfId="12029"/>
    <cellStyle name="Normal 425 4 2 2 2" xfId="24067"/>
    <cellStyle name="Normal 425 4 2 3" xfId="19843"/>
    <cellStyle name="Normal 425 4 3" xfId="4411"/>
    <cellStyle name="Normal 425 4 3 2" xfId="18560"/>
    <cellStyle name="Normal 425 4 4" xfId="10448"/>
    <cellStyle name="Normal 425 4 4 2" xfId="22487"/>
    <cellStyle name="Normal 425 4 5" xfId="15014"/>
    <cellStyle name="Normal 425 4 5 2" xfId="30237"/>
    <cellStyle name="Normal 425 4 6" xfId="17326"/>
    <cellStyle name="Normal 425 5" xfId="14067"/>
    <cellStyle name="Normal 425 5 2" xfId="29310"/>
    <cellStyle name="Normal 425 6" xfId="16397"/>
    <cellStyle name="Normal 426" xfId="1265"/>
    <cellStyle name="Normal 426 2" xfId="1266"/>
    <cellStyle name="Normal 426 3" xfId="1267"/>
    <cellStyle name="Normal 426 3 2" xfId="4413"/>
    <cellStyle name="Normal 426 3 3" xfId="4412"/>
    <cellStyle name="Normal 426 3 4" xfId="25154"/>
    <cellStyle name="Normal 426 4" xfId="1268"/>
    <cellStyle name="Normal 426 4 2" xfId="7362"/>
    <cellStyle name="Normal 426 4 2 2" xfId="12030"/>
    <cellStyle name="Normal 426 4 2 2 2" xfId="24068"/>
    <cellStyle name="Normal 426 4 2 3" xfId="19844"/>
    <cellStyle name="Normal 426 4 3" xfId="4414"/>
    <cellStyle name="Normal 426 4 3 2" xfId="18561"/>
    <cellStyle name="Normal 426 4 4" xfId="10449"/>
    <cellStyle name="Normal 426 4 4 2" xfId="22488"/>
    <cellStyle name="Normal 426 4 5" xfId="15015"/>
    <cellStyle name="Normal 426 4 5 2" xfId="30238"/>
    <cellStyle name="Normal 426 4 6" xfId="17327"/>
    <cellStyle name="Normal 426 5" xfId="14027"/>
    <cellStyle name="Normal 426 5 2" xfId="29270"/>
    <cellStyle name="Normal 426 6" xfId="16357"/>
    <cellStyle name="Normal 427" xfId="1269"/>
    <cellStyle name="Normal 427 2" xfId="1270"/>
    <cellStyle name="Normal 427 3" xfId="1271"/>
    <cellStyle name="Normal 427 3 2" xfId="4416"/>
    <cellStyle name="Normal 427 3 3" xfId="4415"/>
    <cellStyle name="Normal 427 3 4" xfId="25155"/>
    <cellStyle name="Normal 427 4" xfId="1272"/>
    <cellStyle name="Normal 427 4 2" xfId="7363"/>
    <cellStyle name="Normal 427 4 2 2" xfId="12031"/>
    <cellStyle name="Normal 427 4 2 2 2" xfId="24069"/>
    <cellStyle name="Normal 427 4 2 3" xfId="19845"/>
    <cellStyle name="Normal 427 4 3" xfId="4417"/>
    <cellStyle name="Normal 427 4 3 2" xfId="18562"/>
    <cellStyle name="Normal 427 4 4" xfId="10450"/>
    <cellStyle name="Normal 427 4 4 2" xfId="22489"/>
    <cellStyle name="Normal 427 4 5" xfId="15016"/>
    <cellStyle name="Normal 427 4 5 2" xfId="30239"/>
    <cellStyle name="Normal 427 4 6" xfId="17328"/>
    <cellStyle name="Normal 427 5" xfId="14037"/>
    <cellStyle name="Normal 427 5 2" xfId="29280"/>
    <cellStyle name="Normal 427 6" xfId="16367"/>
    <cellStyle name="Normal 428" xfId="1273"/>
    <cellStyle name="Normal 428 2" xfId="1274"/>
    <cellStyle name="Normal 428 3" xfId="1275"/>
    <cellStyle name="Normal 428 3 2" xfId="4419"/>
    <cellStyle name="Normal 428 3 3" xfId="4418"/>
    <cellStyle name="Normal 428 3 4" xfId="25156"/>
    <cellStyle name="Normal 428 4" xfId="1276"/>
    <cellStyle name="Normal 428 4 2" xfId="7364"/>
    <cellStyle name="Normal 428 4 2 2" xfId="12032"/>
    <cellStyle name="Normal 428 4 2 2 2" xfId="24070"/>
    <cellStyle name="Normal 428 4 2 3" xfId="19846"/>
    <cellStyle name="Normal 428 4 3" xfId="4420"/>
    <cellStyle name="Normal 428 4 3 2" xfId="18563"/>
    <cellStyle name="Normal 428 4 4" xfId="10451"/>
    <cellStyle name="Normal 428 4 4 2" xfId="22490"/>
    <cellStyle name="Normal 428 4 5" xfId="15017"/>
    <cellStyle name="Normal 428 4 5 2" xfId="30240"/>
    <cellStyle name="Normal 428 4 6" xfId="17329"/>
    <cellStyle name="Normal 428 5" xfId="14036"/>
    <cellStyle name="Normal 428 5 2" xfId="29279"/>
    <cellStyle name="Normal 428 6" xfId="16366"/>
    <cellStyle name="Normal 429" xfId="1277"/>
    <cellStyle name="Normal 429 2" xfId="1278"/>
    <cellStyle name="Normal 429 3" xfId="1279"/>
    <cellStyle name="Normal 429 3 2" xfId="4422"/>
    <cellStyle name="Normal 429 3 3" xfId="4421"/>
    <cellStyle name="Normal 429 3 4" xfId="25157"/>
    <cellStyle name="Normal 429 4" xfId="1280"/>
    <cellStyle name="Normal 429 4 2" xfId="7365"/>
    <cellStyle name="Normal 429 4 2 2" xfId="12033"/>
    <cellStyle name="Normal 429 4 2 2 2" xfId="24071"/>
    <cellStyle name="Normal 429 4 2 3" xfId="19847"/>
    <cellStyle name="Normal 429 4 3" xfId="4423"/>
    <cellStyle name="Normal 429 4 3 2" xfId="18564"/>
    <cellStyle name="Normal 429 4 4" xfId="10452"/>
    <cellStyle name="Normal 429 4 4 2" xfId="22491"/>
    <cellStyle name="Normal 429 4 5" xfId="15018"/>
    <cellStyle name="Normal 429 4 5 2" xfId="30241"/>
    <cellStyle name="Normal 429 4 6" xfId="17330"/>
    <cellStyle name="Normal 429 5" xfId="14004"/>
    <cellStyle name="Normal 429 5 2" xfId="29247"/>
    <cellStyle name="Normal 429 6" xfId="16334"/>
    <cellStyle name="Normal 43" xfId="1281"/>
    <cellStyle name="Normal 43 10" xfId="1282"/>
    <cellStyle name="Normal 43 11" xfId="1283"/>
    <cellStyle name="Normal 43 12" xfId="1284"/>
    <cellStyle name="Normal 43 13" xfId="7366"/>
    <cellStyle name="Normal 43 13 2" xfId="12034"/>
    <cellStyle name="Normal 43 13 2 2" xfId="24072"/>
    <cellStyle name="Normal 43 13 3" xfId="19848"/>
    <cellStyle name="Normal 43 14" xfId="13103"/>
    <cellStyle name="Normal 43 14 2" xfId="26957"/>
    <cellStyle name="Normal 43 14 3" xfId="24925"/>
    <cellStyle name="Normal 43 15" xfId="13534"/>
    <cellStyle name="Normal 43 15 2" xfId="28781"/>
    <cellStyle name="Normal 43 16" xfId="15864"/>
    <cellStyle name="Normal 43 2" xfId="1285"/>
    <cellStyle name="Normal 43 2 2" xfId="1286"/>
    <cellStyle name="Normal 43 2 2 2" xfId="7368"/>
    <cellStyle name="Normal 43 2 2 3" xfId="7369"/>
    <cellStyle name="Normal 43 2 2 3 2" xfId="12036"/>
    <cellStyle name="Normal 43 2 2 3 2 2" xfId="24074"/>
    <cellStyle name="Normal 43 2 2 3 3" xfId="19850"/>
    <cellStyle name="Normal 43 2 2 4" xfId="14754"/>
    <cellStyle name="Normal 43 2 2 4 2" xfId="29996"/>
    <cellStyle name="Normal 43 2 2 5" xfId="17082"/>
    <cellStyle name="Normal 43 2 3" xfId="7367"/>
    <cellStyle name="Normal 43 2 3 2" xfId="12035"/>
    <cellStyle name="Normal 43 2 3 2 2" xfId="24073"/>
    <cellStyle name="Normal 43 2 3 3" xfId="19849"/>
    <cellStyle name="Normal 43 2 4" xfId="4424"/>
    <cellStyle name="Normal 43 2 4 2" xfId="18565"/>
    <cellStyle name="Normal 43 2 5" xfId="10453"/>
    <cellStyle name="Normal 43 2 5 2" xfId="22492"/>
    <cellStyle name="Normal 43 3" xfId="1287"/>
    <cellStyle name="Normal 43 3 2" xfId="1288"/>
    <cellStyle name="Normal 43 3 3" xfId="1289"/>
    <cellStyle name="Normal 43 3 3 2" xfId="4426"/>
    <cellStyle name="Normal 43 3 3 2 2" xfId="17976"/>
    <cellStyle name="Normal 43 3 3 2 3" xfId="25158"/>
    <cellStyle name="Normal 43 3 3 3" xfId="4425"/>
    <cellStyle name="Normal 43 3 4" xfId="1290"/>
    <cellStyle name="Normal 43 3 4 2" xfId="7370"/>
    <cellStyle name="Normal 43 3 4 3" xfId="7371"/>
    <cellStyle name="Normal 43 3 4 4" xfId="7372"/>
    <cellStyle name="Normal 43 3 4 5" xfId="7373"/>
    <cellStyle name="Normal 43 4" xfId="1291"/>
    <cellStyle name="Normal 43 4 2" xfId="1292"/>
    <cellStyle name="Normal 43 4 3" xfId="4428"/>
    <cellStyle name="Normal 43 4 4" xfId="4427"/>
    <cellStyle name="Normal 43 4 5" xfId="25159"/>
    <cellStyle name="Normal 43 5" xfId="1293"/>
    <cellStyle name="Normal 43 6" xfId="1294"/>
    <cellStyle name="Normal 43 7" xfId="1295"/>
    <cellStyle name="Normal 43 8" xfId="1296"/>
    <cellStyle name="Normal 43 9" xfId="1297"/>
    <cellStyle name="Normal 430" xfId="1298"/>
    <cellStyle name="Normal 430 2" xfId="1299"/>
    <cellStyle name="Normal 430 3" xfId="1300"/>
    <cellStyle name="Normal 430 3 2" xfId="4430"/>
    <cellStyle name="Normal 430 3 3" xfId="4429"/>
    <cellStyle name="Normal 430 3 4" xfId="25160"/>
    <cellStyle name="Normal 430 4" xfId="1301"/>
    <cellStyle name="Normal 430 4 2" xfId="7374"/>
    <cellStyle name="Normal 430 4 2 2" xfId="12037"/>
    <cellStyle name="Normal 430 4 2 2 2" xfId="24075"/>
    <cellStyle name="Normal 430 4 2 3" xfId="19851"/>
    <cellStyle name="Normal 430 4 3" xfId="4431"/>
    <cellStyle name="Normal 430 4 3 2" xfId="18566"/>
    <cellStyle name="Normal 430 4 4" xfId="10454"/>
    <cellStyle name="Normal 430 4 4 2" xfId="22493"/>
    <cellStyle name="Normal 430 4 5" xfId="15019"/>
    <cellStyle name="Normal 430 4 5 2" xfId="30242"/>
    <cellStyle name="Normal 430 4 6" xfId="17331"/>
    <cellStyle name="Normal 430 5" xfId="14033"/>
    <cellStyle name="Normal 430 5 2" xfId="29276"/>
    <cellStyle name="Normal 430 6" xfId="16363"/>
    <cellStyle name="Normal 431" xfId="1302"/>
    <cellStyle name="Normal 431 2" xfId="1303"/>
    <cellStyle name="Normal 431 2 2" xfId="7375"/>
    <cellStyle name="Normal 431 2 2 2" xfId="12038"/>
    <cellStyle name="Normal 431 2 2 2 2" xfId="24076"/>
    <cellStyle name="Normal 431 2 2 3" xfId="17844"/>
    <cellStyle name="Normal 431 2 3" xfId="4433"/>
    <cellStyle name="Normal 431 2 3 2" xfId="18567"/>
    <cellStyle name="Normal 431 2 4" xfId="10455"/>
    <cellStyle name="Normal 431 2 4 2" xfId="22494"/>
    <cellStyle name="Normal 431 2 5" xfId="15020"/>
    <cellStyle name="Normal 431 2 5 2" xfId="30243"/>
    <cellStyle name="Normal 431 2 6" xfId="17805"/>
    <cellStyle name="Normal 431 2 7" xfId="17332"/>
    <cellStyle name="Normal 431 3" xfId="4434"/>
    <cellStyle name="Normal 431 4" xfId="4432"/>
    <cellStyle name="Normal 431 5" xfId="14070"/>
    <cellStyle name="Normal 431 5 2" xfId="29313"/>
    <cellStyle name="Normal 431 5 3" xfId="25003"/>
    <cellStyle name="Normal 431 6" xfId="16400"/>
    <cellStyle name="Normal 432" xfId="1304"/>
    <cellStyle name="Normal 432 2" xfId="1305"/>
    <cellStyle name="Normal 432 2 2" xfId="7376"/>
    <cellStyle name="Normal 432 2 2 2" xfId="12039"/>
    <cellStyle name="Normal 432 2 2 2 2" xfId="24077"/>
    <cellStyle name="Normal 432 2 2 3" xfId="17845"/>
    <cellStyle name="Normal 432 2 3" xfId="4436"/>
    <cellStyle name="Normal 432 2 3 2" xfId="18568"/>
    <cellStyle name="Normal 432 2 4" xfId="10456"/>
    <cellStyle name="Normal 432 2 4 2" xfId="22495"/>
    <cellStyle name="Normal 432 2 5" xfId="15021"/>
    <cellStyle name="Normal 432 2 5 2" xfId="30244"/>
    <cellStyle name="Normal 432 2 6" xfId="17806"/>
    <cellStyle name="Normal 432 2 7" xfId="17333"/>
    <cellStyle name="Normal 432 3" xfId="4437"/>
    <cellStyle name="Normal 432 4" xfId="4435"/>
    <cellStyle name="Normal 432 5" xfId="14071"/>
    <cellStyle name="Normal 432 5 2" xfId="29314"/>
    <cellStyle name="Normal 432 5 3" xfId="25004"/>
    <cellStyle name="Normal 432 6" xfId="16401"/>
    <cellStyle name="Normal 433" xfId="1306"/>
    <cellStyle name="Normal 433 2" xfId="1307"/>
    <cellStyle name="Normal 433 2 2" xfId="7377"/>
    <cellStyle name="Normal 433 2 2 2" xfId="12040"/>
    <cellStyle name="Normal 433 2 2 2 2" xfId="24078"/>
    <cellStyle name="Normal 433 2 2 3" xfId="17846"/>
    <cellStyle name="Normal 433 2 3" xfId="4439"/>
    <cellStyle name="Normal 433 2 3 2" xfId="18569"/>
    <cellStyle name="Normal 433 2 4" xfId="10457"/>
    <cellStyle name="Normal 433 2 4 2" xfId="22496"/>
    <cellStyle name="Normal 433 2 5" xfId="15022"/>
    <cellStyle name="Normal 433 2 5 2" xfId="30245"/>
    <cellStyle name="Normal 433 2 6" xfId="17807"/>
    <cellStyle name="Normal 433 2 7" xfId="17334"/>
    <cellStyle name="Normal 433 3" xfId="4440"/>
    <cellStyle name="Normal 433 4" xfId="4438"/>
    <cellStyle name="Normal 433 5" xfId="14088"/>
    <cellStyle name="Normal 433 5 2" xfId="29331"/>
    <cellStyle name="Normal 433 5 3" xfId="25005"/>
    <cellStyle name="Normal 433 6" xfId="16418"/>
    <cellStyle name="Normal 434" xfId="1308"/>
    <cellStyle name="Normal 434 2" xfId="1309"/>
    <cellStyle name="Normal 434 2 2" xfId="7378"/>
    <cellStyle name="Normal 434 2 2 2" xfId="12041"/>
    <cellStyle name="Normal 434 2 2 2 2" xfId="24079"/>
    <cellStyle name="Normal 434 2 2 3" xfId="17847"/>
    <cellStyle name="Normal 434 2 3" xfId="4442"/>
    <cellStyle name="Normal 434 2 3 2" xfId="18570"/>
    <cellStyle name="Normal 434 2 4" xfId="10458"/>
    <cellStyle name="Normal 434 2 4 2" xfId="22497"/>
    <cellStyle name="Normal 434 2 5" xfId="15023"/>
    <cellStyle name="Normal 434 2 5 2" xfId="30246"/>
    <cellStyle name="Normal 434 2 6" xfId="17808"/>
    <cellStyle name="Normal 434 2 7" xfId="17335"/>
    <cellStyle name="Normal 434 3" xfId="4443"/>
    <cellStyle name="Normal 434 4" xfId="4441"/>
    <cellStyle name="Normal 434 5" xfId="14072"/>
    <cellStyle name="Normal 434 5 2" xfId="29315"/>
    <cellStyle name="Normal 434 5 3" xfId="25006"/>
    <cellStyle name="Normal 434 6" xfId="16402"/>
    <cellStyle name="Normal 435" xfId="1310"/>
    <cellStyle name="Normal 435 2" xfId="1311"/>
    <cellStyle name="Normal 435 2 2" xfId="7379"/>
    <cellStyle name="Normal 435 2 2 2" xfId="12042"/>
    <cellStyle name="Normal 435 2 2 2 2" xfId="24080"/>
    <cellStyle name="Normal 435 2 2 3" xfId="17848"/>
    <cellStyle name="Normal 435 2 3" xfId="4444"/>
    <cellStyle name="Normal 435 2 3 2" xfId="18571"/>
    <cellStyle name="Normal 435 2 4" xfId="10459"/>
    <cellStyle name="Normal 435 2 4 2" xfId="22498"/>
    <cellStyle name="Normal 435 2 5" xfId="15024"/>
    <cellStyle name="Normal 435 2 5 2" xfId="30247"/>
    <cellStyle name="Normal 435 2 6" xfId="17809"/>
    <cellStyle name="Normal 435 2 7" xfId="17336"/>
    <cellStyle name="Normal 435 3" xfId="1312"/>
    <cellStyle name="Normal 435 4" xfId="14108"/>
    <cellStyle name="Normal 435 4 2" xfId="29351"/>
    <cellStyle name="Normal 435 4 3" xfId="25007"/>
    <cellStyle name="Normal 435 5" xfId="16438"/>
    <cellStyle name="Normal 436" xfId="1313"/>
    <cellStyle name="Normal 436 2" xfId="1314"/>
    <cellStyle name="Normal 436 2 2" xfId="7380"/>
    <cellStyle name="Normal 436 2 2 2" xfId="12043"/>
    <cellStyle name="Normal 436 2 2 2 2" xfId="24081"/>
    <cellStyle name="Normal 436 2 2 3" xfId="17849"/>
    <cellStyle name="Normal 436 2 3" xfId="4446"/>
    <cellStyle name="Normal 436 2 3 2" xfId="18572"/>
    <cellStyle name="Normal 436 2 4" xfId="10460"/>
    <cellStyle name="Normal 436 2 4 2" xfId="22499"/>
    <cellStyle name="Normal 436 2 5" xfId="15025"/>
    <cellStyle name="Normal 436 2 5 2" xfId="30248"/>
    <cellStyle name="Normal 436 2 6" xfId="17810"/>
    <cellStyle name="Normal 436 2 7" xfId="17337"/>
    <cellStyle name="Normal 436 3" xfId="4447"/>
    <cellStyle name="Normal 436 4" xfId="4445"/>
    <cellStyle name="Normal 436 5" xfId="14077"/>
    <cellStyle name="Normal 436 5 2" xfId="29320"/>
    <cellStyle name="Normal 436 5 3" xfId="25008"/>
    <cellStyle name="Normal 436 6" xfId="16407"/>
    <cellStyle name="Normal 437" xfId="1315"/>
    <cellStyle name="Normal 437 2" xfId="1316"/>
    <cellStyle name="Normal 437 2 2" xfId="7381"/>
    <cellStyle name="Normal 437 2 2 2" xfId="12044"/>
    <cellStyle name="Normal 437 2 2 2 2" xfId="24082"/>
    <cellStyle name="Normal 437 2 2 3" xfId="17850"/>
    <cellStyle name="Normal 437 2 3" xfId="4449"/>
    <cellStyle name="Normal 437 2 3 2" xfId="18573"/>
    <cellStyle name="Normal 437 2 4" xfId="10461"/>
    <cellStyle name="Normal 437 2 4 2" xfId="22500"/>
    <cellStyle name="Normal 437 2 5" xfId="15026"/>
    <cellStyle name="Normal 437 2 5 2" xfId="30249"/>
    <cellStyle name="Normal 437 2 6" xfId="17811"/>
    <cellStyle name="Normal 437 2 7" xfId="17338"/>
    <cellStyle name="Normal 437 3" xfId="4450"/>
    <cellStyle name="Normal 437 4" xfId="4448"/>
    <cellStyle name="Normal 437 5" xfId="14091"/>
    <cellStyle name="Normal 437 5 2" xfId="29334"/>
    <cellStyle name="Normal 437 5 3" xfId="25009"/>
    <cellStyle name="Normal 437 6" xfId="16421"/>
    <cellStyle name="Normal 438" xfId="1317"/>
    <cellStyle name="Normal 438 2" xfId="1318"/>
    <cellStyle name="Normal 438 2 2" xfId="7382"/>
    <cellStyle name="Normal 438 2 2 2" xfId="12045"/>
    <cellStyle name="Normal 438 2 2 2 2" xfId="24083"/>
    <cellStyle name="Normal 438 2 2 3" xfId="17851"/>
    <cellStyle name="Normal 438 2 3" xfId="4452"/>
    <cellStyle name="Normal 438 2 3 2" xfId="18574"/>
    <cellStyle name="Normal 438 2 4" xfId="10462"/>
    <cellStyle name="Normal 438 2 4 2" xfId="22501"/>
    <cellStyle name="Normal 438 2 5" xfId="15027"/>
    <cellStyle name="Normal 438 2 5 2" xfId="30250"/>
    <cellStyle name="Normal 438 2 6" xfId="17812"/>
    <cellStyle name="Normal 438 2 7" xfId="17339"/>
    <cellStyle name="Normal 438 3" xfId="4453"/>
    <cellStyle name="Normal 438 4" xfId="4451"/>
    <cellStyle name="Normal 438 5" xfId="14087"/>
    <cellStyle name="Normal 438 5 2" xfId="29330"/>
    <cellStyle name="Normal 438 5 3" xfId="25010"/>
    <cellStyle name="Normal 438 6" xfId="16417"/>
    <cellStyle name="Normal 439" xfId="1319"/>
    <cellStyle name="Normal 439 2" xfId="1320"/>
    <cellStyle name="Normal 439 2 2" xfId="7383"/>
    <cellStyle name="Normal 439 2 2 2" xfId="12046"/>
    <cellStyle name="Normal 439 2 2 2 2" xfId="24084"/>
    <cellStyle name="Normal 439 2 2 3" xfId="17852"/>
    <cellStyle name="Normal 439 2 3" xfId="4455"/>
    <cellStyle name="Normal 439 2 3 2" xfId="18575"/>
    <cellStyle name="Normal 439 2 4" xfId="10463"/>
    <cellStyle name="Normal 439 2 4 2" xfId="22502"/>
    <cellStyle name="Normal 439 2 5" xfId="15028"/>
    <cellStyle name="Normal 439 2 5 2" xfId="30251"/>
    <cellStyle name="Normal 439 2 6" xfId="17813"/>
    <cellStyle name="Normal 439 2 7" xfId="17340"/>
    <cellStyle name="Normal 439 3" xfId="4456"/>
    <cellStyle name="Normal 439 4" xfId="4454"/>
    <cellStyle name="Normal 439 5" xfId="14096"/>
    <cellStyle name="Normal 439 5 2" xfId="29339"/>
    <cellStyle name="Normal 439 5 3" xfId="25011"/>
    <cellStyle name="Normal 439 6" xfId="16426"/>
    <cellStyle name="Normal 44" xfId="1321"/>
    <cellStyle name="Normal 44 10" xfId="1322"/>
    <cellStyle name="Normal 44 11" xfId="1323"/>
    <cellStyle name="Normal 44 12" xfId="1324"/>
    <cellStyle name="Normal 44 13" xfId="7384"/>
    <cellStyle name="Normal 44 13 2" xfId="12047"/>
    <cellStyle name="Normal 44 13 2 2" xfId="24085"/>
    <cellStyle name="Normal 44 13 3" xfId="19852"/>
    <cellStyle name="Normal 44 14" xfId="13104"/>
    <cellStyle name="Normal 44 14 2" xfId="26958"/>
    <cellStyle name="Normal 44 14 3" xfId="24926"/>
    <cellStyle name="Normal 44 15" xfId="13535"/>
    <cellStyle name="Normal 44 15 2" xfId="28782"/>
    <cellStyle name="Normal 44 16" xfId="15865"/>
    <cellStyle name="Normal 44 2" xfId="1325"/>
    <cellStyle name="Normal 44 2 2" xfId="1326"/>
    <cellStyle name="Normal 44 2 2 2" xfId="7386"/>
    <cellStyle name="Normal 44 2 2 3" xfId="7387"/>
    <cellStyle name="Normal 44 2 2 3 2" xfId="12049"/>
    <cellStyle name="Normal 44 2 2 3 2 2" xfId="24087"/>
    <cellStyle name="Normal 44 2 2 3 3" xfId="19854"/>
    <cellStyle name="Normal 44 2 2 4" xfId="14755"/>
    <cellStyle name="Normal 44 2 2 4 2" xfId="29997"/>
    <cellStyle name="Normal 44 2 2 5" xfId="17083"/>
    <cellStyle name="Normal 44 2 3" xfId="7385"/>
    <cellStyle name="Normal 44 2 3 2" xfId="12048"/>
    <cellStyle name="Normal 44 2 3 2 2" xfId="24086"/>
    <cellStyle name="Normal 44 2 3 3" xfId="19853"/>
    <cellStyle name="Normal 44 2 4" xfId="4457"/>
    <cellStyle name="Normal 44 2 4 2" xfId="18576"/>
    <cellStyle name="Normal 44 2 5" xfId="10464"/>
    <cellStyle name="Normal 44 2 5 2" xfId="22503"/>
    <cellStyle name="Normal 44 3" xfId="1327"/>
    <cellStyle name="Normal 44 3 2" xfId="1328"/>
    <cellStyle name="Normal 44 3 3" xfId="1329"/>
    <cellStyle name="Normal 44 3 3 2" xfId="4459"/>
    <cellStyle name="Normal 44 3 3 2 2" xfId="17977"/>
    <cellStyle name="Normal 44 3 3 2 3" xfId="25161"/>
    <cellStyle name="Normal 44 3 3 3" xfId="4458"/>
    <cellStyle name="Normal 44 3 4" xfId="1330"/>
    <cellStyle name="Normal 44 3 4 2" xfId="7388"/>
    <cellStyle name="Normal 44 3 4 3" xfId="7389"/>
    <cellStyle name="Normal 44 3 4 4" xfId="7390"/>
    <cellStyle name="Normal 44 3 4 5" xfId="7391"/>
    <cellStyle name="Normal 44 4" xfId="1331"/>
    <cellStyle name="Normal 44 4 2" xfId="1332"/>
    <cellStyle name="Normal 44 4 3" xfId="4461"/>
    <cellStyle name="Normal 44 4 4" xfId="4460"/>
    <cellStyle name="Normal 44 4 5" xfId="25162"/>
    <cellStyle name="Normal 44 5" xfId="1333"/>
    <cellStyle name="Normal 44 6" xfId="1334"/>
    <cellStyle name="Normal 44 7" xfId="1335"/>
    <cellStyle name="Normal 44 8" xfId="1336"/>
    <cellStyle name="Normal 44 9" xfId="1337"/>
    <cellStyle name="Normal 440" xfId="1338"/>
    <cellStyle name="Normal 440 2" xfId="1339"/>
    <cellStyle name="Normal 440 2 2" xfId="7392"/>
    <cellStyle name="Normal 440 2 2 2" xfId="12050"/>
    <cellStyle name="Normal 440 2 2 2 2" xfId="24088"/>
    <cellStyle name="Normal 440 2 2 3" xfId="17853"/>
    <cellStyle name="Normal 440 2 3" xfId="4463"/>
    <cellStyle name="Normal 440 2 3 2" xfId="18577"/>
    <cellStyle name="Normal 440 2 4" xfId="10465"/>
    <cellStyle name="Normal 440 2 4 2" xfId="22504"/>
    <cellStyle name="Normal 440 2 5" xfId="15029"/>
    <cellStyle name="Normal 440 2 5 2" xfId="30252"/>
    <cellStyle name="Normal 440 2 6" xfId="17814"/>
    <cellStyle name="Normal 440 2 7" xfId="17341"/>
    <cellStyle name="Normal 440 3" xfId="4464"/>
    <cellStyle name="Normal 440 4" xfId="4462"/>
    <cellStyle name="Normal 440 5" xfId="14113"/>
    <cellStyle name="Normal 440 5 2" xfId="29356"/>
    <cellStyle name="Normal 440 5 3" xfId="25012"/>
    <cellStyle name="Normal 440 6" xfId="16443"/>
    <cellStyle name="Normal 441" xfId="1340"/>
    <cellStyle name="Normal 441 2" xfId="1341"/>
    <cellStyle name="Normal 441 2 2" xfId="7393"/>
    <cellStyle name="Normal 441 2 2 2" xfId="12051"/>
    <cellStyle name="Normal 441 2 2 2 2" xfId="24089"/>
    <cellStyle name="Normal 441 2 2 3" xfId="17854"/>
    <cellStyle name="Normal 441 2 3" xfId="4466"/>
    <cellStyle name="Normal 441 2 3 2" xfId="18578"/>
    <cellStyle name="Normal 441 2 4" xfId="10466"/>
    <cellStyle name="Normal 441 2 4 2" xfId="22505"/>
    <cellStyle name="Normal 441 2 5" xfId="15030"/>
    <cellStyle name="Normal 441 2 5 2" xfId="30253"/>
    <cellStyle name="Normal 441 2 6" xfId="17815"/>
    <cellStyle name="Normal 441 2 7" xfId="17342"/>
    <cellStyle name="Normal 441 3" xfId="4467"/>
    <cellStyle name="Normal 441 4" xfId="4465"/>
    <cellStyle name="Normal 441 5" xfId="14110"/>
    <cellStyle name="Normal 441 5 2" xfId="29353"/>
    <cellStyle name="Normal 441 5 3" xfId="25013"/>
    <cellStyle name="Normal 441 6" xfId="16440"/>
    <cellStyle name="Normal 442" xfId="1342"/>
    <cellStyle name="Normal 442 2" xfId="1343"/>
    <cellStyle name="Normal 442 2 2" xfId="7394"/>
    <cellStyle name="Normal 442 2 2 2" xfId="12052"/>
    <cellStyle name="Normal 442 2 2 2 2" xfId="24090"/>
    <cellStyle name="Normal 442 2 2 3" xfId="17855"/>
    <cellStyle name="Normal 442 2 3" xfId="4469"/>
    <cellStyle name="Normal 442 2 3 2" xfId="18579"/>
    <cellStyle name="Normal 442 2 4" xfId="10467"/>
    <cellStyle name="Normal 442 2 4 2" xfId="22506"/>
    <cellStyle name="Normal 442 2 5" xfId="15031"/>
    <cellStyle name="Normal 442 2 5 2" xfId="30254"/>
    <cellStyle name="Normal 442 2 6" xfId="17816"/>
    <cellStyle name="Normal 442 2 7" xfId="17343"/>
    <cellStyle name="Normal 442 3" xfId="4470"/>
    <cellStyle name="Normal 442 4" xfId="4468"/>
    <cellStyle name="Normal 442 5" xfId="14075"/>
    <cellStyle name="Normal 442 5 2" xfId="29318"/>
    <cellStyle name="Normal 442 5 3" xfId="25163"/>
    <cellStyle name="Normal 442 6" xfId="16405"/>
    <cellStyle name="Normal 443" xfId="1344"/>
    <cellStyle name="Normal 443 2" xfId="1345"/>
    <cellStyle name="Normal 443 2 2" xfId="7395"/>
    <cellStyle name="Normal 443 2 2 2" xfId="12053"/>
    <cellStyle name="Normal 443 2 2 2 2" xfId="24091"/>
    <cellStyle name="Normal 443 2 2 3" xfId="17856"/>
    <cellStyle name="Normal 443 2 3" xfId="4472"/>
    <cellStyle name="Normal 443 2 3 2" xfId="18580"/>
    <cellStyle name="Normal 443 2 4" xfId="10468"/>
    <cellStyle name="Normal 443 2 4 2" xfId="22507"/>
    <cellStyle name="Normal 443 2 5" xfId="15032"/>
    <cellStyle name="Normal 443 2 5 2" xfId="30255"/>
    <cellStyle name="Normal 443 2 6" xfId="17817"/>
    <cellStyle name="Normal 443 2 7" xfId="17344"/>
    <cellStyle name="Normal 443 3" xfId="4473"/>
    <cellStyle name="Normal 443 4" xfId="4471"/>
    <cellStyle name="Normal 443 5" xfId="14092"/>
    <cellStyle name="Normal 443 5 2" xfId="29335"/>
    <cellStyle name="Normal 443 5 3" xfId="25164"/>
    <cellStyle name="Normal 443 6" xfId="16422"/>
    <cellStyle name="Normal 444" xfId="1346"/>
    <cellStyle name="Normal 444 2" xfId="1347"/>
    <cellStyle name="Normal 444 2 2" xfId="7396"/>
    <cellStyle name="Normal 444 2 2 2" xfId="12054"/>
    <cellStyle name="Normal 444 2 2 2 2" xfId="24092"/>
    <cellStyle name="Normal 444 2 2 3" xfId="17857"/>
    <cellStyle name="Normal 444 2 3" xfId="4475"/>
    <cellStyle name="Normal 444 2 3 2" xfId="18581"/>
    <cellStyle name="Normal 444 2 4" xfId="10469"/>
    <cellStyle name="Normal 444 2 4 2" xfId="22508"/>
    <cellStyle name="Normal 444 2 5" xfId="15033"/>
    <cellStyle name="Normal 444 2 5 2" xfId="30256"/>
    <cellStyle name="Normal 444 2 6" xfId="17818"/>
    <cellStyle name="Normal 444 2 7" xfId="17345"/>
    <cellStyle name="Normal 444 3" xfId="4476"/>
    <cellStyle name="Normal 444 4" xfId="4474"/>
    <cellStyle name="Normal 444 5" xfId="14111"/>
    <cellStyle name="Normal 444 5 2" xfId="29354"/>
    <cellStyle name="Normal 444 5 3" xfId="25165"/>
    <cellStyle name="Normal 444 6" xfId="16441"/>
    <cellStyle name="Normal 445" xfId="1348"/>
    <cellStyle name="Normal 445 2" xfId="1349"/>
    <cellStyle name="Normal 445 2 2" xfId="7397"/>
    <cellStyle name="Normal 445 2 2 2" xfId="12055"/>
    <cellStyle name="Normal 445 2 2 2 2" xfId="24093"/>
    <cellStyle name="Normal 445 2 2 3" xfId="17858"/>
    <cellStyle name="Normal 445 2 3" xfId="4478"/>
    <cellStyle name="Normal 445 2 3 2" xfId="18582"/>
    <cellStyle name="Normal 445 2 4" xfId="10470"/>
    <cellStyle name="Normal 445 2 4 2" xfId="22509"/>
    <cellStyle name="Normal 445 2 5" xfId="15034"/>
    <cellStyle name="Normal 445 2 5 2" xfId="30257"/>
    <cellStyle name="Normal 445 2 6" xfId="17819"/>
    <cellStyle name="Normal 445 2 7" xfId="17346"/>
    <cellStyle name="Normal 445 3" xfId="4479"/>
    <cellStyle name="Normal 445 4" xfId="4477"/>
    <cellStyle name="Normal 445 5" xfId="14109"/>
    <cellStyle name="Normal 445 5 2" xfId="29352"/>
    <cellStyle name="Normal 445 5 3" xfId="25166"/>
    <cellStyle name="Normal 445 6" xfId="16439"/>
    <cellStyle name="Normal 446" xfId="1350"/>
    <cellStyle name="Normal 446 2" xfId="1351"/>
    <cellStyle name="Normal 446 2 2" xfId="7398"/>
    <cellStyle name="Normal 446 2 2 2" xfId="12056"/>
    <cellStyle name="Normal 446 2 2 2 2" xfId="24094"/>
    <cellStyle name="Normal 446 2 2 3" xfId="17859"/>
    <cellStyle name="Normal 446 2 3" xfId="4481"/>
    <cellStyle name="Normal 446 2 3 2" xfId="18583"/>
    <cellStyle name="Normal 446 2 4" xfId="10471"/>
    <cellStyle name="Normal 446 2 4 2" xfId="22510"/>
    <cellStyle name="Normal 446 2 5" xfId="15035"/>
    <cellStyle name="Normal 446 2 5 2" xfId="30258"/>
    <cellStyle name="Normal 446 2 6" xfId="17820"/>
    <cellStyle name="Normal 446 2 7" xfId="17347"/>
    <cellStyle name="Normal 446 3" xfId="4482"/>
    <cellStyle name="Normal 446 4" xfId="4480"/>
    <cellStyle name="Normal 446 5" xfId="14076"/>
    <cellStyle name="Normal 446 5 2" xfId="29319"/>
    <cellStyle name="Normal 446 5 3" xfId="25167"/>
    <cellStyle name="Normal 446 6" xfId="16406"/>
    <cellStyle name="Normal 447" xfId="1352"/>
    <cellStyle name="Normal 447 2" xfId="1353"/>
    <cellStyle name="Normal 447 2 2" xfId="7399"/>
    <cellStyle name="Normal 447 2 2 2" xfId="12057"/>
    <cellStyle name="Normal 447 2 2 2 2" xfId="24095"/>
    <cellStyle name="Normal 447 2 2 3" xfId="17860"/>
    <cellStyle name="Normal 447 2 3" xfId="4484"/>
    <cellStyle name="Normal 447 2 3 2" xfId="18584"/>
    <cellStyle name="Normal 447 2 4" xfId="10472"/>
    <cellStyle name="Normal 447 2 4 2" xfId="22511"/>
    <cellStyle name="Normal 447 2 5" xfId="15036"/>
    <cellStyle name="Normal 447 2 5 2" xfId="30259"/>
    <cellStyle name="Normal 447 2 6" xfId="17821"/>
    <cellStyle name="Normal 447 2 7" xfId="17348"/>
    <cellStyle name="Normal 447 3" xfId="4485"/>
    <cellStyle name="Normal 447 4" xfId="4483"/>
    <cellStyle name="Normal 447 5" xfId="14097"/>
    <cellStyle name="Normal 447 5 2" xfId="29340"/>
    <cellStyle name="Normal 447 5 3" xfId="25168"/>
    <cellStyle name="Normal 447 6" xfId="16427"/>
    <cellStyle name="Normal 448" xfId="1354"/>
    <cellStyle name="Normal 448 2" xfId="1355"/>
    <cellStyle name="Normal 448 2 2" xfId="7400"/>
    <cellStyle name="Normal 448 2 2 2" xfId="12058"/>
    <cellStyle name="Normal 448 2 2 2 2" xfId="24096"/>
    <cellStyle name="Normal 448 2 2 3" xfId="17861"/>
    <cellStyle name="Normal 448 2 3" xfId="4486"/>
    <cellStyle name="Normal 448 2 3 2" xfId="18585"/>
    <cellStyle name="Normal 448 2 4" xfId="10473"/>
    <cellStyle name="Normal 448 2 4 2" xfId="22512"/>
    <cellStyle name="Normal 448 2 5" xfId="15037"/>
    <cellStyle name="Normal 448 2 5 2" xfId="30260"/>
    <cellStyle name="Normal 448 2 6" xfId="17822"/>
    <cellStyle name="Normal 448 2 7" xfId="17349"/>
    <cellStyle name="Normal 448 3" xfId="1356"/>
    <cellStyle name="Normal 448 4" xfId="14085"/>
    <cellStyle name="Normal 448 4 2" xfId="29328"/>
    <cellStyle name="Normal 448 4 3" xfId="25169"/>
    <cellStyle name="Normal 448 5" xfId="16415"/>
    <cellStyle name="Normal 449" xfId="1357"/>
    <cellStyle name="Normal 449 2" xfId="1358"/>
    <cellStyle name="Normal 449 2 2" xfId="7401"/>
    <cellStyle name="Normal 449 2 2 2" xfId="12059"/>
    <cellStyle name="Normal 449 2 2 2 2" xfId="24097"/>
    <cellStyle name="Normal 449 2 2 3" xfId="17862"/>
    <cellStyle name="Normal 449 2 3" xfId="4488"/>
    <cellStyle name="Normal 449 2 3 2" xfId="18586"/>
    <cellStyle name="Normal 449 2 4" xfId="10474"/>
    <cellStyle name="Normal 449 2 4 2" xfId="22513"/>
    <cellStyle name="Normal 449 2 5" xfId="15038"/>
    <cellStyle name="Normal 449 2 5 2" xfId="30261"/>
    <cellStyle name="Normal 449 2 6" xfId="17823"/>
    <cellStyle name="Normal 449 2 7" xfId="17350"/>
    <cellStyle name="Normal 449 3" xfId="4489"/>
    <cellStyle name="Normal 449 4" xfId="4487"/>
    <cellStyle name="Normal 449 5" xfId="14115"/>
    <cellStyle name="Normal 449 5 2" xfId="29358"/>
    <cellStyle name="Normal 449 5 3" xfId="25170"/>
    <cellStyle name="Normal 449 6" xfId="16445"/>
    <cellStyle name="Normal 45" xfId="1359"/>
    <cellStyle name="Normal 45 10" xfId="1360"/>
    <cellStyle name="Normal 45 11" xfId="1361"/>
    <cellStyle name="Normal 45 12" xfId="1362"/>
    <cellStyle name="Normal 45 13" xfId="7402"/>
    <cellStyle name="Normal 45 13 2" xfId="12060"/>
    <cellStyle name="Normal 45 13 2 2" xfId="24098"/>
    <cellStyle name="Normal 45 13 3" xfId="19855"/>
    <cellStyle name="Normal 45 14" xfId="13105"/>
    <cellStyle name="Normal 45 14 2" xfId="26959"/>
    <cellStyle name="Normal 45 14 3" xfId="24927"/>
    <cellStyle name="Normal 45 15" xfId="13536"/>
    <cellStyle name="Normal 45 15 2" xfId="28783"/>
    <cellStyle name="Normal 45 16" xfId="15866"/>
    <cellStyle name="Normal 45 2" xfId="1363"/>
    <cellStyle name="Normal 45 2 2" xfId="1364"/>
    <cellStyle name="Normal 45 2 2 2" xfId="7404"/>
    <cellStyle name="Normal 45 2 2 3" xfId="7405"/>
    <cellStyle name="Normal 45 2 2 3 2" xfId="12062"/>
    <cellStyle name="Normal 45 2 2 3 2 2" xfId="24100"/>
    <cellStyle name="Normal 45 2 2 3 3" xfId="19857"/>
    <cellStyle name="Normal 45 2 2 4" xfId="14756"/>
    <cellStyle name="Normal 45 2 2 4 2" xfId="29998"/>
    <cellStyle name="Normal 45 2 2 5" xfId="17084"/>
    <cellStyle name="Normal 45 2 3" xfId="7403"/>
    <cellStyle name="Normal 45 2 3 2" xfId="12061"/>
    <cellStyle name="Normal 45 2 3 2 2" xfId="24099"/>
    <cellStyle name="Normal 45 2 3 3" xfId="19856"/>
    <cellStyle name="Normal 45 2 4" xfId="4490"/>
    <cellStyle name="Normal 45 2 4 2" xfId="18587"/>
    <cellStyle name="Normal 45 2 5" xfId="10475"/>
    <cellStyle name="Normal 45 2 5 2" xfId="22514"/>
    <cellStyle name="Normal 45 3" xfId="1365"/>
    <cellStyle name="Normal 45 3 2" xfId="1366"/>
    <cellStyle name="Normal 45 3 3" xfId="1367"/>
    <cellStyle name="Normal 45 3 3 2" xfId="4492"/>
    <cellStyle name="Normal 45 3 3 2 2" xfId="17978"/>
    <cellStyle name="Normal 45 3 3 2 3" xfId="25171"/>
    <cellStyle name="Normal 45 3 3 3" xfId="4491"/>
    <cellStyle name="Normal 45 3 4" xfId="1368"/>
    <cellStyle name="Normal 45 3 4 2" xfId="7406"/>
    <cellStyle name="Normal 45 3 4 3" xfId="7407"/>
    <cellStyle name="Normal 45 3 4 4" xfId="7408"/>
    <cellStyle name="Normal 45 3 4 5" xfId="7409"/>
    <cellStyle name="Normal 45 4" xfId="1369"/>
    <cellStyle name="Normal 45 4 2" xfId="1370"/>
    <cellStyle name="Normal 45 4 3" xfId="4494"/>
    <cellStyle name="Normal 45 4 4" xfId="4493"/>
    <cellStyle name="Normal 45 4 5" xfId="25172"/>
    <cellStyle name="Normal 45 5" xfId="1371"/>
    <cellStyle name="Normal 45 6" xfId="1372"/>
    <cellStyle name="Normal 45 7" xfId="1373"/>
    <cellStyle name="Normal 45 8" xfId="1374"/>
    <cellStyle name="Normal 45 9" xfId="1375"/>
    <cellStyle name="Normal 450" xfId="1376"/>
    <cellStyle name="Normal 450 2" xfId="1377"/>
    <cellStyle name="Normal 450 2 2" xfId="7410"/>
    <cellStyle name="Normal 450 2 2 2" xfId="12063"/>
    <cellStyle name="Normal 450 2 2 2 2" xfId="24101"/>
    <cellStyle name="Normal 450 2 2 3" xfId="17863"/>
    <cellStyle name="Normal 450 2 3" xfId="4496"/>
    <cellStyle name="Normal 450 2 3 2" xfId="18588"/>
    <cellStyle name="Normal 450 2 4" xfId="10476"/>
    <cellStyle name="Normal 450 2 4 2" xfId="22515"/>
    <cellStyle name="Normal 450 2 5" xfId="15039"/>
    <cellStyle name="Normal 450 2 5 2" xfId="30262"/>
    <cellStyle name="Normal 450 2 6" xfId="17824"/>
    <cellStyle name="Normal 450 2 7" xfId="17351"/>
    <cellStyle name="Normal 450 3" xfId="4497"/>
    <cellStyle name="Normal 450 4" xfId="4495"/>
    <cellStyle name="Normal 450 5" xfId="14095"/>
    <cellStyle name="Normal 450 5 2" xfId="29338"/>
    <cellStyle name="Normal 450 5 3" xfId="25173"/>
    <cellStyle name="Normal 450 6" xfId="16425"/>
    <cellStyle name="Normal 451" xfId="1378"/>
    <cellStyle name="Normal 451 2" xfId="1379"/>
    <cellStyle name="Normal 451 2 2" xfId="7411"/>
    <cellStyle name="Normal 451 2 2 2" xfId="12064"/>
    <cellStyle name="Normal 451 2 2 2 2" xfId="24102"/>
    <cellStyle name="Normal 451 2 2 3" xfId="17864"/>
    <cellStyle name="Normal 451 2 3" xfId="4499"/>
    <cellStyle name="Normal 451 2 3 2" xfId="18589"/>
    <cellStyle name="Normal 451 2 4" xfId="10477"/>
    <cellStyle name="Normal 451 2 4 2" xfId="22516"/>
    <cellStyle name="Normal 451 2 5" xfId="15040"/>
    <cellStyle name="Normal 451 2 5 2" xfId="30263"/>
    <cellStyle name="Normal 451 2 6" xfId="17825"/>
    <cellStyle name="Normal 451 2 7" xfId="17352"/>
    <cellStyle name="Normal 451 3" xfId="4500"/>
    <cellStyle name="Normal 451 4" xfId="4498"/>
    <cellStyle name="Normal 451 5" xfId="14082"/>
    <cellStyle name="Normal 451 5 2" xfId="29325"/>
    <cellStyle name="Normal 451 5 3" xfId="25174"/>
    <cellStyle name="Normal 451 6" xfId="16412"/>
    <cellStyle name="Normal 452" xfId="1380"/>
    <cellStyle name="Normal 452 2" xfId="1381"/>
    <cellStyle name="Normal 452 2 2" xfId="7412"/>
    <cellStyle name="Normal 452 2 2 2" xfId="12065"/>
    <cellStyle name="Normal 452 2 2 2 2" xfId="24103"/>
    <cellStyle name="Normal 452 2 2 3" xfId="17865"/>
    <cellStyle name="Normal 452 2 3" xfId="4501"/>
    <cellStyle name="Normal 452 2 3 2" xfId="18590"/>
    <cellStyle name="Normal 452 2 4" xfId="10478"/>
    <cellStyle name="Normal 452 2 4 2" xfId="22517"/>
    <cellStyle name="Normal 452 2 5" xfId="15041"/>
    <cellStyle name="Normal 452 2 5 2" xfId="30264"/>
    <cellStyle name="Normal 452 2 6" xfId="17826"/>
    <cellStyle name="Normal 452 2 7" xfId="17353"/>
    <cellStyle name="Normal 452 3" xfId="1382"/>
    <cellStyle name="Normal 452 4" xfId="14084"/>
    <cellStyle name="Normal 452 4 2" xfId="29327"/>
    <cellStyle name="Normal 452 4 3" xfId="25175"/>
    <cellStyle name="Normal 452 5" xfId="16414"/>
    <cellStyle name="Normal 453" xfId="1383"/>
    <cellStyle name="Normal 453 2" xfId="4503"/>
    <cellStyle name="Normal 453 2 2" xfId="10479"/>
    <cellStyle name="Normal 453 2 2 2" xfId="17979"/>
    <cellStyle name="Normal 453 2 3" xfId="18036"/>
    <cellStyle name="Normal 453 2 4" xfId="17827"/>
    <cellStyle name="Normal 453 3" xfId="7413"/>
    <cellStyle name="Normal 453 3 2" xfId="12066"/>
    <cellStyle name="Normal 453 3 2 2" xfId="24104"/>
    <cellStyle name="Normal 453 3 3" xfId="17866"/>
    <cellStyle name="Normal 453 4" xfId="4502"/>
    <cellStyle name="Normal 453 5" xfId="14116"/>
    <cellStyle name="Normal 453 5 2" xfId="29359"/>
    <cellStyle name="Normal 453 5 3" xfId="25014"/>
    <cellStyle name="Normal 453 6" xfId="17773"/>
    <cellStyle name="Normal 453 7" xfId="16446"/>
    <cellStyle name="Normal 454" xfId="1384"/>
    <cellStyle name="Normal 454 2" xfId="4505"/>
    <cellStyle name="Normal 454 2 2" xfId="10480"/>
    <cellStyle name="Normal 454 2 2 2" xfId="22518"/>
    <cellStyle name="Normal 454 2 3" xfId="17867"/>
    <cellStyle name="Normal 454 3" xfId="7414"/>
    <cellStyle name="Normal 454 3 2" xfId="12067"/>
    <cellStyle name="Normal 454 3 2 2" xfId="24105"/>
    <cellStyle name="Normal 454 3 3" xfId="19858"/>
    <cellStyle name="Normal 454 3 4" xfId="17980"/>
    <cellStyle name="Normal 454 4" xfId="4504"/>
    <cellStyle name="Normal 454 5" xfId="14105"/>
    <cellStyle name="Normal 454 5 2" xfId="29348"/>
    <cellStyle name="Normal 454 6" xfId="17829"/>
    <cellStyle name="Normal 454 7" xfId="16435"/>
    <cellStyle name="Normal 455" xfId="1385"/>
    <cellStyle name="Normal 455 2" xfId="4507"/>
    <cellStyle name="Normal 455 2 2" xfId="10481"/>
    <cellStyle name="Normal 455 2 2 2" xfId="22519"/>
    <cellStyle name="Normal 455 2 3" xfId="17982"/>
    <cellStyle name="Normal 455 3" xfId="7415"/>
    <cellStyle name="Normal 455 3 2" xfId="12068"/>
    <cellStyle name="Normal 455 3 2 2" xfId="24106"/>
    <cellStyle name="Normal 455 3 3" xfId="19859"/>
    <cellStyle name="Normal 455 3 4" xfId="17981"/>
    <cellStyle name="Normal 455 4" xfId="4506"/>
    <cellStyle name="Normal 455 5" xfId="14099"/>
    <cellStyle name="Normal 455 5 2" xfId="29342"/>
    <cellStyle name="Normal 455 6" xfId="16429"/>
    <cellStyle name="Normal 456" xfId="1386"/>
    <cellStyle name="Normal 456 2" xfId="4509"/>
    <cellStyle name="Normal 456 2 2" xfId="10482"/>
    <cellStyle name="Normal 456 2 2 2" xfId="22520"/>
    <cellStyle name="Normal 456 2 3" xfId="17984"/>
    <cellStyle name="Normal 456 3" xfId="7416"/>
    <cellStyle name="Normal 456 3 2" xfId="12069"/>
    <cellStyle name="Normal 456 3 2 2" xfId="24107"/>
    <cellStyle name="Normal 456 3 3" xfId="19860"/>
    <cellStyle name="Normal 456 3 4" xfId="17983"/>
    <cellStyle name="Normal 456 4" xfId="4508"/>
    <cellStyle name="Normal 456 5" xfId="14100"/>
    <cellStyle name="Normal 456 5 2" xfId="29343"/>
    <cellStyle name="Normal 456 6" xfId="16430"/>
    <cellStyle name="Normal 457" xfId="1387"/>
    <cellStyle name="Normal 457 2" xfId="4511"/>
    <cellStyle name="Normal 457 2 2" xfId="10483"/>
    <cellStyle name="Normal 457 2 2 2" xfId="22521"/>
    <cellStyle name="Normal 457 2 3" xfId="17986"/>
    <cellStyle name="Normal 457 3" xfId="7417"/>
    <cellStyle name="Normal 457 3 2" xfId="12070"/>
    <cellStyle name="Normal 457 3 2 2" xfId="24108"/>
    <cellStyle name="Normal 457 3 3" xfId="19861"/>
    <cellStyle name="Normal 457 3 4" xfId="17985"/>
    <cellStyle name="Normal 457 4" xfId="4510"/>
    <cellStyle name="Normal 457 5" xfId="14079"/>
    <cellStyle name="Normal 457 5 2" xfId="29322"/>
    <cellStyle name="Normal 457 6" xfId="16409"/>
    <cellStyle name="Normal 458" xfId="1388"/>
    <cellStyle name="Normal 458 2" xfId="4513"/>
    <cellStyle name="Normal 458 2 2" xfId="10484"/>
    <cellStyle name="Normal 458 2 2 2" xfId="22522"/>
    <cellStyle name="Normal 458 2 3" xfId="17988"/>
    <cellStyle name="Normal 458 3" xfId="7418"/>
    <cellStyle name="Normal 458 3 2" xfId="12071"/>
    <cellStyle name="Normal 458 3 2 2" xfId="24109"/>
    <cellStyle name="Normal 458 3 3" xfId="19862"/>
    <cellStyle name="Normal 458 3 4" xfId="17987"/>
    <cellStyle name="Normal 458 4" xfId="4512"/>
    <cellStyle name="Normal 458 5" xfId="14083"/>
    <cellStyle name="Normal 458 5 2" xfId="29326"/>
    <cellStyle name="Normal 458 6" xfId="16413"/>
    <cellStyle name="Normal 459" xfId="1389"/>
    <cellStyle name="Normal 459 2" xfId="7419"/>
    <cellStyle name="Normal 459 2 2" xfId="12072"/>
    <cellStyle name="Normal 459 2 2 2" xfId="24110"/>
    <cellStyle name="Normal 459 2 3" xfId="19863"/>
    <cellStyle name="Normal 459 3" xfId="4514"/>
    <cellStyle name="Normal 459 3 2" xfId="18591"/>
    <cellStyle name="Normal 459 4" xfId="10485"/>
    <cellStyle name="Normal 459 4 2" xfId="22523"/>
    <cellStyle name="Normal 459 5" xfId="14073"/>
    <cellStyle name="Normal 459 5 2" xfId="29316"/>
    <cellStyle name="Normal 459 6" xfId="16403"/>
    <cellStyle name="Normal 46" xfId="1390"/>
    <cellStyle name="Normal 46 2" xfId="1391"/>
    <cellStyle name="Normal 46 2 2" xfId="1392"/>
    <cellStyle name="Normal 46 2 2 2" xfId="7422"/>
    <cellStyle name="Normal 46 2 2 3" xfId="7423"/>
    <cellStyle name="Normal 46 2 2 3 2" xfId="12075"/>
    <cellStyle name="Normal 46 2 2 3 2 2" xfId="24113"/>
    <cellStyle name="Normal 46 2 2 3 3" xfId="19866"/>
    <cellStyle name="Normal 46 2 2 4" xfId="14757"/>
    <cellStyle name="Normal 46 2 2 4 2" xfId="29999"/>
    <cellStyle name="Normal 46 2 2 5" xfId="17085"/>
    <cellStyle name="Normal 46 2 3" xfId="7421"/>
    <cellStyle name="Normal 46 2 3 2" xfId="12074"/>
    <cellStyle name="Normal 46 2 3 2 2" xfId="24112"/>
    <cellStyle name="Normal 46 2 3 3" xfId="19865"/>
    <cellStyle name="Normal 46 2 4" xfId="4515"/>
    <cellStyle name="Normal 46 2 4 2" xfId="18592"/>
    <cellStyle name="Normal 46 2 5" xfId="10486"/>
    <cellStyle name="Normal 46 2 5 2" xfId="22524"/>
    <cellStyle name="Normal 46 3" xfId="1393"/>
    <cellStyle name="Normal 46 3 2" xfId="1394"/>
    <cellStyle name="Normal 46 3 3" xfId="1395"/>
    <cellStyle name="Normal 46 3 3 2" xfId="4517"/>
    <cellStyle name="Normal 46 3 3 2 2" xfId="17989"/>
    <cellStyle name="Normal 46 3 3 2 3" xfId="25176"/>
    <cellStyle name="Normal 46 3 3 3" xfId="4516"/>
    <cellStyle name="Normal 46 4" xfId="1396"/>
    <cellStyle name="Normal 46 4 2" xfId="4519"/>
    <cellStyle name="Normal 46 4 3" xfId="4518"/>
    <cellStyle name="Normal 46 4 4" xfId="25177"/>
    <cellStyle name="Normal 46 5" xfId="7420"/>
    <cellStyle name="Normal 46 5 2" xfId="12073"/>
    <cellStyle name="Normal 46 5 2 2" xfId="24111"/>
    <cellStyle name="Normal 46 5 3" xfId="19864"/>
    <cellStyle name="Normal 46 6" xfId="13106"/>
    <cellStyle name="Normal 46 6 2" xfId="26960"/>
    <cellStyle name="Normal 46 6 3" xfId="24928"/>
    <cellStyle name="Normal 46 7" xfId="13537"/>
    <cellStyle name="Normal 46 7 2" xfId="28784"/>
    <cellStyle name="Normal 46 8" xfId="15867"/>
    <cellStyle name="Normal 460" xfId="1397"/>
    <cellStyle name="Normal 460 2" xfId="7424"/>
    <cellStyle name="Normal 460 2 2" xfId="12076"/>
    <cellStyle name="Normal 460 2 2 2" xfId="24114"/>
    <cellStyle name="Normal 460 2 3" xfId="19867"/>
    <cellStyle name="Normal 460 3" xfId="4520"/>
    <cellStyle name="Normal 460 3 2" xfId="18593"/>
    <cellStyle name="Normal 460 4" xfId="10487"/>
    <cellStyle name="Normal 460 4 2" xfId="22525"/>
    <cellStyle name="Normal 460 5" xfId="14104"/>
    <cellStyle name="Normal 460 5 2" xfId="29347"/>
    <cellStyle name="Normal 460 6" xfId="16434"/>
    <cellStyle name="Normal 461" xfId="1398"/>
    <cellStyle name="Normal 461 2" xfId="7425"/>
    <cellStyle name="Normal 461 2 2" xfId="12077"/>
    <cellStyle name="Normal 461 2 2 2" xfId="24115"/>
    <cellStyle name="Normal 461 2 3" xfId="19868"/>
    <cellStyle name="Normal 461 3" xfId="4521"/>
    <cellStyle name="Normal 461 3 2" xfId="18594"/>
    <cellStyle name="Normal 461 4" xfId="10488"/>
    <cellStyle name="Normal 461 4 2" xfId="22526"/>
    <cellStyle name="Normal 461 5" xfId="14103"/>
    <cellStyle name="Normal 461 5 2" xfId="29346"/>
    <cellStyle name="Normal 461 6" xfId="16433"/>
    <cellStyle name="Normal 462" xfId="1399"/>
    <cellStyle name="Normal 462 2" xfId="7426"/>
    <cellStyle name="Normal 462 2 2" xfId="12078"/>
    <cellStyle name="Normal 462 2 2 2" xfId="24116"/>
    <cellStyle name="Normal 462 2 3" xfId="19869"/>
    <cellStyle name="Normal 462 3" xfId="4522"/>
    <cellStyle name="Normal 462 3 2" xfId="18595"/>
    <cellStyle name="Normal 462 4" xfId="10489"/>
    <cellStyle name="Normal 462 4 2" xfId="22527"/>
    <cellStyle name="Normal 462 5" xfId="14078"/>
    <cellStyle name="Normal 462 5 2" xfId="29321"/>
    <cellStyle name="Normal 462 6" xfId="16408"/>
    <cellStyle name="Normal 463" xfId="1400"/>
    <cellStyle name="Normal 463 2" xfId="7427"/>
    <cellStyle name="Normal 463 2 2" xfId="12079"/>
    <cellStyle name="Normal 463 2 2 2" xfId="24117"/>
    <cellStyle name="Normal 463 2 3" xfId="19870"/>
    <cellStyle name="Normal 463 3" xfId="4523"/>
    <cellStyle name="Normal 463 3 2" xfId="18596"/>
    <cellStyle name="Normal 463 4" xfId="10490"/>
    <cellStyle name="Normal 463 4 2" xfId="22528"/>
    <cellStyle name="Normal 463 5" xfId="14074"/>
    <cellStyle name="Normal 463 5 2" xfId="29317"/>
    <cellStyle name="Normal 463 6" xfId="16404"/>
    <cellStyle name="Normal 464" xfId="1401"/>
    <cellStyle name="Normal 464 2" xfId="7428"/>
    <cellStyle name="Normal 464 2 2" xfId="12080"/>
    <cellStyle name="Normal 464 2 2 2" xfId="24118"/>
    <cellStyle name="Normal 464 2 3" xfId="19871"/>
    <cellStyle name="Normal 464 3" xfId="4524"/>
    <cellStyle name="Normal 464 3 2" xfId="18597"/>
    <cellStyle name="Normal 464 4" xfId="10491"/>
    <cellStyle name="Normal 464 4 2" xfId="22529"/>
    <cellStyle name="Normal 464 5" xfId="14106"/>
    <cellStyle name="Normal 464 5 2" xfId="29349"/>
    <cellStyle name="Normal 464 6" xfId="16436"/>
    <cellStyle name="Normal 465" xfId="1402"/>
    <cellStyle name="Normal 465 2" xfId="7429"/>
    <cellStyle name="Normal 465 2 2" xfId="12081"/>
    <cellStyle name="Normal 465 2 2 2" xfId="24119"/>
    <cellStyle name="Normal 465 2 3" xfId="19872"/>
    <cellStyle name="Normal 465 3" xfId="4525"/>
    <cellStyle name="Normal 465 3 2" xfId="18598"/>
    <cellStyle name="Normal 465 4" xfId="10492"/>
    <cellStyle name="Normal 465 4 2" xfId="22530"/>
    <cellStyle name="Normal 465 5" xfId="14080"/>
    <cellStyle name="Normal 465 5 2" xfId="29323"/>
    <cellStyle name="Normal 465 6" xfId="16410"/>
    <cellStyle name="Normal 466" xfId="1403"/>
    <cellStyle name="Normal 466 2" xfId="7430"/>
    <cellStyle name="Normal 466 2 2" xfId="12082"/>
    <cellStyle name="Normal 466 2 2 2" xfId="24120"/>
    <cellStyle name="Normal 466 2 3" xfId="19873"/>
    <cellStyle name="Normal 466 3" xfId="4526"/>
    <cellStyle name="Normal 466 3 2" xfId="18599"/>
    <cellStyle name="Normal 466 4" xfId="10493"/>
    <cellStyle name="Normal 466 4 2" xfId="22531"/>
    <cellStyle name="Normal 466 5" xfId="14086"/>
    <cellStyle name="Normal 466 5 2" xfId="29329"/>
    <cellStyle name="Normal 466 6" xfId="16416"/>
    <cellStyle name="Normal 467" xfId="1404"/>
    <cellStyle name="Normal 467 2" xfId="7431"/>
    <cellStyle name="Normal 467 2 2" xfId="12083"/>
    <cellStyle name="Normal 467 2 2 2" xfId="24121"/>
    <cellStyle name="Normal 467 2 3" xfId="19874"/>
    <cellStyle name="Normal 467 3" xfId="4527"/>
    <cellStyle name="Normal 467 3 2" xfId="18600"/>
    <cellStyle name="Normal 467 4" xfId="10494"/>
    <cellStyle name="Normal 467 4 2" xfId="22532"/>
    <cellStyle name="Normal 467 5" xfId="14107"/>
    <cellStyle name="Normal 467 5 2" xfId="29350"/>
    <cellStyle name="Normal 467 6" xfId="16437"/>
    <cellStyle name="Normal 468" xfId="1405"/>
    <cellStyle name="Normal 468 2" xfId="7432"/>
    <cellStyle name="Normal 468 2 2" xfId="12084"/>
    <cellStyle name="Normal 468 2 2 2" xfId="24122"/>
    <cellStyle name="Normal 468 2 3" xfId="19875"/>
    <cellStyle name="Normal 468 3" xfId="4528"/>
    <cellStyle name="Normal 468 3 2" xfId="18601"/>
    <cellStyle name="Normal 468 4" xfId="10495"/>
    <cellStyle name="Normal 468 4 2" xfId="22533"/>
    <cellStyle name="Normal 468 5" xfId="14117"/>
    <cellStyle name="Normal 468 5 2" xfId="29360"/>
    <cellStyle name="Normal 468 6" xfId="16447"/>
    <cellStyle name="Normal 469" xfId="1406"/>
    <cellStyle name="Normal 469 2" xfId="7433"/>
    <cellStyle name="Normal 469 2 2" xfId="12085"/>
    <cellStyle name="Normal 469 2 2 2" xfId="24123"/>
    <cellStyle name="Normal 469 2 3" xfId="19876"/>
    <cellStyle name="Normal 469 3" xfId="4529"/>
    <cellStyle name="Normal 469 3 2" xfId="18602"/>
    <cellStyle name="Normal 469 4" xfId="10496"/>
    <cellStyle name="Normal 469 4 2" xfId="22534"/>
    <cellStyle name="Normal 469 5" xfId="14090"/>
    <cellStyle name="Normal 469 5 2" xfId="29333"/>
    <cellStyle name="Normal 469 6" xfId="16420"/>
    <cellStyle name="Normal 47" xfId="1407"/>
    <cellStyle name="Normal 47 2" xfId="1408"/>
    <cellStyle name="Normal 47 2 2" xfId="1409"/>
    <cellStyle name="Normal 47 2 2 2" xfId="7436"/>
    <cellStyle name="Normal 47 2 2 3" xfId="7437"/>
    <cellStyle name="Normal 47 2 2 3 2" xfId="12088"/>
    <cellStyle name="Normal 47 2 2 3 2 2" xfId="24126"/>
    <cellStyle name="Normal 47 2 2 3 3" xfId="19879"/>
    <cellStyle name="Normal 47 2 2 4" xfId="14758"/>
    <cellStyle name="Normal 47 2 2 4 2" xfId="30000"/>
    <cellStyle name="Normal 47 2 2 5" xfId="17086"/>
    <cellStyle name="Normal 47 2 3" xfId="7435"/>
    <cellStyle name="Normal 47 2 3 2" xfId="12087"/>
    <cellStyle name="Normal 47 2 3 2 2" xfId="24125"/>
    <cellStyle name="Normal 47 2 3 3" xfId="19878"/>
    <cellStyle name="Normal 47 2 4" xfId="4530"/>
    <cellStyle name="Normal 47 2 4 2" xfId="18603"/>
    <cellStyle name="Normal 47 2 5" xfId="10497"/>
    <cellStyle name="Normal 47 2 5 2" xfId="22535"/>
    <cellStyle name="Normal 47 3" xfId="1410"/>
    <cellStyle name="Normal 47 3 2" xfId="1411"/>
    <cellStyle name="Normal 47 3 3" xfId="1412"/>
    <cellStyle name="Normal 47 3 3 2" xfId="4532"/>
    <cellStyle name="Normal 47 3 3 2 2" xfId="17990"/>
    <cellStyle name="Normal 47 3 3 2 3" xfId="25178"/>
    <cellStyle name="Normal 47 3 3 3" xfId="4531"/>
    <cellStyle name="Normal 47 4" xfId="1413"/>
    <cellStyle name="Normal 47 4 2" xfId="4534"/>
    <cellStyle name="Normal 47 4 3" xfId="4533"/>
    <cellStyle name="Normal 47 4 4" xfId="25179"/>
    <cellStyle name="Normal 47 5" xfId="7434"/>
    <cellStyle name="Normal 47 5 2" xfId="12086"/>
    <cellStyle name="Normal 47 5 2 2" xfId="24124"/>
    <cellStyle name="Normal 47 5 3" xfId="19877"/>
    <cellStyle name="Normal 47 6" xfId="13107"/>
    <cellStyle name="Normal 47 6 2" xfId="26961"/>
    <cellStyle name="Normal 47 6 3" xfId="24929"/>
    <cellStyle name="Normal 47 7" xfId="13538"/>
    <cellStyle name="Normal 47 7 2" xfId="28785"/>
    <cellStyle name="Normal 47 8" xfId="15868"/>
    <cellStyle name="Normal 470" xfId="1414"/>
    <cellStyle name="Normal 470 2" xfId="7438"/>
    <cellStyle name="Normal 470 2 2" xfId="12089"/>
    <cellStyle name="Normal 470 2 2 2" xfId="24127"/>
    <cellStyle name="Normal 470 2 3" xfId="19880"/>
    <cellStyle name="Normal 470 3" xfId="4535"/>
    <cellStyle name="Normal 470 3 2" xfId="18604"/>
    <cellStyle name="Normal 470 4" xfId="10498"/>
    <cellStyle name="Normal 470 4 2" xfId="22536"/>
    <cellStyle name="Normal 470 5" xfId="14094"/>
    <cellStyle name="Normal 470 5 2" xfId="29337"/>
    <cellStyle name="Normal 470 6" xfId="16424"/>
    <cellStyle name="Normal 471" xfId="1415"/>
    <cellStyle name="Normal 471 2" xfId="7439"/>
    <cellStyle name="Normal 471 2 2" xfId="12090"/>
    <cellStyle name="Normal 471 2 2 2" xfId="24128"/>
    <cellStyle name="Normal 471 2 3" xfId="19881"/>
    <cellStyle name="Normal 471 3" xfId="4536"/>
    <cellStyle name="Normal 471 3 2" xfId="18605"/>
    <cellStyle name="Normal 471 4" xfId="10499"/>
    <cellStyle name="Normal 471 4 2" xfId="22537"/>
    <cellStyle name="Normal 471 5" xfId="14081"/>
    <cellStyle name="Normal 471 5 2" xfId="29324"/>
    <cellStyle name="Normal 471 6" xfId="16411"/>
    <cellStyle name="Normal 472" xfId="1416"/>
    <cellStyle name="Normal 472 2" xfId="7440"/>
    <cellStyle name="Normal 472 2 2" xfId="12091"/>
    <cellStyle name="Normal 472 2 2 2" xfId="24129"/>
    <cellStyle name="Normal 472 2 3" xfId="19882"/>
    <cellStyle name="Normal 472 3" xfId="4537"/>
    <cellStyle name="Normal 472 3 2" xfId="18606"/>
    <cellStyle name="Normal 472 4" xfId="10500"/>
    <cellStyle name="Normal 472 4 2" xfId="22538"/>
    <cellStyle name="Normal 472 5" xfId="14114"/>
    <cellStyle name="Normal 472 5 2" xfId="29357"/>
    <cellStyle name="Normal 472 6" xfId="16444"/>
    <cellStyle name="Normal 473" xfId="1417"/>
    <cellStyle name="Normal 473 2" xfId="7441"/>
    <cellStyle name="Normal 473 2 2" xfId="12092"/>
    <cellStyle name="Normal 473 2 2 2" xfId="24130"/>
    <cellStyle name="Normal 473 2 3" xfId="19883"/>
    <cellStyle name="Normal 473 3" xfId="4538"/>
    <cellStyle name="Normal 473 3 2" xfId="18607"/>
    <cellStyle name="Normal 473 4" xfId="10501"/>
    <cellStyle name="Normal 473 4 2" xfId="22539"/>
    <cellStyle name="Normal 473 5" xfId="14118"/>
    <cellStyle name="Normal 473 5 2" xfId="29361"/>
    <cellStyle name="Normal 473 6" xfId="16448"/>
    <cellStyle name="Normal 474" xfId="1418"/>
    <cellStyle name="Normal 474 2" xfId="7442"/>
    <cellStyle name="Normal 474 2 2" xfId="12093"/>
    <cellStyle name="Normal 474 2 2 2" xfId="24131"/>
    <cellStyle name="Normal 474 2 3" xfId="19884"/>
    <cellStyle name="Normal 474 3" xfId="4539"/>
    <cellStyle name="Normal 474 3 2" xfId="18608"/>
    <cellStyle name="Normal 474 4" xfId="10502"/>
    <cellStyle name="Normal 474 4 2" xfId="22540"/>
    <cellStyle name="Normal 474 5" xfId="14112"/>
    <cellStyle name="Normal 474 5 2" xfId="29355"/>
    <cellStyle name="Normal 474 6" xfId="16442"/>
    <cellStyle name="Normal 475" xfId="1419"/>
    <cellStyle name="Normal 475 2" xfId="7443"/>
    <cellStyle name="Normal 475 2 2" xfId="12094"/>
    <cellStyle name="Normal 475 2 2 2" xfId="24132"/>
    <cellStyle name="Normal 475 2 3" xfId="19885"/>
    <cellStyle name="Normal 475 3" xfId="4540"/>
    <cellStyle name="Normal 475 3 2" xfId="18609"/>
    <cellStyle name="Normal 475 4" xfId="10503"/>
    <cellStyle name="Normal 475 4 2" xfId="22541"/>
    <cellStyle name="Normal 475 5" xfId="14098"/>
    <cellStyle name="Normal 475 5 2" xfId="29341"/>
    <cellStyle name="Normal 475 6" xfId="16428"/>
    <cellStyle name="Normal 476" xfId="1420"/>
    <cellStyle name="Normal 476 2" xfId="7444"/>
    <cellStyle name="Normal 476 2 2" xfId="12095"/>
    <cellStyle name="Normal 476 2 2 2" xfId="24133"/>
    <cellStyle name="Normal 476 2 3" xfId="19886"/>
    <cellStyle name="Normal 476 3" xfId="4541"/>
    <cellStyle name="Normal 476 3 2" xfId="18610"/>
    <cellStyle name="Normal 476 4" xfId="10504"/>
    <cellStyle name="Normal 476 4 2" xfId="22542"/>
    <cellStyle name="Normal 476 5" xfId="14101"/>
    <cellStyle name="Normal 476 5 2" xfId="29344"/>
    <cellStyle name="Normal 476 6" xfId="16431"/>
    <cellStyle name="Normal 477" xfId="1421"/>
    <cellStyle name="Normal 477 2" xfId="7445"/>
    <cellStyle name="Normal 477 2 2" xfId="12096"/>
    <cellStyle name="Normal 477 2 2 2" xfId="24134"/>
    <cellStyle name="Normal 477 2 3" xfId="19887"/>
    <cellStyle name="Normal 477 3" xfId="4542"/>
    <cellStyle name="Normal 477 3 2" xfId="18611"/>
    <cellStyle name="Normal 477 4" xfId="10505"/>
    <cellStyle name="Normal 477 4 2" xfId="22543"/>
    <cellStyle name="Normal 477 5" xfId="14102"/>
    <cellStyle name="Normal 477 5 2" xfId="29345"/>
    <cellStyle name="Normal 477 6" xfId="16432"/>
    <cellStyle name="Normal 478" xfId="1422"/>
    <cellStyle name="Normal 478 2" xfId="7446"/>
    <cellStyle name="Normal 478 2 2" xfId="12097"/>
    <cellStyle name="Normal 478 2 2 2" xfId="24135"/>
    <cellStyle name="Normal 478 2 3" xfId="19888"/>
    <cellStyle name="Normal 478 3" xfId="4543"/>
    <cellStyle name="Normal 478 3 2" xfId="18612"/>
    <cellStyle name="Normal 478 4" xfId="10506"/>
    <cellStyle name="Normal 478 4 2" xfId="22544"/>
    <cellStyle name="Normal 478 5" xfId="14089"/>
    <cellStyle name="Normal 478 5 2" xfId="29332"/>
    <cellStyle name="Normal 478 6" xfId="16419"/>
    <cellStyle name="Normal 479" xfId="1423"/>
    <cellStyle name="Normal 479 2" xfId="7447"/>
    <cellStyle name="Normal 479 2 2" xfId="12098"/>
    <cellStyle name="Normal 479 2 2 2" xfId="24136"/>
    <cellStyle name="Normal 479 2 3" xfId="19889"/>
    <cellStyle name="Normal 479 3" xfId="4544"/>
    <cellStyle name="Normal 479 3 2" xfId="18613"/>
    <cellStyle name="Normal 479 4" xfId="10507"/>
    <cellStyle name="Normal 479 4 2" xfId="22545"/>
    <cellStyle name="Normal 479 5" xfId="14093"/>
    <cellStyle name="Normal 479 5 2" xfId="29336"/>
    <cellStyle name="Normal 479 6" xfId="16423"/>
    <cellStyle name="Normal 48" xfId="1424"/>
    <cellStyle name="Normal 48 2" xfId="1425"/>
    <cellStyle name="Normal 48 2 2" xfId="7449"/>
    <cellStyle name="Normal 48 2 2 2" xfId="12100"/>
    <cellStyle name="Normal 48 2 2 2 2" xfId="24138"/>
    <cellStyle name="Normal 48 2 2 3" xfId="19891"/>
    <cellStyle name="Normal 48 2 3" xfId="4545"/>
    <cellStyle name="Normal 48 2 3 2" xfId="18614"/>
    <cellStyle name="Normal 48 2 4" xfId="10508"/>
    <cellStyle name="Normal 48 2 4 2" xfId="22546"/>
    <cellStyle name="Normal 48 2 5" xfId="14759"/>
    <cellStyle name="Normal 48 2 5 2" xfId="30001"/>
    <cellStyle name="Normal 48 2 6" xfId="17087"/>
    <cellStyle name="Normal 48 3" xfId="1426"/>
    <cellStyle name="Normal 48 3 2" xfId="1427"/>
    <cellStyle name="Normal 48 3 3" xfId="1428"/>
    <cellStyle name="Normal 48 3 3 2" xfId="4547"/>
    <cellStyle name="Normal 48 3 3 2 2" xfId="17991"/>
    <cellStyle name="Normal 48 3 3 2 3" xfId="25180"/>
    <cellStyle name="Normal 48 3 3 3" xfId="4546"/>
    <cellStyle name="Normal 48 4" xfId="1429"/>
    <cellStyle name="Normal 48 4 2" xfId="4549"/>
    <cellStyle name="Normal 48 4 3" xfId="4548"/>
    <cellStyle name="Normal 48 4 4" xfId="25181"/>
    <cellStyle name="Normal 48 5" xfId="7448"/>
    <cellStyle name="Normal 48 5 2" xfId="12099"/>
    <cellStyle name="Normal 48 5 2 2" xfId="24137"/>
    <cellStyle name="Normal 48 5 3" xfId="19890"/>
    <cellStyle name="Normal 48 6" xfId="13108"/>
    <cellStyle name="Normal 48 6 2" xfId="26962"/>
    <cellStyle name="Normal 48 6 3" xfId="24930"/>
    <cellStyle name="Normal 48 7" xfId="13539"/>
    <cellStyle name="Normal 48 7 2" xfId="28786"/>
    <cellStyle name="Normal 48 8" xfId="15869"/>
    <cellStyle name="Normal 480" xfId="1430"/>
    <cellStyle name="Normal 480 2" xfId="7450"/>
    <cellStyle name="Normal 480 2 2" xfId="12101"/>
    <cellStyle name="Normal 480 2 2 2" xfId="24139"/>
    <cellStyle name="Normal 480 2 3" xfId="19892"/>
    <cellStyle name="Normal 480 3" xfId="4550"/>
    <cellStyle name="Normal 480 3 2" xfId="18615"/>
    <cellStyle name="Normal 480 4" xfId="10509"/>
    <cellStyle name="Normal 480 4 2" xfId="22547"/>
    <cellStyle name="Normal 480 5" xfId="14119"/>
    <cellStyle name="Normal 480 5 2" xfId="29362"/>
    <cellStyle name="Normal 480 6" xfId="16449"/>
    <cellStyle name="Normal 481" xfId="1431"/>
    <cellStyle name="Normal 481 2" xfId="7451"/>
    <cellStyle name="Normal 481 2 2" xfId="12102"/>
    <cellStyle name="Normal 481 2 2 2" xfId="24140"/>
    <cellStyle name="Normal 481 2 3" xfId="19893"/>
    <cellStyle name="Normal 481 3" xfId="4551"/>
    <cellStyle name="Normal 481 3 2" xfId="18616"/>
    <cellStyle name="Normal 481 4" xfId="10510"/>
    <cellStyle name="Normal 481 4 2" xfId="22548"/>
    <cellStyle name="Normal 481 5" xfId="14124"/>
    <cellStyle name="Normal 481 5 2" xfId="29367"/>
    <cellStyle name="Normal 481 6" xfId="16454"/>
    <cellStyle name="Normal 482" xfId="1432"/>
    <cellStyle name="Normal 482 2" xfId="7452"/>
    <cellStyle name="Normal 482 2 2" xfId="12103"/>
    <cellStyle name="Normal 482 2 2 2" xfId="24141"/>
    <cellStyle name="Normal 482 2 3" xfId="19894"/>
    <cellStyle name="Normal 482 3" xfId="4552"/>
    <cellStyle name="Normal 482 3 2" xfId="18617"/>
    <cellStyle name="Normal 482 4" xfId="10511"/>
    <cellStyle name="Normal 482 4 2" xfId="22549"/>
    <cellStyle name="Normal 482 5" xfId="14131"/>
    <cellStyle name="Normal 482 5 2" xfId="29374"/>
    <cellStyle name="Normal 482 6" xfId="16461"/>
    <cellStyle name="Normal 483" xfId="1433"/>
    <cellStyle name="Normal 483 2" xfId="7453"/>
    <cellStyle name="Normal 483 2 2" xfId="12104"/>
    <cellStyle name="Normal 483 2 2 2" xfId="24142"/>
    <cellStyle name="Normal 483 2 3" xfId="19895"/>
    <cellStyle name="Normal 483 3" xfId="4553"/>
    <cellStyle name="Normal 483 3 2" xfId="18618"/>
    <cellStyle name="Normal 483 4" xfId="10512"/>
    <cellStyle name="Normal 483 4 2" xfId="22550"/>
    <cellStyle name="Normal 483 5" xfId="14134"/>
    <cellStyle name="Normal 483 5 2" xfId="29377"/>
    <cellStyle name="Normal 483 6" xfId="16464"/>
    <cellStyle name="Normal 484" xfId="1434"/>
    <cellStyle name="Normal 484 2" xfId="7454"/>
    <cellStyle name="Normal 484 2 2" xfId="12105"/>
    <cellStyle name="Normal 484 2 2 2" xfId="24143"/>
    <cellStyle name="Normal 484 2 3" xfId="19896"/>
    <cellStyle name="Normal 484 3" xfId="4554"/>
    <cellStyle name="Normal 484 3 2" xfId="18619"/>
    <cellStyle name="Normal 484 4" xfId="10513"/>
    <cellStyle name="Normal 484 4 2" xfId="22551"/>
    <cellStyle name="Normal 484 5" xfId="14122"/>
    <cellStyle name="Normal 484 5 2" xfId="29365"/>
    <cellStyle name="Normal 484 6" xfId="16452"/>
    <cellStyle name="Normal 485" xfId="1435"/>
    <cellStyle name="Normal 485 2" xfId="7455"/>
    <cellStyle name="Normal 485 2 2" xfId="12106"/>
    <cellStyle name="Normal 485 2 2 2" xfId="24144"/>
    <cellStyle name="Normal 485 2 3" xfId="19897"/>
    <cellStyle name="Normal 485 3" xfId="4555"/>
    <cellStyle name="Normal 485 3 2" xfId="18620"/>
    <cellStyle name="Normal 485 4" xfId="10514"/>
    <cellStyle name="Normal 485 4 2" xfId="22552"/>
    <cellStyle name="Normal 485 5" xfId="14120"/>
    <cellStyle name="Normal 485 5 2" xfId="29363"/>
    <cellStyle name="Normal 485 6" xfId="16450"/>
    <cellStyle name="Normal 486" xfId="1436"/>
    <cellStyle name="Normal 486 2" xfId="7456"/>
    <cellStyle name="Normal 486 2 2" xfId="12107"/>
    <cellStyle name="Normal 486 2 2 2" xfId="24145"/>
    <cellStyle name="Normal 486 2 3" xfId="19898"/>
    <cellStyle name="Normal 486 3" xfId="4556"/>
    <cellStyle name="Normal 486 3 2" xfId="18621"/>
    <cellStyle name="Normal 486 4" xfId="10515"/>
    <cellStyle name="Normal 486 4 2" xfId="22553"/>
    <cellStyle name="Normal 486 5" xfId="14125"/>
    <cellStyle name="Normal 486 5 2" xfId="29368"/>
    <cellStyle name="Normal 486 6" xfId="16455"/>
    <cellStyle name="Normal 487" xfId="1437"/>
    <cellStyle name="Normal 487 2" xfId="7457"/>
    <cellStyle name="Normal 487 2 2" xfId="12108"/>
    <cellStyle name="Normal 487 2 2 2" xfId="24146"/>
    <cellStyle name="Normal 487 2 3" xfId="19899"/>
    <cellStyle name="Normal 487 3" xfId="4557"/>
    <cellStyle name="Normal 487 3 2" xfId="18622"/>
    <cellStyle name="Normal 487 4" xfId="10516"/>
    <cellStyle name="Normal 487 4 2" xfId="22554"/>
    <cellStyle name="Normal 487 5" xfId="14128"/>
    <cellStyle name="Normal 487 5 2" xfId="29371"/>
    <cellStyle name="Normal 487 6" xfId="16458"/>
    <cellStyle name="Normal 488" xfId="1438"/>
    <cellStyle name="Normal 488 2" xfId="7458"/>
    <cellStyle name="Normal 488 2 2" xfId="12109"/>
    <cellStyle name="Normal 488 2 2 2" xfId="24147"/>
    <cellStyle name="Normal 488 2 3" xfId="19900"/>
    <cellStyle name="Normal 488 3" xfId="4558"/>
    <cellStyle name="Normal 488 3 2" xfId="18623"/>
    <cellStyle name="Normal 488 4" xfId="10517"/>
    <cellStyle name="Normal 488 4 2" xfId="22555"/>
    <cellStyle name="Normal 488 5" xfId="14132"/>
    <cellStyle name="Normal 488 5 2" xfId="29375"/>
    <cellStyle name="Normal 488 6" xfId="16462"/>
    <cellStyle name="Normal 489" xfId="1439"/>
    <cellStyle name="Normal 489 2" xfId="7459"/>
    <cellStyle name="Normal 489 2 2" xfId="12110"/>
    <cellStyle name="Normal 489 2 2 2" xfId="24148"/>
    <cellStyle name="Normal 489 2 3" xfId="19901"/>
    <cellStyle name="Normal 489 3" xfId="4559"/>
    <cellStyle name="Normal 489 3 2" xfId="18624"/>
    <cellStyle name="Normal 489 4" xfId="10518"/>
    <cellStyle name="Normal 489 4 2" xfId="22556"/>
    <cellStyle name="Normal 489 5" xfId="14135"/>
    <cellStyle name="Normal 489 5 2" xfId="29378"/>
    <cellStyle name="Normal 489 6" xfId="16465"/>
    <cellStyle name="Normal 49" xfId="1440"/>
    <cellStyle name="Normal 49 2" xfId="1441"/>
    <cellStyle name="Normal 49 2 2" xfId="7461"/>
    <cellStyle name="Normal 49 2 2 2" xfId="12112"/>
    <cellStyle name="Normal 49 2 2 2 2" xfId="24150"/>
    <cellStyle name="Normal 49 2 2 3" xfId="19903"/>
    <cellStyle name="Normal 49 2 3" xfId="4560"/>
    <cellStyle name="Normal 49 2 3 2" xfId="18625"/>
    <cellStyle name="Normal 49 2 4" xfId="10519"/>
    <cellStyle name="Normal 49 2 4 2" xfId="22557"/>
    <cellStyle name="Normal 49 2 5" xfId="14760"/>
    <cellStyle name="Normal 49 2 5 2" xfId="30002"/>
    <cellStyle name="Normal 49 2 6" xfId="17088"/>
    <cellStyle name="Normal 49 3" xfId="1442"/>
    <cellStyle name="Normal 49 3 2" xfId="1443"/>
    <cellStyle name="Normal 49 3 3" xfId="1444"/>
    <cellStyle name="Normal 49 3 3 2" xfId="4562"/>
    <cellStyle name="Normal 49 3 3 2 2" xfId="17992"/>
    <cellStyle name="Normal 49 3 3 2 3" xfId="25182"/>
    <cellStyle name="Normal 49 3 3 3" xfId="4561"/>
    <cellStyle name="Normal 49 4" xfId="1445"/>
    <cellStyle name="Normal 49 4 2" xfId="4564"/>
    <cellStyle name="Normal 49 4 3" xfId="4563"/>
    <cellStyle name="Normal 49 4 4" xfId="25183"/>
    <cellStyle name="Normal 49 5" xfId="7460"/>
    <cellStyle name="Normal 49 5 2" xfId="12111"/>
    <cellStyle name="Normal 49 5 2 2" xfId="24149"/>
    <cellStyle name="Normal 49 5 3" xfId="19902"/>
    <cellStyle name="Normal 49 6" xfId="13109"/>
    <cellStyle name="Normal 49 6 2" xfId="26963"/>
    <cellStyle name="Normal 49 6 3" xfId="24931"/>
    <cellStyle name="Normal 49 7" xfId="13540"/>
    <cellStyle name="Normal 49 7 2" xfId="28787"/>
    <cellStyle name="Normal 49 8" xfId="15870"/>
    <cellStyle name="Normal 490" xfId="1446"/>
    <cellStyle name="Normal 490 2" xfId="7462"/>
    <cellStyle name="Normal 490 2 2" xfId="12113"/>
    <cellStyle name="Normal 490 2 2 2" xfId="24151"/>
    <cellStyle name="Normal 490 2 3" xfId="19904"/>
    <cellStyle name="Normal 490 3" xfId="4565"/>
    <cellStyle name="Normal 490 3 2" xfId="18626"/>
    <cellStyle name="Normal 490 4" xfId="10520"/>
    <cellStyle name="Normal 490 4 2" xfId="22558"/>
    <cellStyle name="Normal 490 5" xfId="14121"/>
    <cellStyle name="Normal 490 5 2" xfId="29364"/>
    <cellStyle name="Normal 490 6" xfId="16451"/>
    <cellStyle name="Normal 491" xfId="1447"/>
    <cellStyle name="Normal 491 2" xfId="7463"/>
    <cellStyle name="Normal 491 2 2" xfId="12114"/>
    <cellStyle name="Normal 491 2 2 2" xfId="24152"/>
    <cellStyle name="Normal 491 2 3" xfId="19905"/>
    <cellStyle name="Normal 491 3" xfId="4566"/>
    <cellStyle name="Normal 491 3 2" xfId="18627"/>
    <cellStyle name="Normal 491 4" xfId="10521"/>
    <cellStyle name="Normal 491 4 2" xfId="22559"/>
    <cellStyle name="Normal 491 5" xfId="14127"/>
    <cellStyle name="Normal 491 5 2" xfId="29370"/>
    <cellStyle name="Normal 491 6" xfId="16457"/>
    <cellStyle name="Normal 492" xfId="1448"/>
    <cellStyle name="Normal 492 2" xfId="7464"/>
    <cellStyle name="Normal 492 2 2" xfId="12115"/>
    <cellStyle name="Normal 492 2 2 2" xfId="24153"/>
    <cellStyle name="Normal 492 2 3" xfId="19906"/>
    <cellStyle name="Normal 492 3" xfId="4567"/>
    <cellStyle name="Normal 492 3 2" xfId="18628"/>
    <cellStyle name="Normal 492 4" xfId="10522"/>
    <cellStyle name="Normal 492 4 2" xfId="22560"/>
    <cellStyle name="Normal 492 5" xfId="14130"/>
    <cellStyle name="Normal 492 5 2" xfId="29373"/>
    <cellStyle name="Normal 492 6" xfId="16460"/>
    <cellStyle name="Normal 493" xfId="1449"/>
    <cellStyle name="Normal 493 2" xfId="7465"/>
    <cellStyle name="Normal 493 2 2" xfId="12116"/>
    <cellStyle name="Normal 493 2 2 2" xfId="24154"/>
    <cellStyle name="Normal 493 2 3" xfId="19907"/>
    <cellStyle name="Normal 493 3" xfId="4568"/>
    <cellStyle name="Normal 493 3 2" xfId="18629"/>
    <cellStyle name="Normal 493 4" xfId="10523"/>
    <cellStyle name="Normal 493 4 2" xfId="22561"/>
    <cellStyle name="Normal 493 5" xfId="14133"/>
    <cellStyle name="Normal 493 5 2" xfId="29376"/>
    <cellStyle name="Normal 493 6" xfId="16463"/>
    <cellStyle name="Normal 494" xfId="1450"/>
    <cellStyle name="Normal 494 2" xfId="7466"/>
    <cellStyle name="Normal 494 2 2" xfId="12117"/>
    <cellStyle name="Normal 494 2 2 2" xfId="24155"/>
    <cellStyle name="Normal 494 2 3" xfId="19908"/>
    <cellStyle name="Normal 494 3" xfId="4569"/>
    <cellStyle name="Normal 494 3 2" xfId="18630"/>
    <cellStyle name="Normal 494 4" xfId="10524"/>
    <cellStyle name="Normal 494 4 2" xfId="22562"/>
    <cellStyle name="Normal 494 5" xfId="14129"/>
    <cellStyle name="Normal 494 5 2" xfId="29372"/>
    <cellStyle name="Normal 494 6" xfId="16459"/>
    <cellStyle name="Normal 495" xfId="1451"/>
    <cellStyle name="Normal 495 2" xfId="7467"/>
    <cellStyle name="Normal 495 2 2" xfId="12118"/>
    <cellStyle name="Normal 495 2 2 2" xfId="24156"/>
    <cellStyle name="Normal 495 2 3" xfId="19909"/>
    <cellStyle name="Normal 495 3" xfId="4570"/>
    <cellStyle name="Normal 495 3 2" xfId="18631"/>
    <cellStyle name="Normal 495 4" xfId="10525"/>
    <cellStyle name="Normal 495 4 2" xfId="22563"/>
    <cellStyle name="Normal 495 5" xfId="14137"/>
    <cellStyle name="Normal 495 5 2" xfId="29380"/>
    <cellStyle name="Normal 495 6" xfId="16467"/>
    <cellStyle name="Normal 496" xfId="1452"/>
    <cellStyle name="Normal 496 2" xfId="7468"/>
    <cellStyle name="Normal 496 2 2" xfId="12119"/>
    <cellStyle name="Normal 496 2 2 2" xfId="24157"/>
    <cellStyle name="Normal 496 2 3" xfId="19910"/>
    <cellStyle name="Normal 496 3" xfId="4571"/>
    <cellStyle name="Normal 496 3 2" xfId="18632"/>
    <cellStyle name="Normal 496 4" xfId="10526"/>
    <cellStyle name="Normal 496 4 2" xfId="22564"/>
    <cellStyle name="Normal 496 5" xfId="14126"/>
    <cellStyle name="Normal 496 5 2" xfId="29369"/>
    <cellStyle name="Normal 496 6" xfId="16456"/>
    <cellStyle name="Normal 497" xfId="1453"/>
    <cellStyle name="Normal 497 2" xfId="7469"/>
    <cellStyle name="Normal 497 2 2" xfId="12120"/>
    <cellStyle name="Normal 497 2 2 2" xfId="24158"/>
    <cellStyle name="Normal 497 2 3" xfId="19911"/>
    <cellStyle name="Normal 497 3" xfId="4572"/>
    <cellStyle name="Normal 497 3 2" xfId="18633"/>
    <cellStyle name="Normal 497 4" xfId="10527"/>
    <cellStyle name="Normal 497 4 2" xfId="22565"/>
    <cellStyle name="Normal 497 5" xfId="14138"/>
    <cellStyle name="Normal 497 5 2" xfId="29381"/>
    <cellStyle name="Normal 497 6" xfId="16468"/>
    <cellStyle name="Normal 498" xfId="1454"/>
    <cellStyle name="Normal 498 2" xfId="7470"/>
    <cellStyle name="Normal 498 2 2" xfId="12121"/>
    <cellStyle name="Normal 498 2 2 2" xfId="24159"/>
    <cellStyle name="Normal 498 2 3" xfId="19912"/>
    <cellStyle name="Normal 498 3" xfId="4573"/>
    <cellStyle name="Normal 498 3 2" xfId="18634"/>
    <cellStyle name="Normal 498 4" xfId="10528"/>
    <cellStyle name="Normal 498 4 2" xfId="22566"/>
    <cellStyle name="Normal 498 5" xfId="14136"/>
    <cellStyle name="Normal 498 5 2" xfId="29379"/>
    <cellStyle name="Normal 498 6" xfId="16466"/>
    <cellStyle name="Normal 499" xfId="1455"/>
    <cellStyle name="Normal 499 2" xfId="7471"/>
    <cellStyle name="Normal 499 2 2" xfId="12122"/>
    <cellStyle name="Normal 499 2 2 2" xfId="24160"/>
    <cellStyle name="Normal 499 2 3" xfId="19913"/>
    <cellStyle name="Normal 499 3" xfId="4574"/>
    <cellStyle name="Normal 499 3 2" xfId="18635"/>
    <cellStyle name="Normal 499 4" xfId="10529"/>
    <cellStyle name="Normal 499 4 2" xfId="22567"/>
    <cellStyle name="Normal 499 5" xfId="14123"/>
    <cellStyle name="Normal 499 5 2" xfId="29366"/>
    <cellStyle name="Normal 499 6" xfId="16453"/>
    <cellStyle name="Normal 5" xfId="1456"/>
    <cellStyle name="Normal 5 10" xfId="1457"/>
    <cellStyle name="Normal 5 10 2" xfId="7472"/>
    <cellStyle name="Normal 5 10 2 2" xfId="12123"/>
    <cellStyle name="Normal 5 10 2 2 2" xfId="24161"/>
    <cellStyle name="Normal 5 10 2 3" xfId="19914"/>
    <cellStyle name="Normal 5 10 3" xfId="4575"/>
    <cellStyle name="Normal 5 10 3 2" xfId="18636"/>
    <cellStyle name="Normal 5 10 4" xfId="10530"/>
    <cellStyle name="Normal 5 10 4 2" xfId="22568"/>
    <cellStyle name="Normal 5 10 5" xfId="13707"/>
    <cellStyle name="Normal 5 10 5 2" xfId="28952"/>
    <cellStyle name="Normal 5 10 6" xfId="16037"/>
    <cellStyle name="Normal 5 11" xfId="1458"/>
    <cellStyle name="Normal 5 11 2" xfId="7473"/>
    <cellStyle name="Normal 5 11 2 2" xfId="12124"/>
    <cellStyle name="Normal 5 11 2 2 2" xfId="24162"/>
    <cellStyle name="Normal 5 11 2 3" xfId="19915"/>
    <cellStyle name="Normal 5 11 3" xfId="4576"/>
    <cellStyle name="Normal 5 11 3 2" xfId="18637"/>
    <cellStyle name="Normal 5 11 4" xfId="10531"/>
    <cellStyle name="Normal 5 11 4 2" xfId="22569"/>
    <cellStyle name="Normal 5 11 5" xfId="13708"/>
    <cellStyle name="Normal 5 11 5 2" xfId="28953"/>
    <cellStyle name="Normal 5 11 6" xfId="16038"/>
    <cellStyle name="Normal 5 12" xfId="1459"/>
    <cellStyle name="Normal 5 12 2" xfId="7474"/>
    <cellStyle name="Normal 5 12 2 2" xfId="12125"/>
    <cellStyle name="Normal 5 12 2 2 2" xfId="24163"/>
    <cellStyle name="Normal 5 12 2 3" xfId="19916"/>
    <cellStyle name="Normal 5 12 3" xfId="4577"/>
    <cellStyle name="Normal 5 12 3 2" xfId="18638"/>
    <cellStyle name="Normal 5 12 4" xfId="10532"/>
    <cellStyle name="Normal 5 12 4 2" xfId="22570"/>
    <cellStyle name="Normal 5 12 5" xfId="13709"/>
    <cellStyle name="Normal 5 12 5 2" xfId="28954"/>
    <cellStyle name="Normal 5 12 6" xfId="16039"/>
    <cellStyle name="Normal 5 13" xfId="1460"/>
    <cellStyle name="Normal 5 13 2" xfId="7475"/>
    <cellStyle name="Normal 5 13 2 2" xfId="12126"/>
    <cellStyle name="Normal 5 13 2 2 2" xfId="24164"/>
    <cellStyle name="Normal 5 13 2 3" xfId="19917"/>
    <cellStyle name="Normal 5 13 3" xfId="4578"/>
    <cellStyle name="Normal 5 13 3 2" xfId="18639"/>
    <cellStyle name="Normal 5 13 4" xfId="10533"/>
    <cellStyle name="Normal 5 13 4 2" xfId="22571"/>
    <cellStyle name="Normal 5 13 5" xfId="13710"/>
    <cellStyle name="Normal 5 13 5 2" xfId="28955"/>
    <cellStyle name="Normal 5 13 6" xfId="16040"/>
    <cellStyle name="Normal 5 14" xfId="1461"/>
    <cellStyle name="Normal 5 14 2" xfId="7476"/>
    <cellStyle name="Normal 5 14 2 2" xfId="12127"/>
    <cellStyle name="Normal 5 14 2 2 2" xfId="24165"/>
    <cellStyle name="Normal 5 14 2 3" xfId="19918"/>
    <cellStyle name="Normal 5 14 3" xfId="4579"/>
    <cellStyle name="Normal 5 14 3 2" xfId="18640"/>
    <cellStyle name="Normal 5 14 4" xfId="10534"/>
    <cellStyle name="Normal 5 14 4 2" xfId="22572"/>
    <cellStyle name="Normal 5 14 5" xfId="13711"/>
    <cellStyle name="Normal 5 14 5 2" xfId="28956"/>
    <cellStyle name="Normal 5 14 6" xfId="16041"/>
    <cellStyle name="Normal 5 15" xfId="1462"/>
    <cellStyle name="Normal 5 15 2" xfId="7477"/>
    <cellStyle name="Normal 5 15 2 2" xfId="12128"/>
    <cellStyle name="Normal 5 15 2 2 2" xfId="24166"/>
    <cellStyle name="Normal 5 15 2 3" xfId="19919"/>
    <cellStyle name="Normal 5 15 3" xfId="4580"/>
    <cellStyle name="Normal 5 15 3 2" xfId="18641"/>
    <cellStyle name="Normal 5 15 4" xfId="10535"/>
    <cellStyle name="Normal 5 15 4 2" xfId="22573"/>
    <cellStyle name="Normal 5 15 5" xfId="13712"/>
    <cellStyle name="Normal 5 15 5 2" xfId="28957"/>
    <cellStyle name="Normal 5 15 6" xfId="16042"/>
    <cellStyle name="Normal 5 16" xfId="1463"/>
    <cellStyle name="Normal 5 16 2" xfId="7478"/>
    <cellStyle name="Normal 5 16 2 2" xfId="12129"/>
    <cellStyle name="Normal 5 16 2 2 2" xfId="24167"/>
    <cellStyle name="Normal 5 16 2 3" xfId="19920"/>
    <cellStyle name="Normal 5 16 3" xfId="4581"/>
    <cellStyle name="Normal 5 16 3 2" xfId="18642"/>
    <cellStyle name="Normal 5 16 4" xfId="10536"/>
    <cellStyle name="Normal 5 16 4 2" xfId="22574"/>
    <cellStyle name="Normal 5 16 5" xfId="13713"/>
    <cellStyle name="Normal 5 16 5 2" xfId="28958"/>
    <cellStyle name="Normal 5 16 6" xfId="16043"/>
    <cellStyle name="Normal 5 2" xfId="1464"/>
    <cellStyle name="Normal 5 2 2" xfId="1465"/>
    <cellStyle name="Normal 5 2 2 2" xfId="1466"/>
    <cellStyle name="Normal 5 2 2 2 2" xfId="1467"/>
    <cellStyle name="Normal 5 2 2 2 3" xfId="1468"/>
    <cellStyle name="Normal 5 2 2 2 4" xfId="1469"/>
    <cellStyle name="Normal 5 2 2 2 5" xfId="24833"/>
    <cellStyle name="Normal 5 2 2 3" xfId="1470"/>
    <cellStyle name="Normal 5 2 2 4" xfId="1471"/>
    <cellStyle name="Normal 5 2 2 5" xfId="1472"/>
    <cellStyle name="Normal 5 2 2 6" xfId="1473"/>
    <cellStyle name="Normal 5 2 2 6 2" xfId="24932"/>
    <cellStyle name="Normal 5 2 2 6 3" xfId="24853"/>
    <cellStyle name="Normal 5 2 2 7" xfId="7479"/>
    <cellStyle name="Normal 5 2 3" xfId="1474"/>
    <cellStyle name="Normal 5 2 3 2" xfId="24859"/>
    <cellStyle name="Normal 5 2 3 3" xfId="24831"/>
    <cellStyle name="Normal 5 2 4" xfId="1475"/>
    <cellStyle name="Normal 5 2 4 2" xfId="1476"/>
    <cellStyle name="Normal 5 2 4 3" xfId="7480"/>
    <cellStyle name="Normal 5 2 4 4" xfId="24933"/>
    <cellStyle name="Normal 5 2 5" xfId="1477"/>
    <cellStyle name="Normal 5 2 6" xfId="1478"/>
    <cellStyle name="Normal 5 2 6 2" xfId="1479"/>
    <cellStyle name="Normal 5 2 6 2 2" xfId="7481"/>
    <cellStyle name="Normal 5 2 6 2 3" xfId="7482"/>
    <cellStyle name="Normal 5 2 6 3" xfId="24934"/>
    <cellStyle name="Normal 5 2 6 4" xfId="24847"/>
    <cellStyle name="Normal 5 2 7" xfId="1480"/>
    <cellStyle name="Normal 5 2 7 2" xfId="7483"/>
    <cellStyle name="Normal 5 2 7 3" xfId="7484"/>
    <cellStyle name="Normal 5 2 8" xfId="7485"/>
    <cellStyle name="Normal 5 3" xfId="1481"/>
    <cellStyle name="Normal 5 3 2" xfId="1482"/>
    <cellStyle name="Normal 5 3 3" xfId="1483"/>
    <cellStyle name="Normal 5 3 4" xfId="1484"/>
    <cellStyle name="Normal 5 3 5" xfId="1485"/>
    <cellStyle name="Normal 5 3 5 2" xfId="7486"/>
    <cellStyle name="Normal 5 3 5 2 2" xfId="12130"/>
    <cellStyle name="Normal 5 3 5 2 2 2" xfId="24168"/>
    <cellStyle name="Normal 5 3 5 2 3" xfId="19921"/>
    <cellStyle name="Normal 5 3 5 3" xfId="4582"/>
    <cellStyle name="Normal 5 3 5 3 2" xfId="18643"/>
    <cellStyle name="Normal 5 3 5 4" xfId="10537"/>
    <cellStyle name="Normal 5 3 5 4 2" xfId="22575"/>
    <cellStyle name="Normal 5 3 5 5" xfId="13714"/>
    <cellStyle name="Normal 5 3 5 5 2" xfId="24980"/>
    <cellStyle name="Normal 5 3 5 6" xfId="24850"/>
    <cellStyle name="Normal 5 3 5 7" xfId="16044"/>
    <cellStyle name="Normal 5 4" xfId="1486"/>
    <cellStyle name="Normal 5 4 2" xfId="1487"/>
    <cellStyle name="Normal 5 4 2 2" xfId="1488"/>
    <cellStyle name="Normal 5 4 2 3" xfId="1489"/>
    <cellStyle name="Normal 5 4 2 4" xfId="1490"/>
    <cellStyle name="Normal 5 4 2 5" xfId="24834"/>
    <cellStyle name="Normal 5 4 3" xfId="1491"/>
    <cellStyle name="Normal 5 4 4" xfId="1492"/>
    <cellStyle name="Normal 5 4 5" xfId="1493"/>
    <cellStyle name="Normal 5 4 6" xfId="1494"/>
    <cellStyle name="Normal 5 4 6 2" xfId="7487"/>
    <cellStyle name="Normal 5 4 6 2 2" xfId="12131"/>
    <cellStyle name="Normal 5 4 6 2 2 2" xfId="24169"/>
    <cellStyle name="Normal 5 4 6 2 3" xfId="19922"/>
    <cellStyle name="Normal 5 4 6 3" xfId="4583"/>
    <cellStyle name="Normal 5 4 6 3 2" xfId="18644"/>
    <cellStyle name="Normal 5 4 6 4" xfId="10538"/>
    <cellStyle name="Normal 5 4 6 4 2" xfId="22576"/>
    <cellStyle name="Normal 5 4 6 5" xfId="13715"/>
    <cellStyle name="Normal 5 4 6 5 2" xfId="24981"/>
    <cellStyle name="Normal 5 4 6 6" xfId="24835"/>
    <cellStyle name="Normal 5 4 6 7" xfId="16045"/>
    <cellStyle name="Normal 5 5" xfId="1495"/>
    <cellStyle name="Normal 5 5 2" xfId="1496"/>
    <cellStyle name="Normal 5 5 2 2" xfId="7488"/>
    <cellStyle name="Normal 5 5 2 2 2" xfId="12132"/>
    <cellStyle name="Normal 5 5 2 2 2 2" xfId="24170"/>
    <cellStyle name="Normal 5 5 2 2 3" xfId="19923"/>
    <cellStyle name="Normal 5 5 2 3" xfId="4584"/>
    <cellStyle name="Normal 5 5 2 3 2" xfId="18645"/>
    <cellStyle name="Normal 5 5 2 4" xfId="10539"/>
    <cellStyle name="Normal 5 5 2 4 2" xfId="22577"/>
    <cellStyle name="Normal 5 5 2 5" xfId="13716"/>
    <cellStyle name="Normal 5 5 2 5 2" xfId="28959"/>
    <cellStyle name="Normal 5 5 2 6" xfId="16046"/>
    <cellStyle name="Normal 5 6" xfId="1497"/>
    <cellStyle name="Normal 5 6 2" xfId="1498"/>
    <cellStyle name="Normal 5 6 2 2" xfId="7489"/>
    <cellStyle name="Normal 5 6 2 2 2" xfId="12133"/>
    <cellStyle name="Normal 5 6 2 2 2 2" xfId="24171"/>
    <cellStyle name="Normal 5 6 2 2 3" xfId="19924"/>
    <cellStyle name="Normal 5 6 2 3" xfId="4585"/>
    <cellStyle name="Normal 5 6 2 3 2" xfId="18646"/>
    <cellStyle name="Normal 5 6 2 4" xfId="10540"/>
    <cellStyle name="Normal 5 6 2 4 2" xfId="22578"/>
    <cellStyle name="Normal 5 6 2 5" xfId="13717"/>
    <cellStyle name="Normal 5 6 2 5 2" xfId="28960"/>
    <cellStyle name="Normal 5 6 2 6" xfId="16047"/>
    <cellStyle name="Normal 5 7" xfId="1499"/>
    <cellStyle name="Normal 5 7 2" xfId="1500"/>
    <cellStyle name="Normal 5 7 2 2" xfId="7490"/>
    <cellStyle name="Normal 5 7 2 2 2" xfId="12134"/>
    <cellStyle name="Normal 5 7 2 2 2 2" xfId="24172"/>
    <cellStyle name="Normal 5 7 2 2 3" xfId="19925"/>
    <cellStyle name="Normal 5 7 2 3" xfId="4586"/>
    <cellStyle name="Normal 5 7 2 3 2" xfId="18647"/>
    <cellStyle name="Normal 5 7 2 4" xfId="10541"/>
    <cellStyle name="Normal 5 7 2 4 2" xfId="22579"/>
    <cellStyle name="Normal 5 7 2 5" xfId="13718"/>
    <cellStyle name="Normal 5 7 2 5 2" xfId="28961"/>
    <cellStyle name="Normal 5 7 2 6" xfId="16048"/>
    <cellStyle name="Normal 5 8" xfId="1501"/>
    <cellStyle name="Normal 5 8 2" xfId="1502"/>
    <cellStyle name="Normal 5 8 3" xfId="1503"/>
    <cellStyle name="Normal 5 8 3 2" xfId="4588"/>
    <cellStyle name="Normal 5 8 3 2 2" xfId="17993"/>
    <cellStyle name="Normal 5 8 3 2 3" xfId="25184"/>
    <cellStyle name="Normal 5 8 3 3" xfId="4587"/>
    <cellStyle name="Normal 5 8 4" xfId="1504"/>
    <cellStyle name="Normal 5 8 4 2" xfId="7492"/>
    <cellStyle name="Normal 5 8 4 2 2" xfId="12136"/>
    <cellStyle name="Normal 5 8 4 2 2 2" xfId="24174"/>
    <cellStyle name="Normal 5 8 4 2 3" xfId="15042"/>
    <cellStyle name="Normal 5 8 4 2 3 2" xfId="30265"/>
    <cellStyle name="Normal 5 8 4 2 4" xfId="17354"/>
    <cellStyle name="Normal 5 8 4 3" xfId="7493"/>
    <cellStyle name="Normal 5 8 4 4" xfId="7494"/>
    <cellStyle name="Normal 5 8 4 5" xfId="7495"/>
    <cellStyle name="Normal 5 8 4 6" xfId="7491"/>
    <cellStyle name="Normal 5 8 4 6 2" xfId="12135"/>
    <cellStyle name="Normal 5 8 4 6 2 2" xfId="24173"/>
    <cellStyle name="Normal 5 8 4 6 3" xfId="19926"/>
    <cellStyle name="Normal 5 8 4 7" xfId="4589"/>
    <cellStyle name="Normal 5 8 4 7 2" xfId="18648"/>
    <cellStyle name="Normal 5 8 4 8" xfId="10542"/>
    <cellStyle name="Normal 5 8 4 8 2" xfId="22580"/>
    <cellStyle name="Normal 5 8 5" xfId="13719"/>
    <cellStyle name="Normal 5 8 5 2" xfId="28962"/>
    <cellStyle name="Normal 5 8 5 3" xfId="24935"/>
    <cellStyle name="Normal 5 8 6" xfId="24837"/>
    <cellStyle name="Normal 5 8 7" xfId="16049"/>
    <cellStyle name="Normal 5 9" xfId="1505"/>
    <cellStyle name="Normal 5 9 2" xfId="1506"/>
    <cellStyle name="Normal 5 9 2 2" xfId="7497"/>
    <cellStyle name="Normal 5 9 2 2 2" xfId="12138"/>
    <cellStyle name="Normal 5 9 2 2 2 2" xfId="24176"/>
    <cellStyle name="Normal 5 9 2 2 3" xfId="15043"/>
    <cellStyle name="Normal 5 9 2 2 3 2" xfId="30266"/>
    <cellStyle name="Normal 5 9 2 2 4" xfId="17355"/>
    <cellStyle name="Normal 5 9 2 3" xfId="7498"/>
    <cellStyle name="Normal 5 9 2 4" xfId="7496"/>
    <cellStyle name="Normal 5 9 2 4 2" xfId="12137"/>
    <cellStyle name="Normal 5 9 2 4 2 2" xfId="24175"/>
    <cellStyle name="Normal 5 9 2 4 3" xfId="19927"/>
    <cellStyle name="Normal 5 9 2 5" xfId="4591"/>
    <cellStyle name="Normal 5 9 2 5 2" xfId="18649"/>
    <cellStyle name="Normal 5 9 2 6" xfId="10543"/>
    <cellStyle name="Normal 5 9 2 6 2" xfId="22581"/>
    <cellStyle name="Normal 5 9 3" xfId="4592"/>
    <cellStyle name="Normal 5 9 3 2" xfId="7499"/>
    <cellStyle name="Normal 5 9 3 2 2" xfId="19928"/>
    <cellStyle name="Normal 5 9 3 2 3" xfId="17994"/>
    <cellStyle name="Normal 5 9 3 3" xfId="25185"/>
    <cellStyle name="Normal 5 9 3 4" xfId="17784"/>
    <cellStyle name="Normal 5 9 4" xfId="4590"/>
    <cellStyle name="Normal 5 9 5" xfId="13720"/>
    <cellStyle name="Normal 5 9 5 2" xfId="28963"/>
    <cellStyle name="Normal 5 9 6" xfId="16050"/>
    <cellStyle name="Normal 50" xfId="1507"/>
    <cellStyle name="Normal 50 2" xfId="1508"/>
    <cellStyle name="Normal 50 2 2" xfId="7501"/>
    <cellStyle name="Normal 50 2 2 2" xfId="12140"/>
    <cellStyle name="Normal 50 2 2 2 2" xfId="24178"/>
    <cellStyle name="Normal 50 2 2 3" xfId="19930"/>
    <cellStyle name="Normal 50 2 3" xfId="4593"/>
    <cellStyle name="Normal 50 2 3 2" xfId="18650"/>
    <cellStyle name="Normal 50 2 4" xfId="10544"/>
    <cellStyle name="Normal 50 2 4 2" xfId="22582"/>
    <cellStyle name="Normal 50 2 5" xfId="14761"/>
    <cellStyle name="Normal 50 2 5 2" xfId="30003"/>
    <cellStyle name="Normal 50 2 6" xfId="17089"/>
    <cellStyle name="Normal 50 3" xfId="1509"/>
    <cellStyle name="Normal 50 3 2" xfId="1510"/>
    <cellStyle name="Normal 50 3 3" xfId="1511"/>
    <cellStyle name="Normal 50 3 3 2" xfId="4595"/>
    <cellStyle name="Normal 50 3 3 2 2" xfId="17995"/>
    <cellStyle name="Normal 50 3 3 2 3" xfId="25186"/>
    <cellStyle name="Normal 50 3 3 3" xfId="4594"/>
    <cellStyle name="Normal 50 4" xfId="1512"/>
    <cellStyle name="Normal 50 4 2" xfId="4597"/>
    <cellStyle name="Normal 50 4 3" xfId="4596"/>
    <cellStyle name="Normal 50 4 4" xfId="25187"/>
    <cellStyle name="Normal 50 5" xfId="7500"/>
    <cellStyle name="Normal 50 5 2" xfId="12139"/>
    <cellStyle name="Normal 50 5 2 2" xfId="24177"/>
    <cellStyle name="Normal 50 5 3" xfId="19929"/>
    <cellStyle name="Normal 50 6" xfId="13110"/>
    <cellStyle name="Normal 50 6 2" xfId="26964"/>
    <cellStyle name="Normal 50 6 3" xfId="24936"/>
    <cellStyle name="Normal 50 7" xfId="13541"/>
    <cellStyle name="Normal 50 7 2" xfId="28788"/>
    <cellStyle name="Normal 50 8" xfId="15871"/>
    <cellStyle name="Normal 500" xfId="1513"/>
    <cellStyle name="Normal 500 2" xfId="7502"/>
    <cellStyle name="Normal 500 2 2" xfId="12141"/>
    <cellStyle name="Normal 500 2 2 2" xfId="24179"/>
    <cellStyle name="Normal 500 2 3" xfId="19931"/>
    <cellStyle name="Normal 500 3" xfId="4598"/>
    <cellStyle name="Normal 500 3 2" xfId="18651"/>
    <cellStyle name="Normal 500 4" xfId="10545"/>
    <cellStyle name="Normal 500 4 2" xfId="22583"/>
    <cellStyle name="Normal 500 5" xfId="14139"/>
    <cellStyle name="Normal 500 5 2" xfId="29382"/>
    <cellStyle name="Normal 500 6" xfId="16469"/>
    <cellStyle name="Normal 501" xfId="1514"/>
    <cellStyle name="Normal 501 2" xfId="7503"/>
    <cellStyle name="Normal 501 2 2" xfId="12142"/>
    <cellStyle name="Normal 501 2 2 2" xfId="24180"/>
    <cellStyle name="Normal 501 2 3" xfId="19932"/>
    <cellStyle name="Normal 501 3" xfId="4599"/>
    <cellStyle name="Normal 501 3 2" xfId="18652"/>
    <cellStyle name="Normal 501 4" xfId="10546"/>
    <cellStyle name="Normal 501 4 2" xfId="22584"/>
    <cellStyle name="Normal 501 5" xfId="14140"/>
    <cellStyle name="Normal 501 5 2" xfId="29383"/>
    <cellStyle name="Normal 501 6" xfId="16470"/>
    <cellStyle name="Normal 502" xfId="1515"/>
    <cellStyle name="Normal 502 2" xfId="7504"/>
    <cellStyle name="Normal 502 2 2" xfId="12143"/>
    <cellStyle name="Normal 502 2 2 2" xfId="24181"/>
    <cellStyle name="Normal 502 2 3" xfId="19933"/>
    <cellStyle name="Normal 502 3" xfId="4600"/>
    <cellStyle name="Normal 502 3 2" xfId="18653"/>
    <cellStyle name="Normal 502 4" xfId="10547"/>
    <cellStyle name="Normal 502 4 2" xfId="22585"/>
    <cellStyle name="Normal 502 5" xfId="14143"/>
    <cellStyle name="Normal 502 5 2" xfId="29386"/>
    <cellStyle name="Normal 502 6" xfId="16473"/>
    <cellStyle name="Normal 503" xfId="1516"/>
    <cellStyle name="Normal 503 2" xfId="7505"/>
    <cellStyle name="Normal 503 2 2" xfId="12144"/>
    <cellStyle name="Normal 503 2 2 2" xfId="24182"/>
    <cellStyle name="Normal 503 2 3" xfId="19934"/>
    <cellStyle name="Normal 503 3" xfId="4601"/>
    <cellStyle name="Normal 503 3 2" xfId="18654"/>
    <cellStyle name="Normal 503 4" xfId="10548"/>
    <cellStyle name="Normal 503 4 2" xfId="22586"/>
    <cellStyle name="Normal 503 5" xfId="14141"/>
    <cellStyle name="Normal 503 5 2" xfId="29384"/>
    <cellStyle name="Normal 503 6" xfId="16471"/>
    <cellStyle name="Normal 504" xfId="1517"/>
    <cellStyle name="Normal 504 2" xfId="7506"/>
    <cellStyle name="Normal 504 2 2" xfId="12145"/>
    <cellStyle name="Normal 504 2 2 2" xfId="24183"/>
    <cellStyle name="Normal 504 2 3" xfId="19935"/>
    <cellStyle name="Normal 504 3" xfId="4602"/>
    <cellStyle name="Normal 504 3 2" xfId="18655"/>
    <cellStyle name="Normal 504 4" xfId="10549"/>
    <cellStyle name="Normal 504 4 2" xfId="22587"/>
    <cellStyle name="Normal 504 5" xfId="14142"/>
    <cellStyle name="Normal 504 5 2" xfId="29385"/>
    <cellStyle name="Normal 504 6" xfId="16472"/>
    <cellStyle name="Normal 505" xfId="1518"/>
    <cellStyle name="Normal 505 2" xfId="7507"/>
    <cellStyle name="Normal 505 2 2" xfId="12146"/>
    <cellStyle name="Normal 505 2 2 2" xfId="24184"/>
    <cellStyle name="Normal 505 2 3" xfId="19936"/>
    <cellStyle name="Normal 505 3" xfId="4603"/>
    <cellStyle name="Normal 505 3 2" xfId="18656"/>
    <cellStyle name="Normal 505 4" xfId="10550"/>
    <cellStyle name="Normal 505 4 2" xfId="22588"/>
    <cellStyle name="Normal 505 5" xfId="14144"/>
    <cellStyle name="Normal 505 5 2" xfId="29387"/>
    <cellStyle name="Normal 505 6" xfId="16474"/>
    <cellStyle name="Normal 506" xfId="1519"/>
    <cellStyle name="Normal 506 2" xfId="7508"/>
    <cellStyle name="Normal 506 2 2" xfId="12147"/>
    <cellStyle name="Normal 506 2 2 2" xfId="24185"/>
    <cellStyle name="Normal 506 2 3" xfId="19937"/>
    <cellStyle name="Normal 506 3" xfId="4604"/>
    <cellStyle name="Normal 506 3 2" xfId="18657"/>
    <cellStyle name="Normal 506 4" xfId="10551"/>
    <cellStyle name="Normal 506 4 2" xfId="22589"/>
    <cellStyle name="Normal 506 5" xfId="14146"/>
    <cellStyle name="Normal 506 5 2" xfId="29389"/>
    <cellStyle name="Normal 506 6" xfId="16476"/>
    <cellStyle name="Normal 507" xfId="1520"/>
    <cellStyle name="Normal 507 2" xfId="7509"/>
    <cellStyle name="Normal 507 2 2" xfId="12148"/>
    <cellStyle name="Normal 507 2 2 2" xfId="24186"/>
    <cellStyle name="Normal 507 2 3" xfId="19938"/>
    <cellStyle name="Normal 507 3" xfId="4605"/>
    <cellStyle name="Normal 507 3 2" xfId="18658"/>
    <cellStyle name="Normal 507 4" xfId="10552"/>
    <cellStyle name="Normal 507 4 2" xfId="22590"/>
    <cellStyle name="Normal 507 5" xfId="14145"/>
    <cellStyle name="Normal 507 5 2" xfId="29388"/>
    <cellStyle name="Normal 507 6" xfId="16475"/>
    <cellStyle name="Normal 508" xfId="1521"/>
    <cellStyle name="Normal 508 2" xfId="7510"/>
    <cellStyle name="Normal 508 2 2" xfId="12149"/>
    <cellStyle name="Normal 508 2 2 2" xfId="24187"/>
    <cellStyle name="Normal 508 2 3" xfId="19939"/>
    <cellStyle name="Normal 508 3" xfId="4606"/>
    <cellStyle name="Normal 508 3 2" xfId="18659"/>
    <cellStyle name="Normal 508 4" xfId="10553"/>
    <cellStyle name="Normal 508 4 2" xfId="22591"/>
    <cellStyle name="Normal 508 5" xfId="14147"/>
    <cellStyle name="Normal 508 5 2" xfId="29390"/>
    <cellStyle name="Normal 508 6" xfId="16477"/>
    <cellStyle name="Normal 509" xfId="1522"/>
    <cellStyle name="Normal 509 2" xfId="7511"/>
    <cellStyle name="Normal 509 2 2" xfId="12150"/>
    <cellStyle name="Normal 509 2 2 2" xfId="24188"/>
    <cellStyle name="Normal 509 2 3" xfId="19940"/>
    <cellStyle name="Normal 509 3" xfId="4607"/>
    <cellStyle name="Normal 509 3 2" xfId="18660"/>
    <cellStyle name="Normal 509 4" xfId="10554"/>
    <cellStyle name="Normal 509 4 2" xfId="22592"/>
    <cellStyle name="Normal 509 5" xfId="14150"/>
    <cellStyle name="Normal 509 5 2" xfId="29393"/>
    <cellStyle name="Normal 509 6" xfId="16480"/>
    <cellStyle name="Normal 51" xfId="1523"/>
    <cellStyle name="Normal 51 2" xfId="1524"/>
    <cellStyle name="Normal 51 2 2" xfId="7513"/>
    <cellStyle name="Normal 51 2 2 2" xfId="12152"/>
    <cellStyle name="Normal 51 2 2 2 2" xfId="24190"/>
    <cellStyle name="Normal 51 2 2 3" xfId="19942"/>
    <cellStyle name="Normal 51 2 3" xfId="4608"/>
    <cellStyle name="Normal 51 2 3 2" xfId="18661"/>
    <cellStyle name="Normal 51 2 4" xfId="10555"/>
    <cellStyle name="Normal 51 2 4 2" xfId="22593"/>
    <cellStyle name="Normal 51 2 5" xfId="14762"/>
    <cellStyle name="Normal 51 2 5 2" xfId="30004"/>
    <cellStyle name="Normal 51 2 6" xfId="17090"/>
    <cellStyle name="Normal 51 3" xfId="1525"/>
    <cellStyle name="Normal 51 3 2" xfId="1526"/>
    <cellStyle name="Normal 51 3 3" xfId="1527"/>
    <cellStyle name="Normal 51 3 3 2" xfId="4610"/>
    <cellStyle name="Normal 51 3 3 2 2" xfId="17996"/>
    <cellStyle name="Normal 51 3 3 2 3" xfId="25188"/>
    <cellStyle name="Normal 51 3 3 3" xfId="4609"/>
    <cellStyle name="Normal 51 4" xfId="1528"/>
    <cellStyle name="Normal 51 4 2" xfId="4612"/>
    <cellStyle name="Normal 51 4 3" xfId="4611"/>
    <cellStyle name="Normal 51 4 4" xfId="25189"/>
    <cellStyle name="Normal 51 5" xfId="7512"/>
    <cellStyle name="Normal 51 5 2" xfId="12151"/>
    <cellStyle name="Normal 51 5 2 2" xfId="24189"/>
    <cellStyle name="Normal 51 5 3" xfId="19941"/>
    <cellStyle name="Normal 51 6" xfId="13111"/>
    <cellStyle name="Normal 51 6 2" xfId="26965"/>
    <cellStyle name="Normal 51 6 3" xfId="24937"/>
    <cellStyle name="Normal 51 7" xfId="13542"/>
    <cellStyle name="Normal 51 7 2" xfId="28789"/>
    <cellStyle name="Normal 51 8" xfId="15872"/>
    <cellStyle name="Normal 510" xfId="1529"/>
    <cellStyle name="Normal 510 2" xfId="7514"/>
    <cellStyle name="Normal 510 2 2" xfId="12153"/>
    <cellStyle name="Normal 510 2 2 2" xfId="24191"/>
    <cellStyle name="Normal 510 2 3" xfId="19943"/>
    <cellStyle name="Normal 510 3" xfId="4613"/>
    <cellStyle name="Normal 510 3 2" xfId="18662"/>
    <cellStyle name="Normal 510 4" xfId="10556"/>
    <cellStyle name="Normal 510 4 2" xfId="22594"/>
    <cellStyle name="Normal 510 5" xfId="14148"/>
    <cellStyle name="Normal 510 5 2" xfId="29391"/>
    <cellStyle name="Normal 510 6" xfId="16478"/>
    <cellStyle name="Normal 511" xfId="1530"/>
    <cellStyle name="Normal 511 2" xfId="7515"/>
    <cellStyle name="Normal 511 2 2" xfId="12154"/>
    <cellStyle name="Normal 511 2 2 2" xfId="24192"/>
    <cellStyle name="Normal 511 2 3" xfId="19944"/>
    <cellStyle name="Normal 511 3" xfId="4614"/>
    <cellStyle name="Normal 511 3 2" xfId="18663"/>
    <cellStyle name="Normal 511 4" xfId="10557"/>
    <cellStyle name="Normal 511 4 2" xfId="22595"/>
    <cellStyle name="Normal 511 5" xfId="14149"/>
    <cellStyle name="Normal 511 5 2" xfId="29392"/>
    <cellStyle name="Normal 511 6" xfId="16479"/>
    <cellStyle name="Normal 512" xfId="1531"/>
    <cellStyle name="Normal 512 2" xfId="7516"/>
    <cellStyle name="Normal 512 2 2" xfId="12155"/>
    <cellStyle name="Normal 512 2 2 2" xfId="24193"/>
    <cellStyle name="Normal 512 2 3" xfId="19945"/>
    <cellStyle name="Normal 512 3" xfId="4615"/>
    <cellStyle name="Normal 512 3 2" xfId="18664"/>
    <cellStyle name="Normal 512 4" xfId="10558"/>
    <cellStyle name="Normal 512 4 2" xfId="22596"/>
    <cellStyle name="Normal 512 5" xfId="14151"/>
    <cellStyle name="Normal 512 5 2" xfId="29394"/>
    <cellStyle name="Normal 512 6" xfId="16481"/>
    <cellStyle name="Normal 513" xfId="1532"/>
    <cellStyle name="Normal 513 2" xfId="7517"/>
    <cellStyle name="Normal 513 2 2" xfId="12156"/>
    <cellStyle name="Normal 513 2 2 2" xfId="24194"/>
    <cellStyle name="Normal 513 2 3" xfId="19946"/>
    <cellStyle name="Normal 513 3" xfId="4616"/>
    <cellStyle name="Normal 513 3 2" xfId="18665"/>
    <cellStyle name="Normal 513 4" xfId="10559"/>
    <cellStyle name="Normal 513 4 2" xfId="22597"/>
    <cellStyle name="Normal 513 5" xfId="14154"/>
    <cellStyle name="Normal 513 5 2" xfId="29397"/>
    <cellStyle name="Normal 513 6" xfId="16484"/>
    <cellStyle name="Normal 514" xfId="1533"/>
    <cellStyle name="Normal 514 2" xfId="7518"/>
    <cellStyle name="Normal 514 2 2" xfId="12157"/>
    <cellStyle name="Normal 514 2 2 2" xfId="24195"/>
    <cellStyle name="Normal 514 2 3" xfId="19947"/>
    <cellStyle name="Normal 514 3" xfId="4617"/>
    <cellStyle name="Normal 514 3 2" xfId="18666"/>
    <cellStyle name="Normal 514 4" xfId="10560"/>
    <cellStyle name="Normal 514 4 2" xfId="22598"/>
    <cellStyle name="Normal 514 5" xfId="14152"/>
    <cellStyle name="Normal 514 5 2" xfId="29395"/>
    <cellStyle name="Normal 514 6" xfId="16482"/>
    <cellStyle name="Normal 515" xfId="1534"/>
    <cellStyle name="Normal 515 2" xfId="7519"/>
    <cellStyle name="Normal 515 2 2" xfId="12158"/>
    <cellStyle name="Normal 515 2 2 2" xfId="24196"/>
    <cellStyle name="Normal 515 2 3" xfId="19948"/>
    <cellStyle name="Normal 515 3" xfId="4618"/>
    <cellStyle name="Normal 515 3 2" xfId="18667"/>
    <cellStyle name="Normal 515 4" xfId="10561"/>
    <cellStyle name="Normal 515 4 2" xfId="22599"/>
    <cellStyle name="Normal 515 5" xfId="14153"/>
    <cellStyle name="Normal 515 5 2" xfId="29396"/>
    <cellStyle name="Normal 515 6" xfId="16483"/>
    <cellStyle name="Normal 516" xfId="1535"/>
    <cellStyle name="Normal 516 2" xfId="7520"/>
    <cellStyle name="Normal 516 2 2" xfId="12159"/>
    <cellStyle name="Normal 516 2 2 2" xfId="24197"/>
    <cellStyle name="Normal 516 2 3" xfId="19949"/>
    <cellStyle name="Normal 516 3" xfId="4619"/>
    <cellStyle name="Normal 516 3 2" xfId="18668"/>
    <cellStyle name="Normal 516 4" xfId="10562"/>
    <cellStyle name="Normal 516 4 2" xfId="22600"/>
    <cellStyle name="Normal 516 5" xfId="14158"/>
    <cellStyle name="Normal 516 5 2" xfId="29401"/>
    <cellStyle name="Normal 516 6" xfId="16488"/>
    <cellStyle name="Normal 517" xfId="1536"/>
    <cellStyle name="Normal 517 2" xfId="7521"/>
    <cellStyle name="Normal 517 2 2" xfId="12160"/>
    <cellStyle name="Normal 517 2 2 2" xfId="24198"/>
    <cellStyle name="Normal 517 2 3" xfId="19950"/>
    <cellStyle name="Normal 517 3" xfId="4620"/>
    <cellStyle name="Normal 517 3 2" xfId="18669"/>
    <cellStyle name="Normal 517 4" xfId="10563"/>
    <cellStyle name="Normal 517 4 2" xfId="22601"/>
    <cellStyle name="Normal 517 5" xfId="14160"/>
    <cellStyle name="Normal 517 5 2" xfId="29403"/>
    <cellStyle name="Normal 517 6" xfId="16490"/>
    <cellStyle name="Normal 518" xfId="1537"/>
    <cellStyle name="Normal 518 2" xfId="7522"/>
    <cellStyle name="Normal 518 2 2" xfId="12161"/>
    <cellStyle name="Normal 518 2 2 2" xfId="24199"/>
    <cellStyle name="Normal 518 2 3" xfId="19951"/>
    <cellStyle name="Normal 518 3" xfId="4621"/>
    <cellStyle name="Normal 518 3 2" xfId="18670"/>
    <cellStyle name="Normal 518 4" xfId="10564"/>
    <cellStyle name="Normal 518 4 2" xfId="22602"/>
    <cellStyle name="Normal 518 5" xfId="14161"/>
    <cellStyle name="Normal 518 5 2" xfId="29404"/>
    <cellStyle name="Normal 518 6" xfId="16491"/>
    <cellStyle name="Normal 519" xfId="1538"/>
    <cellStyle name="Normal 519 2" xfId="7523"/>
    <cellStyle name="Normal 519 2 2" xfId="12162"/>
    <cellStyle name="Normal 519 2 2 2" xfId="24200"/>
    <cellStyle name="Normal 519 2 3" xfId="19952"/>
    <cellStyle name="Normal 519 3" xfId="4622"/>
    <cellStyle name="Normal 519 3 2" xfId="18671"/>
    <cellStyle name="Normal 519 4" xfId="10565"/>
    <cellStyle name="Normal 519 4 2" xfId="22603"/>
    <cellStyle name="Normal 519 5" xfId="14162"/>
    <cellStyle name="Normal 519 5 2" xfId="29405"/>
    <cellStyle name="Normal 519 6" xfId="16492"/>
    <cellStyle name="Normal 52" xfId="1539"/>
    <cellStyle name="Normal 52 2" xfId="1540"/>
    <cellStyle name="Normal 52 2 2" xfId="1541"/>
    <cellStyle name="Normal 52 2 2 2" xfId="7526"/>
    <cellStyle name="Normal 52 2 2 3" xfId="7527"/>
    <cellStyle name="Normal 52 2 2 3 2" xfId="12165"/>
    <cellStyle name="Normal 52 2 2 3 2 2" xfId="24203"/>
    <cellStyle name="Normal 52 2 2 3 3" xfId="19955"/>
    <cellStyle name="Normal 52 2 2 4" xfId="14763"/>
    <cellStyle name="Normal 52 2 2 4 2" xfId="30005"/>
    <cellStyle name="Normal 52 2 2 5" xfId="17091"/>
    <cellStyle name="Normal 52 2 3" xfId="7525"/>
    <cellStyle name="Normal 52 2 3 2" xfId="12164"/>
    <cellStyle name="Normal 52 2 3 2 2" xfId="24202"/>
    <cellStyle name="Normal 52 2 3 3" xfId="19954"/>
    <cellStyle name="Normal 52 2 4" xfId="4623"/>
    <cellStyle name="Normal 52 2 4 2" xfId="18672"/>
    <cellStyle name="Normal 52 2 5" xfId="10566"/>
    <cellStyle name="Normal 52 2 5 2" xfId="22604"/>
    <cellStyle name="Normal 52 3" xfId="1542"/>
    <cellStyle name="Normal 52 3 2" xfId="1543"/>
    <cellStyle name="Normal 52 3 3" xfId="1544"/>
    <cellStyle name="Normal 52 3 3 2" xfId="4625"/>
    <cellStyle name="Normal 52 3 3 2 2" xfId="17997"/>
    <cellStyle name="Normal 52 3 3 2 3" xfId="25190"/>
    <cellStyle name="Normal 52 3 3 3" xfId="4624"/>
    <cellStyle name="Normal 52 4" xfId="1545"/>
    <cellStyle name="Normal 52 4 2" xfId="4627"/>
    <cellStyle name="Normal 52 4 3" xfId="4626"/>
    <cellStyle name="Normal 52 4 4" xfId="25191"/>
    <cellStyle name="Normal 52 5" xfId="7524"/>
    <cellStyle name="Normal 52 5 2" xfId="12163"/>
    <cellStyle name="Normal 52 5 2 2" xfId="24201"/>
    <cellStyle name="Normal 52 5 3" xfId="19953"/>
    <cellStyle name="Normal 52 6" xfId="13112"/>
    <cellStyle name="Normal 52 6 2" xfId="26966"/>
    <cellStyle name="Normal 52 6 3" xfId="24938"/>
    <cellStyle name="Normal 52 7" xfId="13543"/>
    <cellStyle name="Normal 52 7 2" xfId="28790"/>
    <cellStyle name="Normal 52 8" xfId="15873"/>
    <cellStyle name="Normal 520" xfId="1546"/>
    <cellStyle name="Normal 520 2" xfId="7528"/>
    <cellStyle name="Normal 520 2 2" xfId="12166"/>
    <cellStyle name="Normal 520 2 2 2" xfId="24204"/>
    <cellStyle name="Normal 520 2 3" xfId="19956"/>
    <cellStyle name="Normal 520 3" xfId="4628"/>
    <cellStyle name="Normal 520 3 2" xfId="18673"/>
    <cellStyle name="Normal 520 4" xfId="10567"/>
    <cellStyle name="Normal 520 4 2" xfId="22605"/>
    <cellStyle name="Normal 520 5" xfId="14164"/>
    <cellStyle name="Normal 520 5 2" xfId="29407"/>
    <cellStyle name="Normal 520 6" xfId="16494"/>
    <cellStyle name="Normal 521" xfId="1547"/>
    <cellStyle name="Normal 521 2" xfId="7529"/>
    <cellStyle name="Normal 521 2 2" xfId="12167"/>
    <cellStyle name="Normal 521 2 2 2" xfId="24205"/>
    <cellStyle name="Normal 521 2 3" xfId="19957"/>
    <cellStyle name="Normal 521 3" xfId="4629"/>
    <cellStyle name="Normal 521 3 2" xfId="18674"/>
    <cellStyle name="Normal 521 4" xfId="10568"/>
    <cellStyle name="Normal 521 4 2" xfId="22606"/>
    <cellStyle name="Normal 521 5" xfId="14163"/>
    <cellStyle name="Normal 521 5 2" xfId="29406"/>
    <cellStyle name="Normal 521 6" xfId="16493"/>
    <cellStyle name="Normal 522" xfId="1548"/>
    <cellStyle name="Normal 522 2" xfId="7530"/>
    <cellStyle name="Normal 522 2 2" xfId="12168"/>
    <cellStyle name="Normal 522 2 2 2" xfId="24206"/>
    <cellStyle name="Normal 522 2 3" xfId="19958"/>
    <cellStyle name="Normal 522 3" xfId="4630"/>
    <cellStyle name="Normal 522 3 2" xfId="18675"/>
    <cellStyle name="Normal 522 4" xfId="10569"/>
    <cellStyle name="Normal 522 4 2" xfId="22607"/>
    <cellStyle name="Normal 522 5" xfId="14159"/>
    <cellStyle name="Normal 522 5 2" xfId="29402"/>
    <cellStyle name="Normal 522 6" xfId="16489"/>
    <cellStyle name="Normal 523" xfId="1549"/>
    <cellStyle name="Normal 523 2" xfId="7531"/>
    <cellStyle name="Normal 523 2 2" xfId="12169"/>
    <cellStyle name="Normal 523 2 2 2" xfId="24207"/>
    <cellStyle name="Normal 523 2 3" xfId="19959"/>
    <cellStyle name="Normal 523 3" xfId="4631"/>
    <cellStyle name="Normal 523 3 2" xfId="18676"/>
    <cellStyle name="Normal 523 4" xfId="10570"/>
    <cellStyle name="Normal 523 4 2" xfId="22608"/>
    <cellStyle name="Normal 523 5" xfId="14165"/>
    <cellStyle name="Normal 523 5 2" xfId="29408"/>
    <cellStyle name="Normal 523 6" xfId="16495"/>
    <cellStyle name="Normal 524" xfId="1550"/>
    <cellStyle name="Normal 524 2" xfId="7532"/>
    <cellStyle name="Normal 524 2 2" xfId="12170"/>
    <cellStyle name="Normal 524 2 2 2" xfId="24208"/>
    <cellStyle name="Normal 524 2 3" xfId="19960"/>
    <cellStyle name="Normal 524 3" xfId="4632"/>
    <cellStyle name="Normal 524 3 2" xfId="18677"/>
    <cellStyle name="Normal 524 4" xfId="10571"/>
    <cellStyle name="Normal 524 4 2" xfId="22609"/>
    <cellStyle name="Normal 524 5" xfId="14190"/>
    <cellStyle name="Normal 524 5 2" xfId="29433"/>
    <cellStyle name="Normal 524 6" xfId="16520"/>
    <cellStyle name="Normal 525" xfId="1551"/>
    <cellStyle name="Normal 525 2" xfId="7533"/>
    <cellStyle name="Normal 525 2 2" xfId="12171"/>
    <cellStyle name="Normal 525 2 2 2" xfId="24209"/>
    <cellStyle name="Normal 525 2 3" xfId="19961"/>
    <cellStyle name="Normal 525 3" xfId="4633"/>
    <cellStyle name="Normal 525 3 2" xfId="18678"/>
    <cellStyle name="Normal 525 4" xfId="10572"/>
    <cellStyle name="Normal 525 4 2" xfId="22610"/>
    <cellStyle name="Normal 525 5" xfId="14182"/>
    <cellStyle name="Normal 525 5 2" xfId="29425"/>
    <cellStyle name="Normal 525 6" xfId="16512"/>
    <cellStyle name="Normal 526" xfId="1552"/>
    <cellStyle name="Normal 526 2" xfId="7534"/>
    <cellStyle name="Normal 526 2 2" xfId="12172"/>
    <cellStyle name="Normal 526 2 2 2" xfId="24210"/>
    <cellStyle name="Normal 526 2 3" xfId="19962"/>
    <cellStyle name="Normal 526 3" xfId="4634"/>
    <cellStyle name="Normal 526 3 2" xfId="18679"/>
    <cellStyle name="Normal 526 4" xfId="10573"/>
    <cellStyle name="Normal 526 4 2" xfId="22611"/>
    <cellStyle name="Normal 526 5" xfId="14183"/>
    <cellStyle name="Normal 526 5 2" xfId="29426"/>
    <cellStyle name="Normal 526 6" xfId="16513"/>
    <cellStyle name="Normal 527" xfId="1553"/>
    <cellStyle name="Normal 527 2" xfId="7535"/>
    <cellStyle name="Normal 527 2 2" xfId="12173"/>
    <cellStyle name="Normal 527 2 2 2" xfId="24211"/>
    <cellStyle name="Normal 527 2 3" xfId="19963"/>
    <cellStyle name="Normal 527 3" xfId="4635"/>
    <cellStyle name="Normal 527 3 2" xfId="18680"/>
    <cellStyle name="Normal 527 4" xfId="10574"/>
    <cellStyle name="Normal 527 4 2" xfId="22612"/>
    <cellStyle name="Normal 527 5" xfId="14185"/>
    <cellStyle name="Normal 527 5 2" xfId="29428"/>
    <cellStyle name="Normal 527 6" xfId="16515"/>
    <cellStyle name="Normal 528" xfId="1554"/>
    <cellStyle name="Normal 528 2" xfId="7536"/>
    <cellStyle name="Normal 528 2 2" xfId="12174"/>
    <cellStyle name="Normal 528 2 2 2" xfId="24212"/>
    <cellStyle name="Normal 528 2 3" xfId="19964"/>
    <cellStyle name="Normal 528 3" xfId="4636"/>
    <cellStyle name="Normal 528 3 2" xfId="18681"/>
    <cellStyle name="Normal 528 4" xfId="10575"/>
    <cellStyle name="Normal 528 4 2" xfId="22613"/>
    <cellStyle name="Normal 528 5" xfId="14192"/>
    <cellStyle name="Normal 528 5 2" xfId="29435"/>
    <cellStyle name="Normal 528 6" xfId="16522"/>
    <cellStyle name="Normal 529" xfId="1555"/>
    <cellStyle name="Normal 529 2" xfId="7537"/>
    <cellStyle name="Normal 529 2 2" xfId="12175"/>
    <cellStyle name="Normal 529 2 2 2" xfId="24213"/>
    <cellStyle name="Normal 529 2 3" xfId="19965"/>
    <cellStyle name="Normal 529 3" xfId="4637"/>
    <cellStyle name="Normal 529 3 2" xfId="18682"/>
    <cellStyle name="Normal 529 4" xfId="10576"/>
    <cellStyle name="Normal 529 4 2" xfId="22614"/>
    <cellStyle name="Normal 529 5" xfId="14170"/>
    <cellStyle name="Normal 529 5 2" xfId="29413"/>
    <cellStyle name="Normal 529 6" xfId="16500"/>
    <cellStyle name="Normal 53" xfId="1556"/>
    <cellStyle name="Normal 53 2" xfId="1557"/>
    <cellStyle name="Normal 53 2 2" xfId="7539"/>
    <cellStyle name="Normal 53 2 2 2" xfId="12177"/>
    <cellStyle name="Normal 53 2 2 2 2" xfId="24215"/>
    <cellStyle name="Normal 53 2 2 3" xfId="19967"/>
    <cellStyle name="Normal 53 2 3" xfId="4639"/>
    <cellStyle name="Normal 53 2 3 2" xfId="18684"/>
    <cellStyle name="Normal 53 2 4" xfId="10578"/>
    <cellStyle name="Normal 53 2 4 2" xfId="22616"/>
    <cellStyle name="Normal 53 2 5" xfId="13114"/>
    <cellStyle name="Normal 53 2 5 2" xfId="26968"/>
    <cellStyle name="Normal 53 2 6" xfId="13545"/>
    <cellStyle name="Normal 53 2 6 2" xfId="28792"/>
    <cellStyle name="Normal 53 2 7" xfId="15875"/>
    <cellStyle name="Normal 53 3" xfId="1558"/>
    <cellStyle name="Normal 53 3 2" xfId="7540"/>
    <cellStyle name="Normal 53 3 2 2" xfId="12178"/>
    <cellStyle name="Normal 53 3 2 2 2" xfId="24216"/>
    <cellStyle name="Normal 53 3 2 3" xfId="19968"/>
    <cellStyle name="Normal 53 3 3" xfId="4640"/>
    <cellStyle name="Normal 53 3 3 2" xfId="18685"/>
    <cellStyle name="Normal 53 3 4" xfId="10579"/>
    <cellStyle name="Normal 53 3 4 2" xfId="22617"/>
    <cellStyle name="Normal 53 3 5" xfId="13115"/>
    <cellStyle name="Normal 53 3 5 2" xfId="26969"/>
    <cellStyle name="Normal 53 3 6" xfId="13546"/>
    <cellStyle name="Normal 53 3 6 2" xfId="28793"/>
    <cellStyle name="Normal 53 3 7" xfId="15876"/>
    <cellStyle name="Normal 53 4" xfId="7538"/>
    <cellStyle name="Normal 53 4 2" xfId="12176"/>
    <cellStyle name="Normal 53 4 2 2" xfId="24214"/>
    <cellStyle name="Normal 53 4 3" xfId="19966"/>
    <cellStyle name="Normal 53 5" xfId="4638"/>
    <cellStyle name="Normal 53 5 2" xfId="18683"/>
    <cellStyle name="Normal 53 6" xfId="10577"/>
    <cellStyle name="Normal 53 6 2" xfId="22615"/>
    <cellStyle name="Normal 53 7" xfId="13113"/>
    <cellStyle name="Normal 53 7 2" xfId="26967"/>
    <cellStyle name="Normal 53 8" xfId="13544"/>
    <cellStyle name="Normal 53 8 2" xfId="28791"/>
    <cellStyle name="Normal 53 9" xfId="15874"/>
    <cellStyle name="Normal 530" xfId="1559"/>
    <cellStyle name="Normal 530 2" xfId="7541"/>
    <cellStyle name="Normal 530 2 2" xfId="12179"/>
    <cellStyle name="Normal 530 2 2 2" xfId="24217"/>
    <cellStyle name="Normal 530 2 3" xfId="19969"/>
    <cellStyle name="Normal 530 3" xfId="4641"/>
    <cellStyle name="Normal 530 3 2" xfId="18686"/>
    <cellStyle name="Normal 530 4" xfId="10580"/>
    <cellStyle name="Normal 530 4 2" xfId="22618"/>
    <cellStyle name="Normal 530 5" xfId="14184"/>
    <cellStyle name="Normal 530 5 2" xfId="29427"/>
    <cellStyle name="Normal 530 6" xfId="16514"/>
    <cellStyle name="Normal 531" xfId="1560"/>
    <cellStyle name="Normal 531 2" xfId="7542"/>
    <cellStyle name="Normal 531 2 2" xfId="12180"/>
    <cellStyle name="Normal 531 2 2 2" xfId="24218"/>
    <cellStyle name="Normal 531 2 3" xfId="19970"/>
    <cellStyle name="Normal 531 3" xfId="4642"/>
    <cellStyle name="Normal 531 3 2" xfId="18687"/>
    <cellStyle name="Normal 531 4" xfId="10581"/>
    <cellStyle name="Normal 531 4 2" xfId="22619"/>
    <cellStyle name="Normal 531 5" xfId="14196"/>
    <cellStyle name="Normal 531 5 2" xfId="29439"/>
    <cellStyle name="Normal 531 6" xfId="16526"/>
    <cellStyle name="Normal 532" xfId="1561"/>
    <cellStyle name="Normal 532 2" xfId="7543"/>
    <cellStyle name="Normal 532 2 2" xfId="12181"/>
    <cellStyle name="Normal 532 2 2 2" xfId="24219"/>
    <cellStyle name="Normal 532 2 3" xfId="19971"/>
    <cellStyle name="Normal 532 3" xfId="4643"/>
    <cellStyle name="Normal 532 3 2" xfId="18688"/>
    <cellStyle name="Normal 532 4" xfId="10582"/>
    <cellStyle name="Normal 532 4 2" xfId="22620"/>
    <cellStyle name="Normal 532 5" xfId="14176"/>
    <cellStyle name="Normal 532 5 2" xfId="29419"/>
    <cellStyle name="Normal 532 6" xfId="16506"/>
    <cellStyle name="Normal 533" xfId="1562"/>
    <cellStyle name="Normal 533 2" xfId="7544"/>
    <cellStyle name="Normal 533 2 2" xfId="12182"/>
    <cellStyle name="Normal 533 2 2 2" xfId="24220"/>
    <cellStyle name="Normal 533 2 3" xfId="19972"/>
    <cellStyle name="Normal 533 3" xfId="4644"/>
    <cellStyle name="Normal 533 3 2" xfId="18689"/>
    <cellStyle name="Normal 533 4" xfId="10583"/>
    <cellStyle name="Normal 533 4 2" xfId="22621"/>
    <cellStyle name="Normal 533 5" xfId="14168"/>
    <cellStyle name="Normal 533 5 2" xfId="29411"/>
    <cellStyle name="Normal 533 6" xfId="16498"/>
    <cellStyle name="Normal 534" xfId="1563"/>
    <cellStyle name="Normal 534 2" xfId="7545"/>
    <cellStyle name="Normal 534 2 2" xfId="12183"/>
    <cellStyle name="Normal 534 2 2 2" xfId="24221"/>
    <cellStyle name="Normal 534 2 3" xfId="19973"/>
    <cellStyle name="Normal 534 3" xfId="4645"/>
    <cellStyle name="Normal 534 3 2" xfId="18690"/>
    <cellStyle name="Normal 534 4" xfId="10584"/>
    <cellStyle name="Normal 534 4 2" xfId="22622"/>
    <cellStyle name="Normal 534 5" xfId="14179"/>
    <cellStyle name="Normal 534 5 2" xfId="29422"/>
    <cellStyle name="Normal 534 6" xfId="16509"/>
    <cellStyle name="Normal 535" xfId="1564"/>
    <cellStyle name="Normal 535 2" xfId="7546"/>
    <cellStyle name="Normal 535 2 2" xfId="12184"/>
    <cellStyle name="Normal 535 2 2 2" xfId="24222"/>
    <cellStyle name="Normal 535 2 3" xfId="19974"/>
    <cellStyle name="Normal 535 3" xfId="4646"/>
    <cellStyle name="Normal 535 3 2" xfId="18691"/>
    <cellStyle name="Normal 535 4" xfId="10585"/>
    <cellStyle name="Normal 535 4 2" xfId="22623"/>
    <cellStyle name="Normal 535 5" xfId="14181"/>
    <cellStyle name="Normal 535 5 2" xfId="29424"/>
    <cellStyle name="Normal 535 6" xfId="16511"/>
    <cellStyle name="Normal 536" xfId="1565"/>
    <cellStyle name="Normal 536 2" xfId="7547"/>
    <cellStyle name="Normal 536 2 2" xfId="12185"/>
    <cellStyle name="Normal 536 2 2 2" xfId="24223"/>
    <cellStyle name="Normal 536 2 3" xfId="19975"/>
    <cellStyle name="Normal 536 3" xfId="4647"/>
    <cellStyle name="Normal 536 3 2" xfId="18692"/>
    <cellStyle name="Normal 536 4" xfId="10586"/>
    <cellStyle name="Normal 536 4 2" xfId="22624"/>
    <cellStyle name="Normal 536 5" xfId="14195"/>
    <cellStyle name="Normal 536 5 2" xfId="29438"/>
    <cellStyle name="Normal 536 6" xfId="16525"/>
    <cellStyle name="Normal 537" xfId="1566"/>
    <cellStyle name="Normal 537 2" xfId="7548"/>
    <cellStyle name="Normal 537 2 2" xfId="12186"/>
    <cellStyle name="Normal 537 2 2 2" xfId="24224"/>
    <cellStyle name="Normal 537 2 3" xfId="19976"/>
    <cellStyle name="Normal 537 3" xfId="4648"/>
    <cellStyle name="Normal 537 3 2" xfId="18693"/>
    <cellStyle name="Normal 537 4" xfId="10587"/>
    <cellStyle name="Normal 537 4 2" xfId="22625"/>
    <cellStyle name="Normal 537 5" xfId="14171"/>
    <cellStyle name="Normal 537 5 2" xfId="29414"/>
    <cellStyle name="Normal 537 6" xfId="16501"/>
    <cellStyle name="Normal 538" xfId="1567"/>
    <cellStyle name="Normal 538 2" xfId="7549"/>
    <cellStyle name="Normal 538 2 2" xfId="12187"/>
    <cellStyle name="Normal 538 2 2 2" xfId="24225"/>
    <cellStyle name="Normal 538 2 3" xfId="19977"/>
    <cellStyle name="Normal 538 3" xfId="4649"/>
    <cellStyle name="Normal 538 3 2" xfId="18694"/>
    <cellStyle name="Normal 538 4" xfId="10588"/>
    <cellStyle name="Normal 538 4 2" xfId="22626"/>
    <cellStyle name="Normal 538 5" xfId="14186"/>
    <cellStyle name="Normal 538 5 2" xfId="29429"/>
    <cellStyle name="Normal 538 6" xfId="16516"/>
    <cellStyle name="Normal 539" xfId="1568"/>
    <cellStyle name="Normal 539 2" xfId="7550"/>
    <cellStyle name="Normal 539 2 2" xfId="12188"/>
    <cellStyle name="Normal 539 2 2 2" xfId="24226"/>
    <cellStyle name="Normal 539 2 3" xfId="19978"/>
    <cellStyle name="Normal 539 3" xfId="4650"/>
    <cellStyle name="Normal 539 3 2" xfId="18695"/>
    <cellStyle name="Normal 539 4" xfId="10589"/>
    <cellStyle name="Normal 539 4 2" xfId="22627"/>
    <cellStyle name="Normal 539 5" xfId="14193"/>
    <cellStyle name="Normal 539 5 2" xfId="29436"/>
    <cellStyle name="Normal 539 6" xfId="16523"/>
    <cellStyle name="Normal 54" xfId="1569"/>
    <cellStyle name="Normal 54 2" xfId="1570"/>
    <cellStyle name="Normal 54 2 2" xfId="7552"/>
    <cellStyle name="Normal 54 2 2 2" xfId="12190"/>
    <cellStyle name="Normal 54 2 2 2 2" xfId="24228"/>
    <cellStyle name="Normal 54 2 2 3" xfId="19980"/>
    <cellStyle name="Normal 54 2 3" xfId="4652"/>
    <cellStyle name="Normal 54 2 3 2" xfId="18697"/>
    <cellStyle name="Normal 54 2 4" xfId="10591"/>
    <cellStyle name="Normal 54 2 4 2" xfId="22629"/>
    <cellStyle name="Normal 54 2 5" xfId="13117"/>
    <cellStyle name="Normal 54 2 5 2" xfId="26971"/>
    <cellStyle name="Normal 54 2 6" xfId="13548"/>
    <cellStyle name="Normal 54 2 6 2" xfId="28795"/>
    <cellStyle name="Normal 54 2 7" xfId="15878"/>
    <cellStyle name="Normal 54 3" xfId="1571"/>
    <cellStyle name="Normal 54 3 2" xfId="7553"/>
    <cellStyle name="Normal 54 3 2 2" xfId="12191"/>
    <cellStyle name="Normal 54 3 2 2 2" xfId="24229"/>
    <cellStyle name="Normal 54 3 2 3" xfId="19981"/>
    <cellStyle name="Normal 54 3 3" xfId="4653"/>
    <cellStyle name="Normal 54 3 3 2" xfId="18698"/>
    <cellStyle name="Normal 54 3 4" xfId="10592"/>
    <cellStyle name="Normal 54 3 4 2" xfId="22630"/>
    <cellStyle name="Normal 54 3 5" xfId="13118"/>
    <cellStyle name="Normal 54 3 5 2" xfId="26972"/>
    <cellStyle name="Normal 54 3 6" xfId="13549"/>
    <cellStyle name="Normal 54 3 6 2" xfId="28796"/>
    <cellStyle name="Normal 54 3 7" xfId="15879"/>
    <cellStyle name="Normal 54 4" xfId="7551"/>
    <cellStyle name="Normal 54 4 2" xfId="12189"/>
    <cellStyle name="Normal 54 4 2 2" xfId="24227"/>
    <cellStyle name="Normal 54 4 3" xfId="19979"/>
    <cellStyle name="Normal 54 5" xfId="4651"/>
    <cellStyle name="Normal 54 5 2" xfId="18696"/>
    <cellStyle name="Normal 54 6" xfId="10590"/>
    <cellStyle name="Normal 54 6 2" xfId="22628"/>
    <cellStyle name="Normal 54 7" xfId="13116"/>
    <cellStyle name="Normal 54 7 2" xfId="26970"/>
    <cellStyle name="Normal 54 8" xfId="13547"/>
    <cellStyle name="Normal 54 8 2" xfId="28794"/>
    <cellStyle name="Normal 54 9" xfId="15877"/>
    <cellStyle name="Normal 540" xfId="1572"/>
    <cellStyle name="Normal 540 2" xfId="7554"/>
    <cellStyle name="Normal 540 2 2" xfId="12192"/>
    <cellStyle name="Normal 540 2 2 2" xfId="24230"/>
    <cellStyle name="Normal 540 2 3" xfId="19982"/>
    <cellStyle name="Normal 540 3" xfId="4654"/>
    <cellStyle name="Normal 540 3 2" xfId="18699"/>
    <cellStyle name="Normal 540 4" xfId="10593"/>
    <cellStyle name="Normal 540 4 2" xfId="22631"/>
    <cellStyle name="Normal 540 5" xfId="14166"/>
    <cellStyle name="Normal 540 5 2" xfId="29409"/>
    <cellStyle name="Normal 540 6" xfId="16496"/>
    <cellStyle name="Normal 541" xfId="1573"/>
    <cellStyle name="Normal 541 2" xfId="7555"/>
    <cellStyle name="Normal 541 2 2" xfId="12193"/>
    <cellStyle name="Normal 541 2 2 2" xfId="24231"/>
    <cellStyle name="Normal 541 2 3" xfId="19983"/>
    <cellStyle name="Normal 541 3" xfId="4655"/>
    <cellStyle name="Normal 541 3 2" xfId="18700"/>
    <cellStyle name="Normal 541 4" xfId="10594"/>
    <cellStyle name="Normal 541 4 2" xfId="22632"/>
    <cellStyle name="Normal 541 5" xfId="14172"/>
    <cellStyle name="Normal 541 5 2" xfId="29415"/>
    <cellStyle name="Normal 541 6" xfId="16502"/>
    <cellStyle name="Normal 542" xfId="1574"/>
    <cellStyle name="Normal 542 2" xfId="7556"/>
    <cellStyle name="Normal 542 2 2" xfId="12194"/>
    <cellStyle name="Normal 542 2 2 2" xfId="24232"/>
    <cellStyle name="Normal 542 2 3" xfId="19984"/>
    <cellStyle name="Normal 542 3" xfId="4656"/>
    <cellStyle name="Normal 542 3 2" xfId="18701"/>
    <cellStyle name="Normal 542 4" xfId="10595"/>
    <cellStyle name="Normal 542 4 2" xfId="22633"/>
    <cellStyle name="Normal 542 5" xfId="14194"/>
    <cellStyle name="Normal 542 5 2" xfId="29437"/>
    <cellStyle name="Normal 542 6" xfId="16524"/>
    <cellStyle name="Normal 543" xfId="1575"/>
    <cellStyle name="Normal 543 2" xfId="7557"/>
    <cellStyle name="Normal 543 2 2" xfId="12195"/>
    <cellStyle name="Normal 543 2 2 2" xfId="24233"/>
    <cellStyle name="Normal 543 2 3" xfId="19985"/>
    <cellStyle name="Normal 543 3" xfId="4657"/>
    <cellStyle name="Normal 543 3 2" xfId="18702"/>
    <cellStyle name="Normal 543 4" xfId="10596"/>
    <cellStyle name="Normal 543 4 2" xfId="22634"/>
    <cellStyle name="Normal 543 5" xfId="14178"/>
    <cellStyle name="Normal 543 5 2" xfId="29421"/>
    <cellStyle name="Normal 543 6" xfId="16508"/>
    <cellStyle name="Normal 544" xfId="1576"/>
    <cellStyle name="Normal 544 2" xfId="7558"/>
    <cellStyle name="Normal 544 2 2" xfId="12196"/>
    <cellStyle name="Normal 544 2 2 2" xfId="24234"/>
    <cellStyle name="Normal 544 2 3" xfId="19986"/>
    <cellStyle name="Normal 544 3" xfId="4658"/>
    <cellStyle name="Normal 544 3 2" xfId="18703"/>
    <cellStyle name="Normal 544 4" xfId="10597"/>
    <cellStyle name="Normal 544 4 2" xfId="22635"/>
    <cellStyle name="Normal 544 5" xfId="14173"/>
    <cellStyle name="Normal 544 5 2" xfId="29416"/>
    <cellStyle name="Normal 544 6" xfId="16503"/>
    <cellStyle name="Normal 545" xfId="1577"/>
    <cellStyle name="Normal 545 2" xfId="7559"/>
    <cellStyle name="Normal 545 2 2" xfId="12197"/>
    <cellStyle name="Normal 545 2 2 2" xfId="24235"/>
    <cellStyle name="Normal 545 2 3" xfId="19987"/>
    <cellStyle name="Normal 545 3" xfId="4659"/>
    <cellStyle name="Normal 545 3 2" xfId="18704"/>
    <cellStyle name="Normal 545 4" xfId="10598"/>
    <cellStyle name="Normal 545 4 2" xfId="22636"/>
    <cellStyle name="Normal 545 5" xfId="14175"/>
    <cellStyle name="Normal 545 5 2" xfId="29418"/>
    <cellStyle name="Normal 545 6" xfId="16505"/>
    <cellStyle name="Normal 546" xfId="1578"/>
    <cellStyle name="Normal 546 2" xfId="7560"/>
    <cellStyle name="Normal 546 2 2" xfId="12198"/>
    <cellStyle name="Normal 546 2 2 2" xfId="24236"/>
    <cellStyle name="Normal 546 2 3" xfId="19988"/>
    <cellStyle name="Normal 546 3" xfId="4660"/>
    <cellStyle name="Normal 546 3 2" xfId="18705"/>
    <cellStyle name="Normal 546 4" xfId="10599"/>
    <cellStyle name="Normal 546 4 2" xfId="22637"/>
    <cellStyle name="Normal 546 5" xfId="14198"/>
    <cellStyle name="Normal 546 5 2" xfId="29441"/>
    <cellStyle name="Normal 546 6" xfId="16528"/>
    <cellStyle name="Normal 547" xfId="1579"/>
    <cellStyle name="Normal 547 2" xfId="7561"/>
    <cellStyle name="Normal 547 2 2" xfId="12199"/>
    <cellStyle name="Normal 547 2 2 2" xfId="24237"/>
    <cellStyle name="Normal 547 2 3" xfId="19989"/>
    <cellStyle name="Normal 547 3" xfId="4661"/>
    <cellStyle name="Normal 547 3 2" xfId="18706"/>
    <cellStyle name="Normal 547 4" xfId="10600"/>
    <cellStyle name="Normal 547 4 2" xfId="22638"/>
    <cellStyle name="Normal 547 5" xfId="14187"/>
    <cellStyle name="Normal 547 5 2" xfId="29430"/>
    <cellStyle name="Normal 547 6" xfId="16517"/>
    <cellStyle name="Normal 548" xfId="1580"/>
    <cellStyle name="Normal 548 2" xfId="7562"/>
    <cellStyle name="Normal 548 2 2" xfId="12200"/>
    <cellStyle name="Normal 548 2 2 2" xfId="24238"/>
    <cellStyle name="Normal 548 2 3" xfId="19990"/>
    <cellStyle name="Normal 548 3" xfId="4662"/>
    <cellStyle name="Normal 548 3 2" xfId="18707"/>
    <cellStyle name="Normal 548 4" xfId="10601"/>
    <cellStyle name="Normal 548 4 2" xfId="22639"/>
    <cellStyle name="Normal 548 5" xfId="14191"/>
    <cellStyle name="Normal 548 5 2" xfId="29434"/>
    <cellStyle name="Normal 548 6" xfId="16521"/>
    <cellStyle name="Normal 549" xfId="1581"/>
    <cellStyle name="Normal 549 2" xfId="7563"/>
    <cellStyle name="Normal 549 2 2" xfId="12201"/>
    <cellStyle name="Normal 549 2 2 2" xfId="24239"/>
    <cellStyle name="Normal 549 2 3" xfId="19991"/>
    <cellStyle name="Normal 549 3" xfId="4663"/>
    <cellStyle name="Normal 549 3 2" xfId="18708"/>
    <cellStyle name="Normal 549 4" xfId="10602"/>
    <cellStyle name="Normal 549 4 2" xfId="22640"/>
    <cellStyle name="Normal 549 5" xfId="14188"/>
    <cellStyle name="Normal 549 5 2" xfId="29431"/>
    <cellStyle name="Normal 549 6" xfId="16518"/>
    <cellStyle name="Normal 55" xfId="1582"/>
    <cellStyle name="Normal 55 2" xfId="1583"/>
    <cellStyle name="Normal 55 2 2" xfId="7565"/>
    <cellStyle name="Normal 55 2 2 2" xfId="12203"/>
    <cellStyle name="Normal 55 2 2 2 2" xfId="24241"/>
    <cellStyle name="Normal 55 2 2 3" xfId="19993"/>
    <cellStyle name="Normal 55 2 3" xfId="4665"/>
    <cellStyle name="Normal 55 2 3 2" xfId="18710"/>
    <cellStyle name="Normal 55 2 4" xfId="10604"/>
    <cellStyle name="Normal 55 2 4 2" xfId="22642"/>
    <cellStyle name="Normal 55 2 5" xfId="13120"/>
    <cellStyle name="Normal 55 2 5 2" xfId="26974"/>
    <cellStyle name="Normal 55 2 6" xfId="13551"/>
    <cellStyle name="Normal 55 2 6 2" xfId="28798"/>
    <cellStyle name="Normal 55 2 7" xfId="15881"/>
    <cellStyle name="Normal 55 3" xfId="1584"/>
    <cellStyle name="Normal 55 3 2" xfId="7566"/>
    <cellStyle name="Normal 55 3 2 2" xfId="12204"/>
    <cellStyle name="Normal 55 3 2 2 2" xfId="24242"/>
    <cellStyle name="Normal 55 3 2 3" xfId="19994"/>
    <cellStyle name="Normal 55 3 3" xfId="4666"/>
    <cellStyle name="Normal 55 3 3 2" xfId="18711"/>
    <cellStyle name="Normal 55 3 4" xfId="10605"/>
    <cellStyle name="Normal 55 3 4 2" xfId="22643"/>
    <cellStyle name="Normal 55 3 5" xfId="13121"/>
    <cellStyle name="Normal 55 3 5 2" xfId="26975"/>
    <cellStyle name="Normal 55 3 6" xfId="13552"/>
    <cellStyle name="Normal 55 3 6 2" xfId="28799"/>
    <cellStyle name="Normal 55 3 7" xfId="15882"/>
    <cellStyle name="Normal 55 4" xfId="7564"/>
    <cellStyle name="Normal 55 4 2" xfId="12202"/>
    <cellStyle name="Normal 55 4 2 2" xfId="24240"/>
    <cellStyle name="Normal 55 4 3" xfId="19992"/>
    <cellStyle name="Normal 55 5" xfId="4664"/>
    <cellStyle name="Normal 55 5 2" xfId="18709"/>
    <cellStyle name="Normal 55 6" xfId="10603"/>
    <cellStyle name="Normal 55 6 2" xfId="22641"/>
    <cellStyle name="Normal 55 7" xfId="13119"/>
    <cellStyle name="Normal 55 7 2" xfId="26973"/>
    <cellStyle name="Normal 55 8" xfId="13550"/>
    <cellStyle name="Normal 55 8 2" xfId="28797"/>
    <cellStyle name="Normal 55 9" xfId="15880"/>
    <cellStyle name="Normal 550" xfId="1585"/>
    <cellStyle name="Normal 550 2" xfId="7567"/>
    <cellStyle name="Normal 550 2 2" xfId="12205"/>
    <cellStyle name="Normal 550 2 2 2" xfId="24243"/>
    <cellStyle name="Normal 550 2 3" xfId="19995"/>
    <cellStyle name="Normal 550 3" xfId="4667"/>
    <cellStyle name="Normal 550 3 2" xfId="18712"/>
    <cellStyle name="Normal 550 4" xfId="10606"/>
    <cellStyle name="Normal 550 4 2" xfId="22644"/>
    <cellStyle name="Normal 550 5" xfId="14169"/>
    <cellStyle name="Normal 550 5 2" xfId="29412"/>
    <cellStyle name="Normal 550 6" xfId="16499"/>
    <cellStyle name="Normal 551" xfId="1586"/>
    <cellStyle name="Normal 551 2" xfId="7568"/>
    <cellStyle name="Normal 551 2 2" xfId="12206"/>
    <cellStyle name="Normal 551 2 2 2" xfId="24244"/>
    <cellStyle name="Normal 551 2 3" xfId="19996"/>
    <cellStyle name="Normal 551 3" xfId="4668"/>
    <cellStyle name="Normal 551 3 2" xfId="18713"/>
    <cellStyle name="Normal 551 4" xfId="10607"/>
    <cellStyle name="Normal 551 4 2" xfId="22645"/>
    <cellStyle name="Normal 551 5" xfId="14189"/>
    <cellStyle name="Normal 551 5 2" xfId="29432"/>
    <cellStyle name="Normal 551 6" xfId="16519"/>
    <cellStyle name="Normal 552" xfId="1587"/>
    <cellStyle name="Normal 552 2" xfId="7569"/>
    <cellStyle name="Normal 552 2 2" xfId="12207"/>
    <cellStyle name="Normal 552 2 2 2" xfId="24245"/>
    <cellStyle name="Normal 552 2 3" xfId="19997"/>
    <cellStyle name="Normal 552 3" xfId="4669"/>
    <cellStyle name="Normal 552 3 2" xfId="18714"/>
    <cellStyle name="Normal 552 4" xfId="10608"/>
    <cellStyle name="Normal 552 4 2" xfId="22646"/>
    <cellStyle name="Normal 552 5" xfId="14177"/>
    <cellStyle name="Normal 552 5 2" xfId="29420"/>
    <cellStyle name="Normal 552 6" xfId="16507"/>
    <cellStyle name="Normal 553" xfId="1588"/>
    <cellStyle name="Normal 553 2" xfId="7570"/>
    <cellStyle name="Normal 553 2 2" xfId="12208"/>
    <cellStyle name="Normal 553 2 2 2" xfId="24246"/>
    <cellStyle name="Normal 553 2 3" xfId="19998"/>
    <cellStyle name="Normal 553 3" xfId="4670"/>
    <cellStyle name="Normal 553 3 2" xfId="18715"/>
    <cellStyle name="Normal 553 4" xfId="10609"/>
    <cellStyle name="Normal 553 4 2" xfId="22647"/>
    <cellStyle name="Normal 553 5" xfId="14174"/>
    <cellStyle name="Normal 553 5 2" xfId="29417"/>
    <cellStyle name="Normal 553 6" xfId="16504"/>
    <cellStyle name="Normal 554" xfId="1589"/>
    <cellStyle name="Normal 554 2" xfId="7571"/>
    <cellStyle name="Normal 554 2 2" xfId="12209"/>
    <cellStyle name="Normal 554 2 2 2" xfId="24247"/>
    <cellStyle name="Normal 554 2 3" xfId="19999"/>
    <cellStyle name="Normal 554 3" xfId="4671"/>
    <cellStyle name="Normal 554 3 2" xfId="18716"/>
    <cellStyle name="Normal 554 4" xfId="10610"/>
    <cellStyle name="Normal 554 4 2" xfId="22648"/>
    <cellStyle name="Normal 554 5" xfId="14180"/>
    <cellStyle name="Normal 554 5 2" xfId="29423"/>
    <cellStyle name="Normal 554 6" xfId="16510"/>
    <cellStyle name="Normal 555" xfId="1590"/>
    <cellStyle name="Normal 555 2" xfId="7572"/>
    <cellStyle name="Normal 555 2 2" xfId="12210"/>
    <cellStyle name="Normal 555 2 2 2" xfId="24248"/>
    <cellStyle name="Normal 555 2 3" xfId="20000"/>
    <cellStyle name="Normal 555 3" xfId="4672"/>
    <cellStyle name="Normal 555 3 2" xfId="18717"/>
    <cellStyle name="Normal 555 4" xfId="10611"/>
    <cellStyle name="Normal 555 4 2" xfId="22649"/>
    <cellStyle name="Normal 555 5" xfId="14197"/>
    <cellStyle name="Normal 555 5 2" xfId="29440"/>
    <cellStyle name="Normal 555 6" xfId="16527"/>
    <cellStyle name="Normal 556" xfId="1591"/>
    <cellStyle name="Normal 556 2" xfId="7573"/>
    <cellStyle name="Normal 556 2 2" xfId="12211"/>
    <cellStyle name="Normal 556 2 2 2" xfId="24249"/>
    <cellStyle name="Normal 556 2 3" xfId="20001"/>
    <cellStyle name="Normal 556 3" xfId="4673"/>
    <cellStyle name="Normal 556 3 2" xfId="18718"/>
    <cellStyle name="Normal 556 4" xfId="10612"/>
    <cellStyle name="Normal 556 4 2" xfId="22650"/>
    <cellStyle name="Normal 556 5" xfId="14167"/>
    <cellStyle name="Normal 556 5 2" xfId="29410"/>
    <cellStyle name="Normal 556 6" xfId="16497"/>
    <cellStyle name="Normal 557" xfId="1592"/>
    <cellStyle name="Normal 557 2" xfId="7574"/>
    <cellStyle name="Normal 557 2 2" xfId="12212"/>
    <cellStyle name="Normal 557 2 2 2" xfId="24250"/>
    <cellStyle name="Normal 557 2 3" xfId="20002"/>
    <cellStyle name="Normal 557 3" xfId="4674"/>
    <cellStyle name="Normal 557 3 2" xfId="18719"/>
    <cellStyle name="Normal 557 4" xfId="10613"/>
    <cellStyle name="Normal 557 4 2" xfId="22651"/>
    <cellStyle name="Normal 557 5" xfId="14199"/>
    <cellStyle name="Normal 557 5 2" xfId="29442"/>
    <cellStyle name="Normal 557 6" xfId="16529"/>
    <cellStyle name="Normal 558" xfId="1593"/>
    <cellStyle name="Normal 558 2" xfId="7575"/>
    <cellStyle name="Normal 558 2 2" xfId="12213"/>
    <cellStyle name="Normal 558 2 2 2" xfId="24251"/>
    <cellStyle name="Normal 558 2 3" xfId="20003"/>
    <cellStyle name="Normal 558 3" xfId="4675"/>
    <cellStyle name="Normal 558 3 2" xfId="18720"/>
    <cellStyle name="Normal 558 4" xfId="10614"/>
    <cellStyle name="Normal 558 4 2" xfId="22652"/>
    <cellStyle name="Normal 558 5" xfId="14200"/>
    <cellStyle name="Normal 558 5 2" xfId="29443"/>
    <cellStyle name="Normal 558 6" xfId="16530"/>
    <cellStyle name="Normal 559" xfId="1594"/>
    <cellStyle name="Normal 559 2" xfId="7576"/>
    <cellStyle name="Normal 559 2 2" xfId="12214"/>
    <cellStyle name="Normal 559 2 2 2" xfId="24252"/>
    <cellStyle name="Normal 559 2 3" xfId="20004"/>
    <cellStyle name="Normal 559 3" xfId="4676"/>
    <cellStyle name="Normal 559 3 2" xfId="18721"/>
    <cellStyle name="Normal 559 4" xfId="10615"/>
    <cellStyle name="Normal 559 4 2" xfId="22653"/>
    <cellStyle name="Normal 559 5" xfId="14208"/>
    <cellStyle name="Normal 559 5 2" xfId="29451"/>
    <cellStyle name="Normal 559 6" xfId="16538"/>
    <cellStyle name="Normal 56" xfId="1595"/>
    <cellStyle name="Normal 56 2" xfId="1596"/>
    <cellStyle name="Normal 56 2 2" xfId="7578"/>
    <cellStyle name="Normal 56 2 2 2" xfId="12216"/>
    <cellStyle name="Normal 56 2 2 2 2" xfId="24254"/>
    <cellStyle name="Normal 56 2 2 3" xfId="20006"/>
    <cellStyle name="Normal 56 2 3" xfId="4678"/>
    <cellStyle name="Normal 56 2 3 2" xfId="18723"/>
    <cellStyle name="Normal 56 2 4" xfId="10617"/>
    <cellStyle name="Normal 56 2 4 2" xfId="22655"/>
    <cellStyle name="Normal 56 2 5" xfId="13123"/>
    <cellStyle name="Normal 56 2 5 2" xfId="26977"/>
    <cellStyle name="Normal 56 2 6" xfId="13554"/>
    <cellStyle name="Normal 56 2 6 2" xfId="28801"/>
    <cellStyle name="Normal 56 2 7" xfId="15884"/>
    <cellStyle name="Normal 56 3" xfId="1597"/>
    <cellStyle name="Normal 56 3 2" xfId="7579"/>
    <cellStyle name="Normal 56 3 2 2" xfId="12217"/>
    <cellStyle name="Normal 56 3 2 2 2" xfId="24255"/>
    <cellStyle name="Normal 56 3 2 3" xfId="20007"/>
    <cellStyle name="Normal 56 3 3" xfId="4679"/>
    <cellStyle name="Normal 56 3 3 2" xfId="18724"/>
    <cellStyle name="Normal 56 3 4" xfId="10618"/>
    <cellStyle name="Normal 56 3 4 2" xfId="22656"/>
    <cellStyle name="Normal 56 3 5" xfId="13124"/>
    <cellStyle name="Normal 56 3 5 2" xfId="26978"/>
    <cellStyle name="Normal 56 3 6" xfId="13555"/>
    <cellStyle name="Normal 56 3 6 2" xfId="28802"/>
    <cellStyle name="Normal 56 3 7" xfId="15885"/>
    <cellStyle name="Normal 56 4" xfId="7577"/>
    <cellStyle name="Normal 56 4 2" xfId="12215"/>
    <cellStyle name="Normal 56 4 2 2" xfId="24253"/>
    <cellStyle name="Normal 56 4 3" xfId="20005"/>
    <cellStyle name="Normal 56 5" xfId="4677"/>
    <cellStyle name="Normal 56 5 2" xfId="18722"/>
    <cellStyle name="Normal 56 6" xfId="10616"/>
    <cellStyle name="Normal 56 6 2" xfId="22654"/>
    <cellStyle name="Normal 56 7" xfId="13122"/>
    <cellStyle name="Normal 56 7 2" xfId="26976"/>
    <cellStyle name="Normal 56 8" xfId="13553"/>
    <cellStyle name="Normal 56 8 2" xfId="28800"/>
    <cellStyle name="Normal 56 9" xfId="15883"/>
    <cellStyle name="Normal 560" xfId="1598"/>
    <cellStyle name="Normal 560 2" xfId="7580"/>
    <cellStyle name="Normal 560 2 2" xfId="12218"/>
    <cellStyle name="Normal 560 2 2 2" xfId="24256"/>
    <cellStyle name="Normal 560 2 3" xfId="20008"/>
    <cellStyle name="Normal 560 3" xfId="4680"/>
    <cellStyle name="Normal 560 3 2" xfId="18725"/>
    <cellStyle name="Normal 560 4" xfId="10619"/>
    <cellStyle name="Normal 560 4 2" xfId="22657"/>
    <cellStyle name="Normal 560 5" xfId="14211"/>
    <cellStyle name="Normal 560 5 2" xfId="29454"/>
    <cellStyle name="Normal 560 6" xfId="16541"/>
    <cellStyle name="Normal 561" xfId="1599"/>
    <cellStyle name="Normal 561 2" xfId="7581"/>
    <cellStyle name="Normal 561 2 2" xfId="12219"/>
    <cellStyle name="Normal 561 2 2 2" xfId="24257"/>
    <cellStyle name="Normal 561 2 3" xfId="20009"/>
    <cellStyle name="Normal 561 3" xfId="4681"/>
    <cellStyle name="Normal 561 3 2" xfId="18726"/>
    <cellStyle name="Normal 561 4" xfId="10620"/>
    <cellStyle name="Normal 561 4 2" xfId="22658"/>
    <cellStyle name="Normal 561 5" xfId="14215"/>
    <cellStyle name="Normal 561 5 2" xfId="29458"/>
    <cellStyle name="Normal 561 6" xfId="16545"/>
    <cellStyle name="Normal 562" xfId="1600"/>
    <cellStyle name="Normal 562 2" xfId="7582"/>
    <cellStyle name="Normal 562 2 2" xfId="12220"/>
    <cellStyle name="Normal 562 2 2 2" xfId="24258"/>
    <cellStyle name="Normal 562 2 3" xfId="20010"/>
    <cellStyle name="Normal 562 3" xfId="4682"/>
    <cellStyle name="Normal 562 3 2" xfId="18727"/>
    <cellStyle name="Normal 562 4" xfId="10621"/>
    <cellStyle name="Normal 562 4 2" xfId="22659"/>
    <cellStyle name="Normal 562 5" xfId="14217"/>
    <cellStyle name="Normal 562 5 2" xfId="29460"/>
    <cellStyle name="Normal 562 6" xfId="16547"/>
    <cellStyle name="Normal 563" xfId="1601"/>
    <cellStyle name="Normal 563 2" xfId="7583"/>
    <cellStyle name="Normal 563 2 2" xfId="12221"/>
    <cellStyle name="Normal 563 2 2 2" xfId="24259"/>
    <cellStyle name="Normal 563 2 3" xfId="20011"/>
    <cellStyle name="Normal 563 3" xfId="4683"/>
    <cellStyle name="Normal 563 3 2" xfId="18728"/>
    <cellStyle name="Normal 563 4" xfId="10622"/>
    <cellStyle name="Normal 563 4 2" xfId="22660"/>
    <cellStyle name="Normal 563 5" xfId="14216"/>
    <cellStyle name="Normal 563 5 2" xfId="29459"/>
    <cellStyle name="Normal 563 6" xfId="16546"/>
    <cellStyle name="Normal 564" xfId="1602"/>
    <cellStyle name="Normal 564 2" xfId="7584"/>
    <cellStyle name="Normal 564 2 2" xfId="12222"/>
    <cellStyle name="Normal 564 2 2 2" xfId="24260"/>
    <cellStyle name="Normal 564 2 3" xfId="20012"/>
    <cellStyle name="Normal 564 3" xfId="4684"/>
    <cellStyle name="Normal 564 3 2" xfId="18729"/>
    <cellStyle name="Normal 564 4" xfId="10623"/>
    <cellStyle name="Normal 564 4 2" xfId="22661"/>
    <cellStyle name="Normal 564 5" xfId="14201"/>
    <cellStyle name="Normal 564 5 2" xfId="29444"/>
    <cellStyle name="Normal 564 6" xfId="16531"/>
    <cellStyle name="Normal 565" xfId="1603"/>
    <cellStyle name="Normal 565 2" xfId="7585"/>
    <cellStyle name="Normal 565 2 2" xfId="12223"/>
    <cellStyle name="Normal 565 2 2 2" xfId="24261"/>
    <cellStyle name="Normal 565 2 3" xfId="20013"/>
    <cellStyle name="Normal 565 3" xfId="4685"/>
    <cellStyle name="Normal 565 3 2" xfId="18730"/>
    <cellStyle name="Normal 565 4" xfId="10624"/>
    <cellStyle name="Normal 565 4 2" xfId="22662"/>
    <cellStyle name="Normal 565 5" xfId="14210"/>
    <cellStyle name="Normal 565 5 2" xfId="29453"/>
    <cellStyle name="Normal 565 6" xfId="16540"/>
    <cellStyle name="Normal 566" xfId="1604"/>
    <cellStyle name="Normal 566 2" xfId="7586"/>
    <cellStyle name="Normal 566 2 2" xfId="12224"/>
    <cellStyle name="Normal 566 2 2 2" xfId="24262"/>
    <cellStyle name="Normal 566 2 3" xfId="20014"/>
    <cellStyle name="Normal 566 3" xfId="4686"/>
    <cellStyle name="Normal 566 3 2" xfId="18731"/>
    <cellStyle name="Normal 566 4" xfId="10625"/>
    <cellStyle name="Normal 566 4 2" xfId="22663"/>
    <cellStyle name="Normal 566 5" xfId="14214"/>
    <cellStyle name="Normal 566 5 2" xfId="29457"/>
    <cellStyle name="Normal 566 6" xfId="16544"/>
    <cellStyle name="Normal 567" xfId="1605"/>
    <cellStyle name="Normal 567 2" xfId="7587"/>
    <cellStyle name="Normal 567 2 2" xfId="12225"/>
    <cellStyle name="Normal 567 2 2 2" xfId="24263"/>
    <cellStyle name="Normal 567 2 3" xfId="20015"/>
    <cellStyle name="Normal 567 3" xfId="4687"/>
    <cellStyle name="Normal 567 3 2" xfId="18732"/>
    <cellStyle name="Normal 567 4" xfId="10626"/>
    <cellStyle name="Normal 567 4 2" xfId="22664"/>
    <cellStyle name="Normal 567 5" xfId="14203"/>
    <cellStyle name="Normal 567 5 2" xfId="29446"/>
    <cellStyle name="Normal 567 6" xfId="16533"/>
    <cellStyle name="Normal 568" xfId="1606"/>
    <cellStyle name="Normal 568 2" xfId="7588"/>
    <cellStyle name="Normal 568 2 2" xfId="12226"/>
    <cellStyle name="Normal 568 2 2 2" xfId="24264"/>
    <cellStyle name="Normal 568 2 3" xfId="20016"/>
    <cellStyle name="Normal 568 3" xfId="4688"/>
    <cellStyle name="Normal 568 3 2" xfId="18733"/>
    <cellStyle name="Normal 568 4" xfId="10627"/>
    <cellStyle name="Normal 568 4 2" xfId="22665"/>
    <cellStyle name="Normal 568 5" xfId="14213"/>
    <cellStyle name="Normal 568 5 2" xfId="29456"/>
    <cellStyle name="Normal 568 6" xfId="16543"/>
    <cellStyle name="Normal 569" xfId="1607"/>
    <cellStyle name="Normal 569 2" xfId="7589"/>
    <cellStyle name="Normal 569 2 2" xfId="12227"/>
    <cellStyle name="Normal 569 2 2 2" xfId="24265"/>
    <cellStyle name="Normal 569 2 3" xfId="20017"/>
    <cellStyle name="Normal 569 3" xfId="4689"/>
    <cellStyle name="Normal 569 3 2" xfId="18734"/>
    <cellStyle name="Normal 569 4" xfId="10628"/>
    <cellStyle name="Normal 569 4 2" xfId="22666"/>
    <cellStyle name="Normal 569 5" xfId="14207"/>
    <cellStyle name="Normal 569 5 2" xfId="29450"/>
    <cellStyle name="Normal 569 6" xfId="16537"/>
    <cellStyle name="Normal 57" xfId="1608"/>
    <cellStyle name="Normal 57 2" xfId="1609"/>
    <cellStyle name="Normal 57 2 2" xfId="7591"/>
    <cellStyle name="Normal 57 2 2 2" xfId="12229"/>
    <cellStyle name="Normal 57 2 2 2 2" xfId="24267"/>
    <cellStyle name="Normal 57 2 2 3" xfId="20019"/>
    <cellStyle name="Normal 57 2 3" xfId="4690"/>
    <cellStyle name="Normal 57 2 3 2" xfId="18735"/>
    <cellStyle name="Normal 57 2 4" xfId="10629"/>
    <cellStyle name="Normal 57 2 4 2" xfId="22667"/>
    <cellStyle name="Normal 57 2 5" xfId="14764"/>
    <cellStyle name="Normal 57 2 5 2" xfId="30006"/>
    <cellStyle name="Normal 57 2 6" xfId="17092"/>
    <cellStyle name="Normal 57 3" xfId="1610"/>
    <cellStyle name="Normal 57 3 2" xfId="1611"/>
    <cellStyle name="Normal 57 3 3" xfId="1612"/>
    <cellStyle name="Normal 57 3 3 2" xfId="4692"/>
    <cellStyle name="Normal 57 3 3 2 2" xfId="17998"/>
    <cellStyle name="Normal 57 3 3 2 3" xfId="25192"/>
    <cellStyle name="Normal 57 3 3 3" xfId="4691"/>
    <cellStyle name="Normal 57 4" xfId="1613"/>
    <cellStyle name="Normal 57 4 2" xfId="4694"/>
    <cellStyle name="Normal 57 4 3" xfId="4693"/>
    <cellStyle name="Normal 57 4 4" xfId="25193"/>
    <cellStyle name="Normal 57 5" xfId="7590"/>
    <cellStyle name="Normal 57 5 2" xfId="12228"/>
    <cellStyle name="Normal 57 5 2 2" xfId="24266"/>
    <cellStyle name="Normal 57 5 3" xfId="20018"/>
    <cellStyle name="Normal 57 6" xfId="13125"/>
    <cellStyle name="Normal 57 6 2" xfId="26979"/>
    <cellStyle name="Normal 57 6 3" xfId="24939"/>
    <cellStyle name="Normal 57 7" xfId="13556"/>
    <cellStyle name="Normal 57 7 2" xfId="28803"/>
    <cellStyle name="Normal 57 8" xfId="15886"/>
    <cellStyle name="Normal 570" xfId="1614"/>
    <cellStyle name="Normal 570 2" xfId="7592"/>
    <cellStyle name="Normal 570 2 2" xfId="12230"/>
    <cellStyle name="Normal 570 2 2 2" xfId="24268"/>
    <cellStyle name="Normal 570 2 3" xfId="20020"/>
    <cellStyle name="Normal 570 3" xfId="4695"/>
    <cellStyle name="Normal 570 3 2" xfId="18736"/>
    <cellStyle name="Normal 570 4" xfId="10630"/>
    <cellStyle name="Normal 570 4 2" xfId="22668"/>
    <cellStyle name="Normal 570 5" xfId="14205"/>
    <cellStyle name="Normal 570 5 2" xfId="29448"/>
    <cellStyle name="Normal 570 6" xfId="16535"/>
    <cellStyle name="Normal 571" xfId="1615"/>
    <cellStyle name="Normal 571 2" xfId="7593"/>
    <cellStyle name="Normal 571 2 2" xfId="12231"/>
    <cellStyle name="Normal 571 2 2 2" xfId="24269"/>
    <cellStyle name="Normal 571 2 3" xfId="20021"/>
    <cellStyle name="Normal 571 3" xfId="4696"/>
    <cellStyle name="Normal 571 3 2" xfId="18737"/>
    <cellStyle name="Normal 571 4" xfId="10631"/>
    <cellStyle name="Normal 571 4 2" xfId="22669"/>
    <cellStyle name="Normal 571 5" xfId="14218"/>
    <cellStyle name="Normal 571 5 2" xfId="29461"/>
    <cellStyle name="Normal 571 6" xfId="16548"/>
    <cellStyle name="Normal 572" xfId="1616"/>
    <cellStyle name="Normal 572 2" xfId="7594"/>
    <cellStyle name="Normal 572 2 2" xfId="12232"/>
    <cellStyle name="Normal 572 2 2 2" xfId="24270"/>
    <cellStyle name="Normal 572 2 3" xfId="20022"/>
    <cellStyle name="Normal 572 3" xfId="4697"/>
    <cellStyle name="Normal 572 3 2" xfId="18738"/>
    <cellStyle name="Normal 572 4" xfId="10632"/>
    <cellStyle name="Normal 572 4 2" xfId="22670"/>
    <cellStyle name="Normal 572 5" xfId="14209"/>
    <cellStyle name="Normal 572 5 2" xfId="29452"/>
    <cellStyle name="Normal 572 6" xfId="16539"/>
    <cellStyle name="Normal 573" xfId="1617"/>
    <cellStyle name="Normal 573 2" xfId="7595"/>
    <cellStyle name="Normal 573 2 2" xfId="12233"/>
    <cellStyle name="Normal 573 2 2 2" xfId="24271"/>
    <cellStyle name="Normal 573 2 3" xfId="20023"/>
    <cellStyle name="Normal 573 3" xfId="4698"/>
    <cellStyle name="Normal 573 3 2" xfId="18739"/>
    <cellStyle name="Normal 573 4" xfId="10633"/>
    <cellStyle name="Normal 573 4 2" xfId="22671"/>
    <cellStyle name="Normal 573 5" xfId="14206"/>
    <cellStyle name="Normal 573 5 2" xfId="29449"/>
    <cellStyle name="Normal 573 6" xfId="16536"/>
    <cellStyle name="Normal 574" xfId="1618"/>
    <cellStyle name="Normal 574 2" xfId="7596"/>
    <cellStyle name="Normal 574 2 2" xfId="12234"/>
    <cellStyle name="Normal 574 2 2 2" xfId="24272"/>
    <cellStyle name="Normal 574 2 3" xfId="20024"/>
    <cellStyle name="Normal 574 3" xfId="4699"/>
    <cellStyle name="Normal 574 3 2" xfId="18740"/>
    <cellStyle name="Normal 574 4" xfId="10634"/>
    <cellStyle name="Normal 574 4 2" xfId="22672"/>
    <cellStyle name="Normal 574 5" xfId="14204"/>
    <cellStyle name="Normal 574 5 2" xfId="29447"/>
    <cellStyle name="Normal 574 6" xfId="16534"/>
    <cellStyle name="Normal 575" xfId="1619"/>
    <cellStyle name="Normal 575 2" xfId="7597"/>
    <cellStyle name="Normal 575 2 2" xfId="12235"/>
    <cellStyle name="Normal 575 2 2 2" xfId="24273"/>
    <cellStyle name="Normal 575 2 3" xfId="20025"/>
    <cellStyle name="Normal 575 3" xfId="4700"/>
    <cellStyle name="Normal 575 3 2" xfId="18741"/>
    <cellStyle name="Normal 575 4" xfId="10635"/>
    <cellStyle name="Normal 575 4 2" xfId="22673"/>
    <cellStyle name="Normal 575 5" xfId="14212"/>
    <cellStyle name="Normal 575 5 2" xfId="29455"/>
    <cellStyle name="Normal 575 6" xfId="16542"/>
    <cellStyle name="Normal 576" xfId="1620"/>
    <cellStyle name="Normal 576 2" xfId="7598"/>
    <cellStyle name="Normal 576 2 2" xfId="12236"/>
    <cellStyle name="Normal 576 2 2 2" xfId="24274"/>
    <cellStyle name="Normal 576 2 3" xfId="20026"/>
    <cellStyle name="Normal 576 3" xfId="4701"/>
    <cellStyle name="Normal 576 3 2" xfId="18742"/>
    <cellStyle name="Normal 576 4" xfId="10636"/>
    <cellStyle name="Normal 576 4 2" xfId="22674"/>
    <cellStyle name="Normal 576 5" xfId="14202"/>
    <cellStyle name="Normal 576 5 2" xfId="29445"/>
    <cellStyle name="Normal 576 6" xfId="16532"/>
    <cellStyle name="Normal 577" xfId="1621"/>
    <cellStyle name="Normal 577 2" xfId="7599"/>
    <cellStyle name="Normal 577 2 2" xfId="12237"/>
    <cellStyle name="Normal 577 2 2 2" xfId="24275"/>
    <cellStyle name="Normal 577 2 3" xfId="20027"/>
    <cellStyle name="Normal 577 3" xfId="4702"/>
    <cellStyle name="Normal 577 3 2" xfId="18743"/>
    <cellStyle name="Normal 577 4" xfId="10637"/>
    <cellStyle name="Normal 577 4 2" xfId="22675"/>
    <cellStyle name="Normal 577 5" xfId="14219"/>
    <cellStyle name="Normal 577 5 2" xfId="29462"/>
    <cellStyle name="Normal 577 6" xfId="16549"/>
    <cellStyle name="Normal 578" xfId="1622"/>
    <cellStyle name="Normal 578 2" xfId="7600"/>
    <cellStyle name="Normal 578 2 2" xfId="12238"/>
    <cellStyle name="Normal 578 2 2 2" xfId="24276"/>
    <cellStyle name="Normal 578 2 3" xfId="20028"/>
    <cellStyle name="Normal 578 3" xfId="4703"/>
    <cellStyle name="Normal 578 3 2" xfId="18744"/>
    <cellStyle name="Normal 578 4" xfId="10638"/>
    <cellStyle name="Normal 578 4 2" xfId="22676"/>
    <cellStyle name="Normal 578 5" xfId="14220"/>
    <cellStyle name="Normal 578 5 2" xfId="29463"/>
    <cellStyle name="Normal 578 6" xfId="16550"/>
    <cellStyle name="Normal 579" xfId="1623"/>
    <cellStyle name="Normal 579 2" xfId="7601"/>
    <cellStyle name="Normal 579 2 2" xfId="12239"/>
    <cellStyle name="Normal 579 2 2 2" xfId="24277"/>
    <cellStyle name="Normal 579 2 3" xfId="20029"/>
    <cellStyle name="Normal 579 3" xfId="4704"/>
    <cellStyle name="Normal 579 3 2" xfId="18745"/>
    <cellStyle name="Normal 579 4" xfId="10639"/>
    <cellStyle name="Normal 579 4 2" xfId="22677"/>
    <cellStyle name="Normal 579 5" xfId="14222"/>
    <cellStyle name="Normal 579 5 2" xfId="29465"/>
    <cellStyle name="Normal 579 6" xfId="16552"/>
    <cellStyle name="Normal 58" xfId="1624"/>
    <cellStyle name="Normal 58 2" xfId="1625"/>
    <cellStyle name="Normal 58 2 2" xfId="7603"/>
    <cellStyle name="Normal 58 2 2 2" xfId="12241"/>
    <cellStyle name="Normal 58 2 2 2 2" xfId="24279"/>
    <cellStyle name="Normal 58 2 2 3" xfId="20031"/>
    <cellStyle name="Normal 58 2 3" xfId="4706"/>
    <cellStyle name="Normal 58 2 3 2" xfId="18747"/>
    <cellStyle name="Normal 58 2 4" xfId="10641"/>
    <cellStyle name="Normal 58 2 4 2" xfId="22679"/>
    <cellStyle name="Normal 58 2 5" xfId="13127"/>
    <cellStyle name="Normal 58 2 5 2" xfId="26981"/>
    <cellStyle name="Normal 58 2 6" xfId="13558"/>
    <cellStyle name="Normal 58 2 6 2" xfId="28805"/>
    <cellStyle name="Normal 58 2 7" xfId="15888"/>
    <cellStyle name="Normal 58 3" xfId="1626"/>
    <cellStyle name="Normal 58 3 2" xfId="7604"/>
    <cellStyle name="Normal 58 3 2 2" xfId="12242"/>
    <cellStyle name="Normal 58 3 2 2 2" xfId="24280"/>
    <cellStyle name="Normal 58 3 2 3" xfId="20032"/>
    <cellStyle name="Normal 58 3 3" xfId="4707"/>
    <cellStyle name="Normal 58 3 3 2" xfId="18748"/>
    <cellStyle name="Normal 58 3 4" xfId="10642"/>
    <cellStyle name="Normal 58 3 4 2" xfId="22680"/>
    <cellStyle name="Normal 58 3 5" xfId="13128"/>
    <cellStyle name="Normal 58 3 5 2" xfId="26982"/>
    <cellStyle name="Normal 58 3 6" xfId="13559"/>
    <cellStyle name="Normal 58 3 6 2" xfId="28806"/>
    <cellStyle name="Normal 58 3 7" xfId="15889"/>
    <cellStyle name="Normal 58 4" xfId="7602"/>
    <cellStyle name="Normal 58 4 2" xfId="12240"/>
    <cellStyle name="Normal 58 4 2 2" xfId="24278"/>
    <cellStyle name="Normal 58 4 3" xfId="20030"/>
    <cellStyle name="Normal 58 5" xfId="4705"/>
    <cellStyle name="Normal 58 5 2" xfId="18746"/>
    <cellStyle name="Normal 58 6" xfId="10640"/>
    <cellStyle name="Normal 58 6 2" xfId="22678"/>
    <cellStyle name="Normal 58 7" xfId="13126"/>
    <cellStyle name="Normal 58 7 2" xfId="26980"/>
    <cellStyle name="Normal 58 8" xfId="13557"/>
    <cellStyle name="Normal 58 8 2" xfId="28804"/>
    <cellStyle name="Normal 58 9" xfId="15887"/>
    <cellStyle name="Normal 580" xfId="1627"/>
    <cellStyle name="Normal 580 2" xfId="7605"/>
    <cellStyle name="Normal 580 2 2" xfId="12243"/>
    <cellStyle name="Normal 580 2 2 2" xfId="24281"/>
    <cellStyle name="Normal 580 2 3" xfId="20033"/>
    <cellStyle name="Normal 580 3" xfId="4708"/>
    <cellStyle name="Normal 580 3 2" xfId="18749"/>
    <cellStyle name="Normal 580 4" xfId="10643"/>
    <cellStyle name="Normal 580 4 2" xfId="22681"/>
    <cellStyle name="Normal 580 5" xfId="14224"/>
    <cellStyle name="Normal 580 5 2" xfId="29467"/>
    <cellStyle name="Normal 580 6" xfId="16554"/>
    <cellStyle name="Normal 581" xfId="1628"/>
    <cellStyle name="Normal 581 2" xfId="7606"/>
    <cellStyle name="Normal 581 2 2" xfId="12244"/>
    <cellStyle name="Normal 581 2 2 2" xfId="24282"/>
    <cellStyle name="Normal 581 2 3" xfId="20034"/>
    <cellStyle name="Normal 581 3" xfId="4709"/>
    <cellStyle name="Normal 581 3 2" xfId="18750"/>
    <cellStyle name="Normal 581 4" xfId="10644"/>
    <cellStyle name="Normal 581 4 2" xfId="22682"/>
    <cellStyle name="Normal 581 5" xfId="14225"/>
    <cellStyle name="Normal 581 5 2" xfId="29468"/>
    <cellStyle name="Normal 581 6" xfId="16555"/>
    <cellStyle name="Normal 582" xfId="1629"/>
    <cellStyle name="Normal 582 2" xfId="7607"/>
    <cellStyle name="Normal 582 2 2" xfId="12245"/>
    <cellStyle name="Normal 582 2 2 2" xfId="24283"/>
    <cellStyle name="Normal 582 2 3" xfId="20035"/>
    <cellStyle name="Normal 582 3" xfId="4710"/>
    <cellStyle name="Normal 582 3 2" xfId="18751"/>
    <cellStyle name="Normal 582 4" xfId="10645"/>
    <cellStyle name="Normal 582 4 2" xfId="22683"/>
    <cellStyle name="Normal 582 5" xfId="14227"/>
    <cellStyle name="Normal 582 5 2" xfId="29470"/>
    <cellStyle name="Normal 582 6" xfId="16557"/>
    <cellStyle name="Normal 583" xfId="1630"/>
    <cellStyle name="Normal 583 2" xfId="7608"/>
    <cellStyle name="Normal 583 2 2" xfId="12246"/>
    <cellStyle name="Normal 583 2 2 2" xfId="24284"/>
    <cellStyle name="Normal 583 2 3" xfId="20036"/>
    <cellStyle name="Normal 583 3" xfId="4711"/>
    <cellStyle name="Normal 583 3 2" xfId="18752"/>
    <cellStyle name="Normal 583 4" xfId="10646"/>
    <cellStyle name="Normal 583 4 2" xfId="22684"/>
    <cellStyle name="Normal 583 5" xfId="14226"/>
    <cellStyle name="Normal 583 5 2" xfId="29469"/>
    <cellStyle name="Normal 583 6" xfId="16556"/>
    <cellStyle name="Normal 584" xfId="1631"/>
    <cellStyle name="Normal 584 2" xfId="7609"/>
    <cellStyle name="Normal 584 2 2" xfId="12247"/>
    <cellStyle name="Normal 584 2 2 2" xfId="24285"/>
    <cellStyle name="Normal 584 2 3" xfId="20037"/>
    <cellStyle name="Normal 584 3" xfId="4712"/>
    <cellStyle name="Normal 584 3 2" xfId="18753"/>
    <cellStyle name="Normal 584 4" xfId="10647"/>
    <cellStyle name="Normal 584 4 2" xfId="22685"/>
    <cellStyle name="Normal 584 5" xfId="14221"/>
    <cellStyle name="Normal 584 5 2" xfId="29464"/>
    <cellStyle name="Normal 584 6" xfId="16551"/>
    <cellStyle name="Normal 585" xfId="1632"/>
    <cellStyle name="Normal 585 2" xfId="7610"/>
    <cellStyle name="Normal 585 2 2" xfId="12248"/>
    <cellStyle name="Normal 585 2 2 2" xfId="24286"/>
    <cellStyle name="Normal 585 2 3" xfId="20038"/>
    <cellStyle name="Normal 585 3" xfId="4713"/>
    <cellStyle name="Normal 585 3 2" xfId="18754"/>
    <cellStyle name="Normal 585 4" xfId="10648"/>
    <cellStyle name="Normal 585 4 2" xfId="22686"/>
    <cellStyle name="Normal 585 5" xfId="14223"/>
    <cellStyle name="Normal 585 5 2" xfId="29466"/>
    <cellStyle name="Normal 585 6" xfId="16553"/>
    <cellStyle name="Normal 586" xfId="1633"/>
    <cellStyle name="Normal 586 2" xfId="7611"/>
    <cellStyle name="Normal 586 2 2" xfId="12249"/>
    <cellStyle name="Normal 586 2 2 2" xfId="24287"/>
    <cellStyle name="Normal 586 2 3" xfId="20039"/>
    <cellStyle name="Normal 586 3" xfId="4714"/>
    <cellStyle name="Normal 586 3 2" xfId="18755"/>
    <cellStyle name="Normal 586 4" xfId="10649"/>
    <cellStyle name="Normal 586 4 2" xfId="22687"/>
    <cellStyle name="Normal 586 5" xfId="14228"/>
    <cellStyle name="Normal 586 5 2" xfId="29471"/>
    <cellStyle name="Normal 586 6" xfId="16558"/>
    <cellStyle name="Normal 587" xfId="1634"/>
    <cellStyle name="Normal 587 2" xfId="7612"/>
    <cellStyle name="Normal 587 2 2" xfId="12250"/>
    <cellStyle name="Normal 587 2 2 2" xfId="24288"/>
    <cellStyle name="Normal 587 2 3" xfId="20040"/>
    <cellStyle name="Normal 587 3" xfId="4715"/>
    <cellStyle name="Normal 587 3 2" xfId="18756"/>
    <cellStyle name="Normal 587 4" xfId="10650"/>
    <cellStyle name="Normal 587 4 2" xfId="22688"/>
    <cellStyle name="Normal 587 5" xfId="14229"/>
    <cellStyle name="Normal 587 5 2" xfId="29472"/>
    <cellStyle name="Normal 587 6" xfId="16559"/>
    <cellStyle name="Normal 588" xfId="1635"/>
    <cellStyle name="Normal 588 2" xfId="7613"/>
    <cellStyle name="Normal 588 2 2" xfId="12251"/>
    <cellStyle name="Normal 588 2 2 2" xfId="24289"/>
    <cellStyle name="Normal 588 2 3" xfId="20041"/>
    <cellStyle name="Normal 588 3" xfId="4716"/>
    <cellStyle name="Normal 588 3 2" xfId="18757"/>
    <cellStyle name="Normal 588 4" xfId="10651"/>
    <cellStyle name="Normal 588 4 2" xfId="22689"/>
    <cellStyle name="Normal 588 5" xfId="14230"/>
    <cellStyle name="Normal 588 5 2" xfId="29473"/>
    <cellStyle name="Normal 588 6" xfId="16560"/>
    <cellStyle name="Normal 589" xfId="1636"/>
    <cellStyle name="Normal 589 2" xfId="7614"/>
    <cellStyle name="Normal 589 2 2" xfId="12252"/>
    <cellStyle name="Normal 589 2 2 2" xfId="24290"/>
    <cellStyle name="Normal 589 2 3" xfId="20042"/>
    <cellStyle name="Normal 589 3" xfId="4717"/>
    <cellStyle name="Normal 589 3 2" xfId="18758"/>
    <cellStyle name="Normal 589 4" xfId="10652"/>
    <cellStyle name="Normal 589 4 2" xfId="22690"/>
    <cellStyle name="Normal 589 5" xfId="14231"/>
    <cellStyle name="Normal 589 5 2" xfId="29474"/>
    <cellStyle name="Normal 589 6" xfId="16561"/>
    <cellStyle name="Normal 59" xfId="1637"/>
    <cellStyle name="Normal 59 2" xfId="1638"/>
    <cellStyle name="Normal 59 2 2" xfId="1639"/>
    <cellStyle name="Normal 59 2 2 2" xfId="7617"/>
    <cellStyle name="Normal 59 2 2 3" xfId="7618"/>
    <cellStyle name="Normal 59 2 2 3 2" xfId="12255"/>
    <cellStyle name="Normal 59 2 2 3 2 2" xfId="24293"/>
    <cellStyle name="Normal 59 2 2 3 3" xfId="20045"/>
    <cellStyle name="Normal 59 2 2 4" xfId="14765"/>
    <cellStyle name="Normal 59 2 2 4 2" xfId="30007"/>
    <cellStyle name="Normal 59 2 2 5" xfId="17093"/>
    <cellStyle name="Normal 59 2 3" xfId="7616"/>
    <cellStyle name="Normal 59 2 3 2" xfId="12254"/>
    <cellStyle name="Normal 59 2 3 2 2" xfId="24292"/>
    <cellStyle name="Normal 59 2 3 3" xfId="20044"/>
    <cellStyle name="Normal 59 2 4" xfId="4718"/>
    <cellStyle name="Normal 59 2 4 2" xfId="18759"/>
    <cellStyle name="Normal 59 2 5" xfId="10653"/>
    <cellStyle name="Normal 59 2 5 2" xfId="22691"/>
    <cellStyle name="Normal 59 3" xfId="1640"/>
    <cellStyle name="Normal 59 3 2" xfId="1641"/>
    <cellStyle name="Normal 59 3 3" xfId="1642"/>
    <cellStyle name="Normal 59 3 3 2" xfId="4720"/>
    <cellStyle name="Normal 59 3 3 2 2" xfId="17999"/>
    <cellStyle name="Normal 59 3 3 2 3" xfId="25194"/>
    <cellStyle name="Normal 59 3 3 3" xfId="4719"/>
    <cellStyle name="Normal 59 4" xfId="1643"/>
    <cellStyle name="Normal 59 4 2" xfId="4722"/>
    <cellStyle name="Normal 59 4 3" xfId="4721"/>
    <cellStyle name="Normal 59 4 4" xfId="25195"/>
    <cellStyle name="Normal 59 5" xfId="7615"/>
    <cellStyle name="Normal 59 5 2" xfId="12253"/>
    <cellStyle name="Normal 59 5 2 2" xfId="24291"/>
    <cellStyle name="Normal 59 5 3" xfId="20043"/>
    <cellStyle name="Normal 59 6" xfId="13129"/>
    <cellStyle name="Normal 59 6 2" xfId="26983"/>
    <cellStyle name="Normal 59 6 3" xfId="24940"/>
    <cellStyle name="Normal 59 7" xfId="13560"/>
    <cellStyle name="Normal 59 7 2" xfId="28807"/>
    <cellStyle name="Normal 59 8" xfId="15890"/>
    <cellStyle name="Normal 590" xfId="1644"/>
    <cellStyle name="Normal 590 2" xfId="7619"/>
    <cellStyle name="Normal 590 2 2" xfId="12256"/>
    <cellStyle name="Normal 590 2 2 2" xfId="24294"/>
    <cellStyle name="Normal 590 2 3" xfId="20046"/>
    <cellStyle name="Normal 590 3" xfId="4723"/>
    <cellStyle name="Normal 590 3 2" xfId="18760"/>
    <cellStyle name="Normal 590 4" xfId="10654"/>
    <cellStyle name="Normal 590 4 2" xfId="22692"/>
    <cellStyle name="Normal 590 5" xfId="14233"/>
    <cellStyle name="Normal 590 5 2" xfId="29476"/>
    <cellStyle name="Normal 590 6" xfId="16563"/>
    <cellStyle name="Normal 591" xfId="1645"/>
    <cellStyle name="Normal 591 2" xfId="7620"/>
    <cellStyle name="Normal 591 2 2" xfId="12257"/>
    <cellStyle name="Normal 591 2 2 2" xfId="24295"/>
    <cellStyle name="Normal 591 2 3" xfId="20047"/>
    <cellStyle name="Normal 591 3" xfId="4724"/>
    <cellStyle name="Normal 591 3 2" xfId="18761"/>
    <cellStyle name="Normal 591 4" xfId="10655"/>
    <cellStyle name="Normal 591 4 2" xfId="22693"/>
    <cellStyle name="Normal 591 5" xfId="14232"/>
    <cellStyle name="Normal 591 5 2" xfId="29475"/>
    <cellStyle name="Normal 591 6" xfId="16562"/>
    <cellStyle name="Normal 592" xfId="1646"/>
    <cellStyle name="Normal 592 2" xfId="7621"/>
    <cellStyle name="Normal 592 2 2" xfId="12258"/>
    <cellStyle name="Normal 592 2 2 2" xfId="24296"/>
    <cellStyle name="Normal 592 2 3" xfId="20048"/>
    <cellStyle name="Normal 592 3" xfId="4725"/>
    <cellStyle name="Normal 592 3 2" xfId="18762"/>
    <cellStyle name="Normal 592 4" xfId="10656"/>
    <cellStyle name="Normal 592 4 2" xfId="22694"/>
    <cellStyle name="Normal 592 5" xfId="14234"/>
    <cellStyle name="Normal 592 5 2" xfId="29477"/>
    <cellStyle name="Normal 592 6" xfId="16564"/>
    <cellStyle name="Normal 593" xfId="1647"/>
    <cellStyle name="Normal 593 2" xfId="7622"/>
    <cellStyle name="Normal 593 2 2" xfId="12259"/>
    <cellStyle name="Normal 593 2 2 2" xfId="24297"/>
    <cellStyle name="Normal 593 2 3" xfId="20049"/>
    <cellStyle name="Normal 593 3" xfId="4726"/>
    <cellStyle name="Normal 593 3 2" xfId="18763"/>
    <cellStyle name="Normal 593 4" xfId="10657"/>
    <cellStyle name="Normal 593 4 2" xfId="22695"/>
    <cellStyle name="Normal 593 5" xfId="14238"/>
    <cellStyle name="Normal 593 5 2" xfId="29481"/>
    <cellStyle name="Normal 593 6" xfId="16568"/>
    <cellStyle name="Normal 594" xfId="1648"/>
    <cellStyle name="Normal 594 2" xfId="7623"/>
    <cellStyle name="Normal 594 2 2" xfId="12260"/>
    <cellStyle name="Normal 594 2 2 2" xfId="24298"/>
    <cellStyle name="Normal 594 2 3" xfId="20050"/>
    <cellStyle name="Normal 594 3" xfId="4727"/>
    <cellStyle name="Normal 594 3 2" xfId="18764"/>
    <cellStyle name="Normal 594 4" xfId="10658"/>
    <cellStyle name="Normal 594 4 2" xfId="22696"/>
    <cellStyle name="Normal 594 5" xfId="14243"/>
    <cellStyle name="Normal 594 5 2" xfId="29486"/>
    <cellStyle name="Normal 594 6" xfId="16573"/>
    <cellStyle name="Normal 595" xfId="1649"/>
    <cellStyle name="Normal 595 2" xfId="7624"/>
    <cellStyle name="Normal 595 2 2" xfId="12261"/>
    <cellStyle name="Normal 595 2 2 2" xfId="24299"/>
    <cellStyle name="Normal 595 2 3" xfId="20051"/>
    <cellStyle name="Normal 595 3" xfId="4728"/>
    <cellStyle name="Normal 595 3 2" xfId="18765"/>
    <cellStyle name="Normal 595 4" xfId="10659"/>
    <cellStyle name="Normal 595 4 2" xfId="22697"/>
    <cellStyle name="Normal 595 5" xfId="14246"/>
    <cellStyle name="Normal 595 5 2" xfId="29489"/>
    <cellStyle name="Normal 595 6" xfId="16576"/>
    <cellStyle name="Normal 596" xfId="1650"/>
    <cellStyle name="Normal 596 2" xfId="7625"/>
    <cellStyle name="Normal 596 2 2" xfId="12262"/>
    <cellStyle name="Normal 596 2 2 2" xfId="24300"/>
    <cellStyle name="Normal 596 2 3" xfId="20052"/>
    <cellStyle name="Normal 596 3" xfId="4729"/>
    <cellStyle name="Normal 596 3 2" xfId="18766"/>
    <cellStyle name="Normal 596 4" xfId="10660"/>
    <cellStyle name="Normal 596 4 2" xfId="22698"/>
    <cellStyle name="Normal 596 5" xfId="14248"/>
    <cellStyle name="Normal 596 5 2" xfId="29491"/>
    <cellStyle name="Normal 596 6" xfId="16578"/>
    <cellStyle name="Normal 597" xfId="1651"/>
    <cellStyle name="Normal 597 2" xfId="7626"/>
    <cellStyle name="Normal 597 2 2" xfId="12263"/>
    <cellStyle name="Normal 597 2 2 2" xfId="24301"/>
    <cellStyle name="Normal 597 2 3" xfId="20053"/>
    <cellStyle name="Normal 597 3" xfId="4730"/>
    <cellStyle name="Normal 597 3 2" xfId="18767"/>
    <cellStyle name="Normal 597 4" xfId="10661"/>
    <cellStyle name="Normal 597 4 2" xfId="22699"/>
    <cellStyle name="Normal 597 5" xfId="14247"/>
    <cellStyle name="Normal 597 5 2" xfId="29490"/>
    <cellStyle name="Normal 597 6" xfId="16577"/>
    <cellStyle name="Normal 598" xfId="1652"/>
    <cellStyle name="Normal 598 2" xfId="7627"/>
    <cellStyle name="Normal 598 2 2" xfId="12264"/>
    <cellStyle name="Normal 598 2 2 2" xfId="24302"/>
    <cellStyle name="Normal 598 2 3" xfId="20054"/>
    <cellStyle name="Normal 598 3" xfId="4731"/>
    <cellStyle name="Normal 598 3 2" xfId="18768"/>
    <cellStyle name="Normal 598 4" xfId="10662"/>
    <cellStyle name="Normal 598 4 2" xfId="22700"/>
    <cellStyle name="Normal 598 5" xfId="14235"/>
    <cellStyle name="Normal 598 5 2" xfId="29478"/>
    <cellStyle name="Normal 598 6" xfId="16565"/>
    <cellStyle name="Normal 599" xfId="1653"/>
    <cellStyle name="Normal 599 2" xfId="7628"/>
    <cellStyle name="Normal 599 2 2" xfId="12265"/>
    <cellStyle name="Normal 599 2 2 2" xfId="24303"/>
    <cellStyle name="Normal 599 2 3" xfId="20055"/>
    <cellStyle name="Normal 599 3" xfId="4732"/>
    <cellStyle name="Normal 599 3 2" xfId="18769"/>
    <cellStyle name="Normal 599 4" xfId="10663"/>
    <cellStyle name="Normal 599 4 2" xfId="22701"/>
    <cellStyle name="Normal 599 5" xfId="14240"/>
    <cellStyle name="Normal 599 5 2" xfId="29483"/>
    <cellStyle name="Normal 599 6" xfId="16570"/>
    <cellStyle name="Normal 6" xfId="1654"/>
    <cellStyle name="Normal 6 10" xfId="15891"/>
    <cellStyle name="Normal 6 2" xfId="1655"/>
    <cellStyle name="Normal 6 2 2" xfId="1656"/>
    <cellStyle name="Normal 6 2 2 2" xfId="24973"/>
    <cellStyle name="Normal 6 2 2 3" xfId="24860"/>
    <cellStyle name="Normal 6 2 3" xfId="7630"/>
    <cellStyle name="Normal 6 2 3 2" xfId="12267"/>
    <cellStyle name="Normal 6 2 3 2 2" xfId="24305"/>
    <cellStyle name="Normal 6 2 3 3" xfId="20057"/>
    <cellStyle name="Normal 6 2 4" xfId="4733"/>
    <cellStyle name="Normal 6 2 4 2" xfId="18770"/>
    <cellStyle name="Normal 6 2 5" xfId="10664"/>
    <cellStyle name="Normal 6 2 5 2" xfId="22702"/>
    <cellStyle name="Normal 6 2 6" xfId="13131"/>
    <cellStyle name="Normal 6 2 6 2" xfId="26985"/>
    <cellStyle name="Normal 6 2 6 3" xfId="24829"/>
    <cellStyle name="Normal 6 2 7" xfId="13562"/>
    <cellStyle name="Normal 6 2 7 2" xfId="28809"/>
    <cellStyle name="Normal 6 2 8" xfId="15892"/>
    <cellStyle name="Normal 6 3" xfId="1657"/>
    <cellStyle name="Normal 6 3 2" xfId="7631"/>
    <cellStyle name="Normal 6 3 2 2" xfId="12268"/>
    <cellStyle name="Normal 6 3 2 2 2" xfId="24306"/>
    <cellStyle name="Normal 6 3 2 3" xfId="20058"/>
    <cellStyle name="Normal 6 3 3" xfId="4734"/>
    <cellStyle name="Normal 6 3 3 2" xfId="18771"/>
    <cellStyle name="Normal 6 3 4" xfId="10665"/>
    <cellStyle name="Normal 6 3 4 2" xfId="22703"/>
    <cellStyle name="Normal 6 3 5" xfId="13132"/>
    <cellStyle name="Normal 6 3 5 2" xfId="26986"/>
    <cellStyle name="Normal 6 3 6" xfId="13563"/>
    <cellStyle name="Normal 6 3 6 2" xfId="28810"/>
    <cellStyle name="Normal 6 3 7" xfId="15893"/>
    <cellStyle name="Normal 6 4" xfId="1658"/>
    <cellStyle name="Normal 6 4 2" xfId="7632"/>
    <cellStyle name="Normal 6 4 2 2" xfId="12269"/>
    <cellStyle name="Normal 6 4 2 2 2" xfId="24307"/>
    <cellStyle name="Normal 6 4 2 3" xfId="20059"/>
    <cellStyle name="Normal 6 4 3" xfId="4735"/>
    <cellStyle name="Normal 6 4 3 2" xfId="18772"/>
    <cellStyle name="Normal 6 4 4" xfId="10666"/>
    <cellStyle name="Normal 6 4 4 2" xfId="22704"/>
    <cellStyle name="Normal 6 4 5" xfId="13133"/>
    <cellStyle name="Normal 6 4 5 2" xfId="26987"/>
    <cellStyle name="Normal 6 4 6" xfId="13564"/>
    <cellStyle name="Normal 6 4 6 2" xfId="28811"/>
    <cellStyle name="Normal 6 4 7" xfId="15894"/>
    <cellStyle name="Normal 6 5" xfId="1659"/>
    <cellStyle name="Normal 6 5 2" xfId="1660"/>
    <cellStyle name="Normal 6 5 3" xfId="1661"/>
    <cellStyle name="Normal 6 5 3 2" xfId="4737"/>
    <cellStyle name="Normal 6 5 3 2 2" xfId="18000"/>
    <cellStyle name="Normal 6 5 3 2 3" xfId="25196"/>
    <cellStyle name="Normal 6 5 3 3" xfId="4736"/>
    <cellStyle name="Normal 6 5 4" xfId="7633"/>
    <cellStyle name="Normal 6 5 4 2" xfId="7634"/>
    <cellStyle name="Normal 6 5 4 3" xfId="7635"/>
    <cellStyle name="Normal 6 5 5" xfId="24941"/>
    <cellStyle name="Normal 6 5 6" xfId="24836"/>
    <cellStyle name="Normal 6 6" xfId="1662"/>
    <cellStyle name="Normal 6 6 2" xfId="4739"/>
    <cellStyle name="Normal 6 6 2 2" xfId="18001"/>
    <cellStyle name="Normal 6 6 2 3" xfId="25197"/>
    <cellStyle name="Normal 6 6 3" xfId="7636"/>
    <cellStyle name="Normal 6 6 3 2" xfId="12270"/>
    <cellStyle name="Normal 6 6 3 2 2" xfId="24308"/>
    <cellStyle name="Normal 6 6 3 3" xfId="20060"/>
    <cellStyle name="Normal 6 6 3 4" xfId="17800"/>
    <cellStyle name="Normal 6 6 4" xfId="4738"/>
    <cellStyle name="Normal 6 6 5" xfId="14766"/>
    <cellStyle name="Normal 6 6 5 2" xfId="30008"/>
    <cellStyle name="Normal 6 6 6" xfId="17094"/>
    <cellStyle name="Normal 6 7" xfId="7629"/>
    <cellStyle name="Normal 6 7 2" xfId="12266"/>
    <cellStyle name="Normal 6 7 2 2" xfId="24304"/>
    <cellStyle name="Normal 6 7 3" xfId="20056"/>
    <cellStyle name="Normal 6 8" xfId="13130"/>
    <cellStyle name="Normal 6 8 2" xfId="26984"/>
    <cellStyle name="Normal 6 9" xfId="13561"/>
    <cellStyle name="Normal 6 9 2" xfId="28808"/>
    <cellStyle name="Normal 60" xfId="1663"/>
    <cellStyle name="Normal 60 2" xfId="1664"/>
    <cellStyle name="Normal 60 2 2" xfId="7638"/>
    <cellStyle name="Normal 60 2 2 2" xfId="12272"/>
    <cellStyle name="Normal 60 2 2 2 2" xfId="24310"/>
    <cellStyle name="Normal 60 2 2 3" xfId="20062"/>
    <cellStyle name="Normal 60 2 3" xfId="4741"/>
    <cellStyle name="Normal 60 2 3 2" xfId="18774"/>
    <cellStyle name="Normal 60 2 4" xfId="10668"/>
    <cellStyle name="Normal 60 2 4 2" xfId="22706"/>
    <cellStyle name="Normal 60 2 5" xfId="13135"/>
    <cellStyle name="Normal 60 2 5 2" xfId="26989"/>
    <cellStyle name="Normal 60 2 6" xfId="13566"/>
    <cellStyle name="Normal 60 2 6 2" xfId="28813"/>
    <cellStyle name="Normal 60 2 7" xfId="15896"/>
    <cellStyle name="Normal 60 3" xfId="1665"/>
    <cellStyle name="Normal 60 3 2" xfId="7639"/>
    <cellStyle name="Normal 60 3 2 2" xfId="12273"/>
    <cellStyle name="Normal 60 3 2 2 2" xfId="24311"/>
    <cellStyle name="Normal 60 3 2 3" xfId="20063"/>
    <cellStyle name="Normal 60 3 3" xfId="4742"/>
    <cellStyle name="Normal 60 3 3 2" xfId="18775"/>
    <cellStyle name="Normal 60 3 4" xfId="10669"/>
    <cellStyle name="Normal 60 3 4 2" xfId="22707"/>
    <cellStyle name="Normal 60 3 5" xfId="13136"/>
    <cellStyle name="Normal 60 3 5 2" xfId="26990"/>
    <cellStyle name="Normal 60 3 6" xfId="13567"/>
    <cellStyle name="Normal 60 3 6 2" xfId="28814"/>
    <cellStyle name="Normal 60 3 7" xfId="15897"/>
    <cellStyle name="Normal 60 4" xfId="7637"/>
    <cellStyle name="Normal 60 4 2" xfId="12271"/>
    <cellStyle name="Normal 60 4 2 2" xfId="24309"/>
    <cellStyle name="Normal 60 4 3" xfId="20061"/>
    <cellStyle name="Normal 60 5" xfId="4740"/>
    <cellStyle name="Normal 60 5 2" xfId="18773"/>
    <cellStyle name="Normal 60 6" xfId="10667"/>
    <cellStyle name="Normal 60 6 2" xfId="22705"/>
    <cellStyle name="Normal 60 7" xfId="13134"/>
    <cellStyle name="Normal 60 7 2" xfId="26988"/>
    <cellStyle name="Normal 60 8" xfId="13565"/>
    <cellStyle name="Normal 60 8 2" xfId="28812"/>
    <cellStyle name="Normal 60 9" xfId="15895"/>
    <cellStyle name="Normal 600" xfId="1666"/>
    <cellStyle name="Normal 600 2" xfId="7640"/>
    <cellStyle name="Normal 600 2 2" xfId="12274"/>
    <cellStyle name="Normal 600 2 2 2" xfId="24312"/>
    <cellStyle name="Normal 600 2 3" xfId="20064"/>
    <cellStyle name="Normal 600 3" xfId="4743"/>
    <cellStyle name="Normal 600 3 2" xfId="18776"/>
    <cellStyle name="Normal 600 4" xfId="10670"/>
    <cellStyle name="Normal 600 4 2" xfId="22708"/>
    <cellStyle name="Normal 600 5" xfId="14244"/>
    <cellStyle name="Normal 600 5 2" xfId="29487"/>
    <cellStyle name="Normal 600 6" xfId="16574"/>
    <cellStyle name="Normal 601" xfId="1667"/>
    <cellStyle name="Normal 601 2" xfId="7641"/>
    <cellStyle name="Normal 601 2 2" xfId="12275"/>
    <cellStyle name="Normal 601 2 2 2" xfId="24313"/>
    <cellStyle name="Normal 601 2 3" xfId="20065"/>
    <cellStyle name="Normal 601 3" xfId="4744"/>
    <cellStyle name="Normal 601 3 2" xfId="18777"/>
    <cellStyle name="Normal 601 4" xfId="10671"/>
    <cellStyle name="Normal 601 4 2" xfId="22709"/>
    <cellStyle name="Normal 601 5" xfId="14241"/>
    <cellStyle name="Normal 601 5 2" xfId="29484"/>
    <cellStyle name="Normal 601 6" xfId="16571"/>
    <cellStyle name="Normal 602" xfId="1668"/>
    <cellStyle name="Normal 602 2" xfId="7642"/>
    <cellStyle name="Normal 602 2 2" xfId="12276"/>
    <cellStyle name="Normal 602 2 2 2" xfId="24314"/>
    <cellStyle name="Normal 602 2 3" xfId="20066"/>
    <cellStyle name="Normal 602 3" xfId="4745"/>
    <cellStyle name="Normal 602 3 2" xfId="18778"/>
    <cellStyle name="Normal 602 4" xfId="10672"/>
    <cellStyle name="Normal 602 4 2" xfId="22710"/>
    <cellStyle name="Normal 602 5" xfId="14236"/>
    <cellStyle name="Normal 602 5 2" xfId="29479"/>
    <cellStyle name="Normal 602 6" xfId="16566"/>
    <cellStyle name="Normal 603" xfId="1669"/>
    <cellStyle name="Normal 603 2" xfId="7643"/>
    <cellStyle name="Normal 603 2 2" xfId="12277"/>
    <cellStyle name="Normal 603 2 2 2" xfId="24315"/>
    <cellStyle name="Normal 603 2 3" xfId="20067"/>
    <cellStyle name="Normal 603 3" xfId="4746"/>
    <cellStyle name="Normal 603 3 2" xfId="18779"/>
    <cellStyle name="Normal 603 4" xfId="10673"/>
    <cellStyle name="Normal 603 4 2" xfId="22711"/>
    <cellStyle name="Normal 603 5" xfId="14239"/>
    <cellStyle name="Normal 603 5 2" xfId="29482"/>
    <cellStyle name="Normal 603 6" xfId="16569"/>
    <cellStyle name="Normal 604" xfId="1670"/>
    <cellStyle name="Normal 604 2" xfId="7644"/>
    <cellStyle name="Normal 604 2 2" xfId="12278"/>
    <cellStyle name="Normal 604 2 2 2" xfId="24316"/>
    <cellStyle name="Normal 604 2 3" xfId="20068"/>
    <cellStyle name="Normal 604 3" xfId="4747"/>
    <cellStyle name="Normal 604 3 2" xfId="18780"/>
    <cellStyle name="Normal 604 4" xfId="10674"/>
    <cellStyle name="Normal 604 4 2" xfId="22712"/>
    <cellStyle name="Normal 604 5" xfId="14237"/>
    <cellStyle name="Normal 604 5 2" xfId="29480"/>
    <cellStyle name="Normal 604 6" xfId="16567"/>
    <cellStyle name="Normal 605" xfId="1671"/>
    <cellStyle name="Normal 605 2" xfId="7645"/>
    <cellStyle name="Normal 605 2 2" xfId="12279"/>
    <cellStyle name="Normal 605 2 2 2" xfId="24317"/>
    <cellStyle name="Normal 605 2 3" xfId="20069"/>
    <cellStyle name="Normal 605 3" xfId="4748"/>
    <cellStyle name="Normal 605 3 2" xfId="18781"/>
    <cellStyle name="Normal 605 4" xfId="10675"/>
    <cellStyle name="Normal 605 4 2" xfId="22713"/>
    <cellStyle name="Normal 605 5" xfId="14245"/>
    <cellStyle name="Normal 605 5 2" xfId="29488"/>
    <cellStyle name="Normal 605 6" xfId="16575"/>
    <cellStyle name="Normal 606" xfId="1672"/>
    <cellStyle name="Normal 606 2" xfId="7646"/>
    <cellStyle name="Normal 606 2 2" xfId="12280"/>
    <cellStyle name="Normal 606 2 2 2" xfId="24318"/>
    <cellStyle name="Normal 606 2 3" xfId="20070"/>
    <cellStyle name="Normal 606 3" xfId="4749"/>
    <cellStyle name="Normal 606 3 2" xfId="18782"/>
    <cellStyle name="Normal 606 4" xfId="10676"/>
    <cellStyle name="Normal 606 4 2" xfId="22714"/>
    <cellStyle name="Normal 606 5" xfId="14242"/>
    <cellStyle name="Normal 606 5 2" xfId="29485"/>
    <cellStyle name="Normal 606 6" xfId="16572"/>
    <cellStyle name="Normal 607" xfId="1673"/>
    <cellStyle name="Normal 607 2" xfId="7647"/>
    <cellStyle name="Normal 607 2 2" xfId="12281"/>
    <cellStyle name="Normal 607 2 2 2" xfId="24319"/>
    <cellStyle name="Normal 607 2 3" xfId="20071"/>
    <cellStyle name="Normal 607 3" xfId="4750"/>
    <cellStyle name="Normal 607 3 2" xfId="18783"/>
    <cellStyle name="Normal 607 4" xfId="10677"/>
    <cellStyle name="Normal 607 4 2" xfId="22715"/>
    <cellStyle name="Normal 607 5" xfId="14249"/>
    <cellStyle name="Normal 607 5 2" xfId="29492"/>
    <cellStyle name="Normal 607 6" xfId="16579"/>
    <cellStyle name="Normal 608" xfId="1674"/>
    <cellStyle name="Normal 608 2" xfId="7648"/>
    <cellStyle name="Normal 608 2 2" xfId="12282"/>
    <cellStyle name="Normal 608 2 2 2" xfId="24320"/>
    <cellStyle name="Normal 608 2 3" xfId="20072"/>
    <cellStyle name="Normal 608 3" xfId="4751"/>
    <cellStyle name="Normal 608 3 2" xfId="18784"/>
    <cellStyle name="Normal 608 4" xfId="10678"/>
    <cellStyle name="Normal 608 4 2" xfId="22716"/>
    <cellStyle name="Normal 608 5" xfId="14250"/>
    <cellStyle name="Normal 608 5 2" xfId="29493"/>
    <cellStyle name="Normal 608 6" xfId="16580"/>
    <cellStyle name="Normal 609" xfId="1675"/>
    <cellStyle name="Normal 609 2" xfId="7649"/>
    <cellStyle name="Normal 609 2 2" xfId="12283"/>
    <cellStyle name="Normal 609 2 2 2" xfId="24321"/>
    <cellStyle name="Normal 609 2 3" xfId="20073"/>
    <cellStyle name="Normal 609 3" xfId="4752"/>
    <cellStyle name="Normal 609 3 2" xfId="18785"/>
    <cellStyle name="Normal 609 4" xfId="10679"/>
    <cellStyle name="Normal 609 4 2" xfId="22717"/>
    <cellStyle name="Normal 609 5" xfId="14251"/>
    <cellStyle name="Normal 609 5 2" xfId="29494"/>
    <cellStyle name="Normal 609 6" xfId="16581"/>
    <cellStyle name="Normal 61" xfId="1676"/>
    <cellStyle name="Normal 61 2" xfId="1677"/>
    <cellStyle name="Normal 61 2 2" xfId="1678"/>
    <cellStyle name="Normal 61 2 2 2" xfId="7652"/>
    <cellStyle name="Normal 61 2 2 3" xfId="7653"/>
    <cellStyle name="Normal 61 2 2 3 2" xfId="12286"/>
    <cellStyle name="Normal 61 2 2 3 2 2" xfId="24324"/>
    <cellStyle name="Normal 61 2 2 3 3" xfId="20076"/>
    <cellStyle name="Normal 61 2 2 4" xfId="14767"/>
    <cellStyle name="Normal 61 2 2 4 2" xfId="30009"/>
    <cellStyle name="Normal 61 2 2 5" xfId="17095"/>
    <cellStyle name="Normal 61 2 3" xfId="7651"/>
    <cellStyle name="Normal 61 2 3 2" xfId="12285"/>
    <cellStyle name="Normal 61 2 3 2 2" xfId="24323"/>
    <cellStyle name="Normal 61 2 3 3" xfId="20075"/>
    <cellStyle name="Normal 61 2 4" xfId="4753"/>
    <cellStyle name="Normal 61 2 4 2" xfId="18786"/>
    <cellStyle name="Normal 61 2 5" xfId="10680"/>
    <cellStyle name="Normal 61 2 5 2" xfId="22718"/>
    <cellStyle name="Normal 61 3" xfId="1679"/>
    <cellStyle name="Normal 61 3 2" xfId="1680"/>
    <cellStyle name="Normal 61 3 3" xfId="1681"/>
    <cellStyle name="Normal 61 3 3 2" xfId="4755"/>
    <cellStyle name="Normal 61 3 3 2 2" xfId="18002"/>
    <cellStyle name="Normal 61 3 3 2 3" xfId="25198"/>
    <cellStyle name="Normal 61 3 3 3" xfId="4754"/>
    <cellStyle name="Normal 61 4" xfId="1682"/>
    <cellStyle name="Normal 61 4 2" xfId="4757"/>
    <cellStyle name="Normal 61 4 3" xfId="4756"/>
    <cellStyle name="Normal 61 4 4" xfId="25199"/>
    <cellStyle name="Normal 61 5" xfId="7650"/>
    <cellStyle name="Normal 61 5 2" xfId="12284"/>
    <cellStyle name="Normal 61 5 2 2" xfId="24322"/>
    <cellStyle name="Normal 61 5 3" xfId="20074"/>
    <cellStyle name="Normal 61 6" xfId="13137"/>
    <cellStyle name="Normal 61 6 2" xfId="26991"/>
    <cellStyle name="Normal 61 6 3" xfId="24942"/>
    <cellStyle name="Normal 61 7" xfId="13568"/>
    <cellStyle name="Normal 61 7 2" xfId="28815"/>
    <cellStyle name="Normal 61 8" xfId="15898"/>
    <cellStyle name="Normal 610" xfId="1683"/>
    <cellStyle name="Normal 610 2" xfId="7654"/>
    <cellStyle name="Normal 610 2 2" xfId="12287"/>
    <cellStyle name="Normal 610 2 2 2" xfId="24325"/>
    <cellStyle name="Normal 610 2 3" xfId="20077"/>
    <cellStyle name="Normal 610 3" xfId="4758"/>
    <cellStyle name="Normal 610 3 2" xfId="18787"/>
    <cellStyle name="Normal 610 4" xfId="10681"/>
    <cellStyle name="Normal 610 4 2" xfId="22719"/>
    <cellStyle name="Normal 610 5" xfId="14252"/>
    <cellStyle name="Normal 610 5 2" xfId="29495"/>
    <cellStyle name="Normal 610 6" xfId="16582"/>
    <cellStyle name="Normal 611" xfId="1684"/>
    <cellStyle name="Normal 611 2" xfId="7655"/>
    <cellStyle name="Normal 611 2 2" xfId="12288"/>
    <cellStyle name="Normal 611 2 2 2" xfId="24326"/>
    <cellStyle name="Normal 611 2 3" xfId="20078"/>
    <cellStyle name="Normal 611 3" xfId="4759"/>
    <cellStyle name="Normal 611 3 2" xfId="18788"/>
    <cellStyle name="Normal 611 4" xfId="10682"/>
    <cellStyle name="Normal 611 4 2" xfId="22720"/>
    <cellStyle name="Normal 611 5" xfId="14253"/>
    <cellStyle name="Normal 611 5 2" xfId="29496"/>
    <cellStyle name="Normal 611 6" xfId="16583"/>
    <cellStyle name="Normal 612" xfId="1685"/>
    <cellStyle name="Normal 612 2" xfId="7656"/>
    <cellStyle name="Normal 612 2 2" xfId="12289"/>
    <cellStyle name="Normal 612 2 2 2" xfId="24327"/>
    <cellStyle name="Normal 612 2 3" xfId="20079"/>
    <cellStyle name="Normal 612 3" xfId="4760"/>
    <cellStyle name="Normal 612 3 2" xfId="18789"/>
    <cellStyle name="Normal 612 4" xfId="10683"/>
    <cellStyle name="Normal 612 4 2" xfId="22721"/>
    <cellStyle name="Normal 612 5" xfId="14254"/>
    <cellStyle name="Normal 612 5 2" xfId="29497"/>
    <cellStyle name="Normal 612 6" xfId="16584"/>
    <cellStyle name="Normal 613" xfId="1686"/>
    <cellStyle name="Normal 613 2" xfId="7657"/>
    <cellStyle name="Normal 613 2 2" xfId="12290"/>
    <cellStyle name="Normal 613 2 2 2" xfId="24328"/>
    <cellStyle name="Normal 613 2 3" xfId="20080"/>
    <cellStyle name="Normal 613 3" xfId="4761"/>
    <cellStyle name="Normal 613 3 2" xfId="18790"/>
    <cellStyle name="Normal 613 4" xfId="10684"/>
    <cellStyle name="Normal 613 4 2" xfId="22722"/>
    <cellStyle name="Normal 613 5" xfId="14255"/>
    <cellStyle name="Normal 613 5 2" xfId="29498"/>
    <cellStyle name="Normal 613 6" xfId="16585"/>
    <cellStyle name="Normal 614" xfId="1687"/>
    <cellStyle name="Normal 614 2" xfId="7658"/>
    <cellStyle name="Normal 614 2 2" xfId="12291"/>
    <cellStyle name="Normal 614 2 2 2" xfId="24329"/>
    <cellStyle name="Normal 614 2 3" xfId="20081"/>
    <cellStyle name="Normal 614 3" xfId="4762"/>
    <cellStyle name="Normal 614 3 2" xfId="18791"/>
    <cellStyle name="Normal 614 4" xfId="10685"/>
    <cellStyle name="Normal 614 4 2" xfId="22723"/>
    <cellStyle name="Normal 614 5" xfId="14256"/>
    <cellStyle name="Normal 614 5 2" xfId="29499"/>
    <cellStyle name="Normal 614 6" xfId="16586"/>
    <cellStyle name="Normal 615" xfId="1688"/>
    <cellStyle name="Normal 615 2" xfId="7659"/>
    <cellStyle name="Normal 615 2 2" xfId="12292"/>
    <cellStyle name="Normal 615 2 2 2" xfId="24330"/>
    <cellStyle name="Normal 615 2 3" xfId="20082"/>
    <cellStyle name="Normal 615 3" xfId="4763"/>
    <cellStyle name="Normal 615 3 2" xfId="18792"/>
    <cellStyle name="Normal 615 4" xfId="10686"/>
    <cellStyle name="Normal 615 4 2" xfId="22724"/>
    <cellStyle name="Normal 615 5" xfId="14257"/>
    <cellStyle name="Normal 615 5 2" xfId="29500"/>
    <cellStyle name="Normal 615 6" xfId="16587"/>
    <cellStyle name="Normal 616" xfId="1689"/>
    <cellStyle name="Normal 616 2" xfId="7660"/>
    <cellStyle name="Normal 616 2 2" xfId="12293"/>
    <cellStyle name="Normal 616 2 2 2" xfId="24331"/>
    <cellStyle name="Normal 616 2 3" xfId="20083"/>
    <cellStyle name="Normal 616 3" xfId="4764"/>
    <cellStyle name="Normal 616 3 2" xfId="18793"/>
    <cellStyle name="Normal 616 4" xfId="10687"/>
    <cellStyle name="Normal 616 4 2" xfId="22725"/>
    <cellStyle name="Normal 616 5" xfId="14258"/>
    <cellStyle name="Normal 616 5 2" xfId="29501"/>
    <cellStyle name="Normal 616 6" xfId="16588"/>
    <cellStyle name="Normal 617" xfId="1690"/>
    <cellStyle name="Normal 617 2" xfId="7661"/>
    <cellStyle name="Normal 617 2 2" xfId="12294"/>
    <cellStyle name="Normal 617 2 2 2" xfId="24332"/>
    <cellStyle name="Normal 617 2 3" xfId="20084"/>
    <cellStyle name="Normal 617 3" xfId="4765"/>
    <cellStyle name="Normal 617 3 2" xfId="18794"/>
    <cellStyle name="Normal 617 4" xfId="10688"/>
    <cellStyle name="Normal 617 4 2" xfId="22726"/>
    <cellStyle name="Normal 617 5" xfId="14259"/>
    <cellStyle name="Normal 617 5 2" xfId="29502"/>
    <cellStyle name="Normal 617 6" xfId="16589"/>
    <cellStyle name="Normal 618" xfId="1691"/>
    <cellStyle name="Normal 618 2" xfId="7662"/>
    <cellStyle name="Normal 618 2 2" xfId="12295"/>
    <cellStyle name="Normal 618 2 2 2" xfId="24333"/>
    <cellStyle name="Normal 618 2 3" xfId="20085"/>
    <cellStyle name="Normal 618 3" xfId="4766"/>
    <cellStyle name="Normal 618 3 2" xfId="18795"/>
    <cellStyle name="Normal 618 4" xfId="10689"/>
    <cellStyle name="Normal 618 4 2" xfId="22727"/>
    <cellStyle name="Normal 618 5" xfId="14260"/>
    <cellStyle name="Normal 618 5 2" xfId="29503"/>
    <cellStyle name="Normal 618 6" xfId="16590"/>
    <cellStyle name="Normal 619" xfId="1692"/>
    <cellStyle name="Normal 619 2" xfId="7663"/>
    <cellStyle name="Normal 619 2 2" xfId="12296"/>
    <cellStyle name="Normal 619 2 2 2" xfId="24334"/>
    <cellStyle name="Normal 619 2 3" xfId="20086"/>
    <cellStyle name="Normal 619 3" xfId="4767"/>
    <cellStyle name="Normal 619 3 2" xfId="18796"/>
    <cellStyle name="Normal 619 4" xfId="10690"/>
    <cellStyle name="Normal 619 4 2" xfId="22728"/>
    <cellStyle name="Normal 619 5" xfId="14261"/>
    <cellStyle name="Normal 619 5 2" xfId="29504"/>
    <cellStyle name="Normal 619 6" xfId="16591"/>
    <cellStyle name="Normal 62" xfId="1693"/>
    <cellStyle name="Normal 62 2" xfId="1694"/>
    <cellStyle name="Normal 62 2 2" xfId="1695"/>
    <cellStyle name="Normal 62 2 2 2" xfId="7666"/>
    <cellStyle name="Normal 62 2 2 3" xfId="7667"/>
    <cellStyle name="Normal 62 2 2 3 2" xfId="12299"/>
    <cellStyle name="Normal 62 2 2 3 2 2" xfId="24337"/>
    <cellStyle name="Normal 62 2 2 3 3" xfId="20089"/>
    <cellStyle name="Normal 62 2 2 4" xfId="14768"/>
    <cellStyle name="Normal 62 2 2 4 2" xfId="30010"/>
    <cellStyle name="Normal 62 2 2 5" xfId="17096"/>
    <cellStyle name="Normal 62 2 3" xfId="7665"/>
    <cellStyle name="Normal 62 2 3 2" xfId="12298"/>
    <cellStyle name="Normal 62 2 3 2 2" xfId="24336"/>
    <cellStyle name="Normal 62 2 3 3" xfId="20088"/>
    <cellStyle name="Normal 62 2 4" xfId="4768"/>
    <cellStyle name="Normal 62 2 4 2" xfId="18797"/>
    <cellStyle name="Normal 62 2 5" xfId="10691"/>
    <cellStyle name="Normal 62 2 5 2" xfId="22729"/>
    <cellStyle name="Normal 62 3" xfId="1696"/>
    <cellStyle name="Normal 62 3 2" xfId="1697"/>
    <cellStyle name="Normal 62 3 3" xfId="1698"/>
    <cellStyle name="Normal 62 3 3 2" xfId="4770"/>
    <cellStyle name="Normal 62 3 3 2 2" xfId="18003"/>
    <cellStyle name="Normal 62 3 3 2 3" xfId="25200"/>
    <cellStyle name="Normal 62 3 3 3" xfId="4769"/>
    <cellStyle name="Normal 62 4" xfId="1699"/>
    <cellStyle name="Normal 62 4 2" xfId="4772"/>
    <cellStyle name="Normal 62 4 3" xfId="4771"/>
    <cellStyle name="Normal 62 4 4" xfId="25201"/>
    <cellStyle name="Normal 62 5" xfId="7664"/>
    <cellStyle name="Normal 62 5 2" xfId="12297"/>
    <cellStyle name="Normal 62 5 2 2" xfId="24335"/>
    <cellStyle name="Normal 62 5 3" xfId="20087"/>
    <cellStyle name="Normal 62 6" xfId="13138"/>
    <cellStyle name="Normal 62 6 2" xfId="26992"/>
    <cellStyle name="Normal 62 6 3" xfId="24943"/>
    <cellStyle name="Normal 62 7" xfId="13569"/>
    <cellStyle name="Normal 62 7 2" xfId="28816"/>
    <cellStyle name="Normal 62 8" xfId="15899"/>
    <cellStyle name="Normal 620" xfId="1700"/>
    <cellStyle name="Normal 620 2" xfId="7668"/>
    <cellStyle name="Normal 620 2 2" xfId="12300"/>
    <cellStyle name="Normal 620 2 2 2" xfId="24338"/>
    <cellStyle name="Normal 620 2 3" xfId="20090"/>
    <cellStyle name="Normal 620 3" xfId="4773"/>
    <cellStyle name="Normal 620 3 2" xfId="18798"/>
    <cellStyle name="Normal 620 4" xfId="10692"/>
    <cellStyle name="Normal 620 4 2" xfId="22730"/>
    <cellStyle name="Normal 620 5" xfId="14266"/>
    <cellStyle name="Normal 620 5 2" xfId="29509"/>
    <cellStyle name="Normal 620 6" xfId="16596"/>
    <cellStyle name="Normal 621" xfId="1701"/>
    <cellStyle name="Normal 621 2" xfId="7669"/>
    <cellStyle name="Normal 621 2 2" xfId="12301"/>
    <cellStyle name="Normal 621 2 2 2" xfId="24339"/>
    <cellStyle name="Normal 621 2 3" xfId="20091"/>
    <cellStyle name="Normal 621 3" xfId="4774"/>
    <cellStyle name="Normal 621 3 2" xfId="18799"/>
    <cellStyle name="Normal 621 4" xfId="10693"/>
    <cellStyle name="Normal 621 4 2" xfId="22731"/>
    <cellStyle name="Normal 621 5" xfId="14267"/>
    <cellStyle name="Normal 621 5 2" xfId="29510"/>
    <cellStyle name="Normal 621 6" xfId="16597"/>
    <cellStyle name="Normal 622" xfId="1702"/>
    <cellStyle name="Normal 622 2" xfId="7670"/>
    <cellStyle name="Normal 622 2 2" xfId="12302"/>
    <cellStyle name="Normal 622 2 2 2" xfId="24340"/>
    <cellStyle name="Normal 622 2 3" xfId="20092"/>
    <cellStyle name="Normal 622 3" xfId="4775"/>
    <cellStyle name="Normal 622 3 2" xfId="18800"/>
    <cellStyle name="Normal 622 4" xfId="10694"/>
    <cellStyle name="Normal 622 4 2" xfId="22732"/>
    <cellStyle name="Normal 622 5" xfId="14268"/>
    <cellStyle name="Normal 622 5 2" xfId="29511"/>
    <cellStyle name="Normal 622 6" xfId="16598"/>
    <cellStyle name="Normal 623" xfId="1703"/>
    <cellStyle name="Normal 623 2" xfId="7671"/>
    <cellStyle name="Normal 623 2 2" xfId="12303"/>
    <cellStyle name="Normal 623 2 2 2" xfId="24341"/>
    <cellStyle name="Normal 623 2 3" xfId="20093"/>
    <cellStyle name="Normal 623 3" xfId="4776"/>
    <cellStyle name="Normal 623 3 2" xfId="18801"/>
    <cellStyle name="Normal 623 4" xfId="10695"/>
    <cellStyle name="Normal 623 4 2" xfId="22733"/>
    <cellStyle name="Normal 623 5" xfId="14284"/>
    <cellStyle name="Normal 623 5 2" xfId="29527"/>
    <cellStyle name="Normal 623 6" xfId="16614"/>
    <cellStyle name="Normal 624" xfId="1704"/>
    <cellStyle name="Normal 624 2" xfId="7672"/>
    <cellStyle name="Normal 624 2 2" xfId="12304"/>
    <cellStyle name="Normal 624 2 2 2" xfId="24342"/>
    <cellStyle name="Normal 624 2 3" xfId="20094"/>
    <cellStyle name="Normal 624 3" xfId="4777"/>
    <cellStyle name="Normal 624 3 2" xfId="18802"/>
    <cellStyle name="Normal 624 4" xfId="10696"/>
    <cellStyle name="Normal 624 4 2" xfId="22734"/>
    <cellStyle name="Normal 624 5" xfId="14285"/>
    <cellStyle name="Normal 624 5 2" xfId="29528"/>
    <cellStyle name="Normal 624 6" xfId="16615"/>
    <cellStyle name="Normal 625" xfId="1705"/>
    <cellStyle name="Normal 625 2" xfId="7673"/>
    <cellStyle name="Normal 625 2 2" xfId="12305"/>
    <cellStyle name="Normal 625 2 2 2" xfId="24343"/>
    <cellStyle name="Normal 625 2 3" xfId="20095"/>
    <cellStyle name="Normal 625 3" xfId="4778"/>
    <cellStyle name="Normal 625 3 2" xfId="18803"/>
    <cellStyle name="Normal 625 4" xfId="10697"/>
    <cellStyle name="Normal 625 4 2" xfId="22735"/>
    <cellStyle name="Normal 625 5" xfId="14269"/>
    <cellStyle name="Normal 625 5 2" xfId="29512"/>
    <cellStyle name="Normal 625 6" xfId="16599"/>
    <cellStyle name="Normal 626" xfId="1706"/>
    <cellStyle name="Normal 626 2" xfId="7674"/>
    <cellStyle name="Normal 626 2 2" xfId="12306"/>
    <cellStyle name="Normal 626 2 2 2" xfId="24344"/>
    <cellStyle name="Normal 626 2 3" xfId="20096"/>
    <cellStyle name="Normal 626 3" xfId="4779"/>
    <cellStyle name="Normal 626 3 2" xfId="18804"/>
    <cellStyle name="Normal 626 4" xfId="10698"/>
    <cellStyle name="Normal 626 4 2" xfId="22736"/>
    <cellStyle name="Normal 626 5" xfId="14270"/>
    <cellStyle name="Normal 626 5 2" xfId="29513"/>
    <cellStyle name="Normal 626 6" xfId="16600"/>
    <cellStyle name="Normal 627" xfId="1707"/>
    <cellStyle name="Normal 627 2" xfId="7675"/>
    <cellStyle name="Normal 627 2 2" xfId="12307"/>
    <cellStyle name="Normal 627 2 2 2" xfId="24345"/>
    <cellStyle name="Normal 627 2 3" xfId="20097"/>
    <cellStyle name="Normal 627 3" xfId="4780"/>
    <cellStyle name="Normal 627 3 2" xfId="18805"/>
    <cellStyle name="Normal 627 4" xfId="10699"/>
    <cellStyle name="Normal 627 4 2" xfId="22737"/>
    <cellStyle name="Normal 627 5" xfId="14278"/>
    <cellStyle name="Normal 627 5 2" xfId="29521"/>
    <cellStyle name="Normal 627 6" xfId="16608"/>
    <cellStyle name="Normal 628" xfId="1708"/>
    <cellStyle name="Normal 628 2" xfId="7676"/>
    <cellStyle name="Normal 628 2 2" xfId="12308"/>
    <cellStyle name="Normal 628 2 2 2" xfId="24346"/>
    <cellStyle name="Normal 628 2 3" xfId="20098"/>
    <cellStyle name="Normal 628 3" xfId="4781"/>
    <cellStyle name="Normal 628 3 2" xfId="18806"/>
    <cellStyle name="Normal 628 4" xfId="10700"/>
    <cellStyle name="Normal 628 4 2" xfId="22738"/>
    <cellStyle name="Normal 628 5" xfId="14273"/>
    <cellStyle name="Normal 628 5 2" xfId="29516"/>
    <cellStyle name="Normal 628 6" xfId="16603"/>
    <cellStyle name="Normal 629" xfId="1709"/>
    <cellStyle name="Normal 629 2" xfId="7677"/>
    <cellStyle name="Normal 629 2 2" xfId="12309"/>
    <cellStyle name="Normal 629 2 2 2" xfId="24347"/>
    <cellStyle name="Normal 629 2 3" xfId="20099"/>
    <cellStyle name="Normal 629 3" xfId="4782"/>
    <cellStyle name="Normal 629 3 2" xfId="18807"/>
    <cellStyle name="Normal 629 4" xfId="10701"/>
    <cellStyle name="Normal 629 4 2" xfId="22739"/>
    <cellStyle name="Normal 629 5" xfId="14271"/>
    <cellStyle name="Normal 629 5 2" xfId="29514"/>
    <cellStyle name="Normal 629 6" xfId="16601"/>
    <cellStyle name="Normal 63" xfId="1710"/>
    <cellStyle name="Normal 63 2" xfId="1711"/>
    <cellStyle name="Normal 63 2 2" xfId="7679"/>
    <cellStyle name="Normal 63 2 2 2" xfId="12311"/>
    <cellStyle name="Normal 63 2 2 2 2" xfId="24349"/>
    <cellStyle name="Normal 63 2 2 3" xfId="20101"/>
    <cellStyle name="Normal 63 2 3" xfId="4784"/>
    <cellStyle name="Normal 63 2 3 2" xfId="18809"/>
    <cellStyle name="Normal 63 2 4" xfId="10703"/>
    <cellStyle name="Normal 63 2 4 2" xfId="22741"/>
    <cellStyle name="Normal 63 2 5" xfId="13140"/>
    <cellStyle name="Normal 63 2 5 2" xfId="26994"/>
    <cellStyle name="Normal 63 2 6" xfId="13571"/>
    <cellStyle name="Normal 63 2 6 2" xfId="28818"/>
    <cellStyle name="Normal 63 2 7" xfId="15901"/>
    <cellStyle name="Normal 63 3" xfId="1712"/>
    <cellStyle name="Normal 63 3 2" xfId="7680"/>
    <cellStyle name="Normal 63 3 2 2" xfId="12312"/>
    <cellStyle name="Normal 63 3 2 2 2" xfId="24350"/>
    <cellStyle name="Normal 63 3 2 3" xfId="20102"/>
    <cellStyle name="Normal 63 3 3" xfId="4785"/>
    <cellStyle name="Normal 63 3 3 2" xfId="18810"/>
    <cellStyle name="Normal 63 3 4" xfId="10704"/>
    <cellStyle name="Normal 63 3 4 2" xfId="22742"/>
    <cellStyle name="Normal 63 3 5" xfId="13141"/>
    <cellStyle name="Normal 63 3 5 2" xfId="26995"/>
    <cellStyle name="Normal 63 3 6" xfId="13572"/>
    <cellStyle name="Normal 63 3 6 2" xfId="28819"/>
    <cellStyle name="Normal 63 3 7" xfId="15902"/>
    <cellStyle name="Normal 63 4" xfId="7678"/>
    <cellStyle name="Normal 63 4 2" xfId="12310"/>
    <cellStyle name="Normal 63 4 2 2" xfId="24348"/>
    <cellStyle name="Normal 63 4 3" xfId="20100"/>
    <cellStyle name="Normal 63 5" xfId="4783"/>
    <cellStyle name="Normal 63 5 2" xfId="18808"/>
    <cellStyle name="Normal 63 6" xfId="10702"/>
    <cellStyle name="Normal 63 6 2" xfId="22740"/>
    <cellStyle name="Normal 63 7" xfId="13139"/>
    <cellStyle name="Normal 63 7 2" xfId="26993"/>
    <cellStyle name="Normal 63 8" xfId="13570"/>
    <cellStyle name="Normal 63 8 2" xfId="28817"/>
    <cellStyle name="Normal 63 9" xfId="15900"/>
    <cellStyle name="Normal 630" xfId="1713"/>
    <cellStyle name="Normal 630 2" xfId="7681"/>
    <cellStyle name="Normal 630 2 2" xfId="12313"/>
    <cellStyle name="Normal 630 2 2 2" xfId="24351"/>
    <cellStyle name="Normal 630 2 3" xfId="20103"/>
    <cellStyle name="Normal 630 3" xfId="4786"/>
    <cellStyle name="Normal 630 3 2" xfId="18811"/>
    <cellStyle name="Normal 630 4" xfId="10705"/>
    <cellStyle name="Normal 630 4 2" xfId="22743"/>
    <cellStyle name="Normal 630 5" xfId="14276"/>
    <cellStyle name="Normal 630 5 2" xfId="29519"/>
    <cellStyle name="Normal 630 6" xfId="16606"/>
    <cellStyle name="Normal 631" xfId="1714"/>
    <cellStyle name="Normal 631 2" xfId="7682"/>
    <cellStyle name="Normal 631 2 2" xfId="12314"/>
    <cellStyle name="Normal 631 2 2 2" xfId="24352"/>
    <cellStyle name="Normal 631 2 3" xfId="20104"/>
    <cellStyle name="Normal 631 3" xfId="4787"/>
    <cellStyle name="Normal 631 3 2" xfId="18812"/>
    <cellStyle name="Normal 631 4" xfId="10706"/>
    <cellStyle name="Normal 631 4 2" xfId="22744"/>
    <cellStyle name="Normal 631 5" xfId="14272"/>
    <cellStyle name="Normal 631 5 2" xfId="29515"/>
    <cellStyle name="Normal 631 6" xfId="16602"/>
    <cellStyle name="Normal 632" xfId="1715"/>
    <cellStyle name="Normal 632 2" xfId="7683"/>
    <cellStyle name="Normal 632 2 2" xfId="12315"/>
    <cellStyle name="Normal 632 2 2 2" xfId="24353"/>
    <cellStyle name="Normal 632 2 3" xfId="20105"/>
    <cellStyle name="Normal 632 3" xfId="4788"/>
    <cellStyle name="Normal 632 3 2" xfId="18813"/>
    <cellStyle name="Normal 632 4" xfId="10707"/>
    <cellStyle name="Normal 632 4 2" xfId="22745"/>
    <cellStyle name="Normal 632 5" xfId="14275"/>
    <cellStyle name="Normal 632 5 2" xfId="29518"/>
    <cellStyle name="Normal 632 6" xfId="16605"/>
    <cellStyle name="Normal 633" xfId="1716"/>
    <cellStyle name="Normal 633 2" xfId="7684"/>
    <cellStyle name="Normal 633 2 2" xfId="12316"/>
    <cellStyle name="Normal 633 2 2 2" xfId="24354"/>
    <cellStyle name="Normal 633 2 3" xfId="20106"/>
    <cellStyle name="Normal 633 3" xfId="4789"/>
    <cellStyle name="Normal 633 3 2" xfId="18814"/>
    <cellStyle name="Normal 633 4" xfId="10708"/>
    <cellStyle name="Normal 633 4 2" xfId="22746"/>
    <cellStyle name="Normal 633 5" xfId="14283"/>
    <cellStyle name="Normal 633 5 2" xfId="29526"/>
    <cellStyle name="Normal 633 6" xfId="16613"/>
    <cellStyle name="Normal 634" xfId="1717"/>
    <cellStyle name="Normal 634 2" xfId="7685"/>
    <cellStyle name="Normal 634 2 2" xfId="12317"/>
    <cellStyle name="Normal 634 2 2 2" xfId="24355"/>
    <cellStyle name="Normal 634 2 3" xfId="20107"/>
    <cellStyle name="Normal 634 3" xfId="4790"/>
    <cellStyle name="Normal 634 3 2" xfId="18815"/>
    <cellStyle name="Normal 634 4" xfId="10709"/>
    <cellStyle name="Normal 634 4 2" xfId="22747"/>
    <cellStyle name="Normal 634 5" xfId="14274"/>
    <cellStyle name="Normal 634 5 2" xfId="29517"/>
    <cellStyle name="Normal 634 6" xfId="16604"/>
    <cellStyle name="Normal 635" xfId="1718"/>
    <cellStyle name="Normal 635 2" xfId="7686"/>
    <cellStyle name="Normal 635 2 2" xfId="12318"/>
    <cellStyle name="Normal 635 2 2 2" xfId="24356"/>
    <cellStyle name="Normal 635 2 3" xfId="20108"/>
    <cellStyle name="Normal 635 3" xfId="4791"/>
    <cellStyle name="Normal 635 3 2" xfId="18816"/>
    <cellStyle name="Normal 635 4" xfId="10710"/>
    <cellStyle name="Normal 635 4 2" xfId="22748"/>
    <cellStyle name="Normal 635 5" xfId="14282"/>
    <cellStyle name="Normal 635 5 2" xfId="29525"/>
    <cellStyle name="Normal 635 6" xfId="16612"/>
    <cellStyle name="Normal 636" xfId="1719"/>
    <cellStyle name="Normal 636 2" xfId="7687"/>
    <cellStyle name="Normal 636 2 2" xfId="12319"/>
    <cellStyle name="Normal 636 2 2 2" xfId="24357"/>
    <cellStyle name="Normal 636 2 3" xfId="20109"/>
    <cellStyle name="Normal 636 3" xfId="4792"/>
    <cellStyle name="Normal 636 3 2" xfId="18817"/>
    <cellStyle name="Normal 636 4" xfId="10711"/>
    <cellStyle name="Normal 636 4 2" xfId="22749"/>
    <cellStyle name="Normal 636 5" xfId="14279"/>
    <cellStyle name="Normal 636 5 2" xfId="29522"/>
    <cellStyle name="Normal 636 6" xfId="16609"/>
    <cellStyle name="Normal 637" xfId="1720"/>
    <cellStyle name="Normal 637 2" xfId="7688"/>
    <cellStyle name="Normal 637 2 2" xfId="12320"/>
    <cellStyle name="Normal 637 2 2 2" xfId="24358"/>
    <cellStyle name="Normal 637 2 3" xfId="20110"/>
    <cellStyle name="Normal 637 3" xfId="4793"/>
    <cellStyle name="Normal 637 3 2" xfId="18818"/>
    <cellStyle name="Normal 637 4" xfId="10712"/>
    <cellStyle name="Normal 637 4 2" xfId="22750"/>
    <cellStyle name="Normal 637 5" xfId="14293"/>
    <cellStyle name="Normal 637 5 2" xfId="29536"/>
    <cellStyle name="Normal 637 6" xfId="16623"/>
    <cellStyle name="Normal 638" xfId="1721"/>
    <cellStyle name="Normal 638 2" xfId="7689"/>
    <cellStyle name="Normal 638 2 2" xfId="12321"/>
    <cellStyle name="Normal 638 2 2 2" xfId="24359"/>
    <cellStyle name="Normal 638 2 3" xfId="20111"/>
    <cellStyle name="Normal 638 3" xfId="4794"/>
    <cellStyle name="Normal 638 3 2" xfId="18819"/>
    <cellStyle name="Normal 638 4" xfId="10713"/>
    <cellStyle name="Normal 638 4 2" xfId="22751"/>
    <cellStyle name="Normal 638 5" xfId="14280"/>
    <cellStyle name="Normal 638 5 2" xfId="29523"/>
    <cellStyle name="Normal 638 6" xfId="16610"/>
    <cellStyle name="Normal 639" xfId="1722"/>
    <cellStyle name="Normal 639 2" xfId="7690"/>
    <cellStyle name="Normal 639 2 2" xfId="12322"/>
    <cellStyle name="Normal 639 2 2 2" xfId="24360"/>
    <cellStyle name="Normal 639 2 3" xfId="20112"/>
    <cellStyle name="Normal 639 3" xfId="4795"/>
    <cellStyle name="Normal 639 3 2" xfId="18820"/>
    <cellStyle name="Normal 639 4" xfId="10714"/>
    <cellStyle name="Normal 639 4 2" xfId="22752"/>
    <cellStyle name="Normal 639 5" xfId="14277"/>
    <cellStyle name="Normal 639 5 2" xfId="29520"/>
    <cellStyle name="Normal 639 6" xfId="16607"/>
    <cellStyle name="Normal 64" xfId="1723"/>
    <cellStyle name="Normal 64 2" xfId="1724"/>
    <cellStyle name="Normal 64 2 2" xfId="1725"/>
    <cellStyle name="Normal 64 2 2 2" xfId="7693"/>
    <cellStyle name="Normal 64 2 2 3" xfId="7694"/>
    <cellStyle name="Normal 64 2 2 3 2" xfId="12325"/>
    <cellStyle name="Normal 64 2 2 3 2 2" xfId="24363"/>
    <cellStyle name="Normal 64 2 2 3 3" xfId="20115"/>
    <cellStyle name="Normal 64 2 2 4" xfId="14769"/>
    <cellStyle name="Normal 64 2 2 4 2" xfId="30011"/>
    <cellStyle name="Normal 64 2 2 5" xfId="17097"/>
    <cellStyle name="Normal 64 2 3" xfId="7692"/>
    <cellStyle name="Normal 64 2 3 2" xfId="12324"/>
    <cellStyle name="Normal 64 2 3 2 2" xfId="24362"/>
    <cellStyle name="Normal 64 2 3 3" xfId="20114"/>
    <cellStyle name="Normal 64 2 4" xfId="4796"/>
    <cellStyle name="Normal 64 2 4 2" xfId="18821"/>
    <cellStyle name="Normal 64 2 5" xfId="10715"/>
    <cellStyle name="Normal 64 2 5 2" xfId="22753"/>
    <cellStyle name="Normal 64 3" xfId="1726"/>
    <cellStyle name="Normal 64 3 2" xfId="1727"/>
    <cellStyle name="Normal 64 3 3" xfId="1728"/>
    <cellStyle name="Normal 64 3 3 2" xfId="4798"/>
    <cellStyle name="Normal 64 3 3 2 2" xfId="18004"/>
    <cellStyle name="Normal 64 3 3 2 3" xfId="25202"/>
    <cellStyle name="Normal 64 3 3 3" xfId="4797"/>
    <cellStyle name="Normal 64 4" xfId="1729"/>
    <cellStyle name="Normal 64 4 2" xfId="4800"/>
    <cellStyle name="Normal 64 4 3" xfId="4799"/>
    <cellStyle name="Normal 64 4 4" xfId="25203"/>
    <cellStyle name="Normal 64 5" xfId="7691"/>
    <cellStyle name="Normal 64 5 2" xfId="12323"/>
    <cellStyle name="Normal 64 5 2 2" xfId="24361"/>
    <cellStyle name="Normal 64 5 3" xfId="20113"/>
    <cellStyle name="Normal 64 6" xfId="13142"/>
    <cellStyle name="Normal 64 6 2" xfId="26996"/>
    <cellStyle name="Normal 64 6 3" xfId="24944"/>
    <cellStyle name="Normal 64 7" xfId="13573"/>
    <cellStyle name="Normal 64 7 2" xfId="28820"/>
    <cellStyle name="Normal 64 8" xfId="15903"/>
    <cellStyle name="Normal 640" xfId="1730"/>
    <cellStyle name="Normal 640 2" xfId="7695"/>
    <cellStyle name="Normal 640 2 2" xfId="12326"/>
    <cellStyle name="Normal 640 2 2 2" xfId="24364"/>
    <cellStyle name="Normal 640 2 3" xfId="20116"/>
    <cellStyle name="Normal 640 3" xfId="4801"/>
    <cellStyle name="Normal 640 3 2" xfId="18822"/>
    <cellStyle name="Normal 640 4" xfId="10716"/>
    <cellStyle name="Normal 640 4 2" xfId="22754"/>
    <cellStyle name="Normal 640 5" xfId="14281"/>
    <cellStyle name="Normal 640 5 2" xfId="29524"/>
    <cellStyle name="Normal 640 6" xfId="16611"/>
    <cellStyle name="Normal 641" xfId="1731"/>
    <cellStyle name="Normal 641 2" xfId="7696"/>
    <cellStyle name="Normal 641 2 2" xfId="12327"/>
    <cellStyle name="Normal 641 2 2 2" xfId="24365"/>
    <cellStyle name="Normal 641 2 3" xfId="20117"/>
    <cellStyle name="Normal 641 3" xfId="4802"/>
    <cellStyle name="Normal 641 3 2" xfId="18823"/>
    <cellStyle name="Normal 641 4" xfId="10717"/>
    <cellStyle name="Normal 641 4 2" xfId="22755"/>
    <cellStyle name="Normal 641 5" xfId="14294"/>
    <cellStyle name="Normal 641 5 2" xfId="29537"/>
    <cellStyle name="Normal 641 6" xfId="16624"/>
    <cellStyle name="Normal 642" xfId="1732"/>
    <cellStyle name="Normal 642 2" xfId="7697"/>
    <cellStyle name="Normal 642 2 2" xfId="12328"/>
    <cellStyle name="Normal 642 2 2 2" xfId="24366"/>
    <cellStyle name="Normal 642 2 3" xfId="20118"/>
    <cellStyle name="Normal 642 3" xfId="4803"/>
    <cellStyle name="Normal 642 3 2" xfId="18824"/>
    <cellStyle name="Normal 642 4" xfId="10718"/>
    <cellStyle name="Normal 642 4 2" xfId="22756"/>
    <cellStyle name="Normal 642 5" xfId="14295"/>
    <cellStyle name="Normal 642 5 2" xfId="29538"/>
    <cellStyle name="Normal 642 6" xfId="16625"/>
    <cellStyle name="Normal 643" xfId="1733"/>
    <cellStyle name="Normal 643 2" xfId="7698"/>
    <cellStyle name="Normal 643 2 2" xfId="12329"/>
    <cellStyle name="Normal 643 2 2 2" xfId="24367"/>
    <cellStyle name="Normal 643 2 3" xfId="20119"/>
    <cellStyle name="Normal 643 3" xfId="4804"/>
    <cellStyle name="Normal 643 3 2" xfId="18825"/>
    <cellStyle name="Normal 643 4" xfId="10719"/>
    <cellStyle name="Normal 643 4 2" xfId="22757"/>
    <cellStyle name="Normal 643 5" xfId="14314"/>
    <cellStyle name="Normal 643 5 2" xfId="29557"/>
    <cellStyle name="Normal 643 6" xfId="16644"/>
    <cellStyle name="Normal 644" xfId="1734"/>
    <cellStyle name="Normal 644 2" xfId="7699"/>
    <cellStyle name="Normal 644 2 2" xfId="12330"/>
    <cellStyle name="Normal 644 2 2 2" xfId="24368"/>
    <cellStyle name="Normal 644 2 3" xfId="20120"/>
    <cellStyle name="Normal 644 3" xfId="4805"/>
    <cellStyle name="Normal 644 3 2" xfId="18826"/>
    <cellStyle name="Normal 644 4" xfId="10720"/>
    <cellStyle name="Normal 644 4 2" xfId="22758"/>
    <cellStyle name="Normal 644 5" xfId="14345"/>
    <cellStyle name="Normal 644 5 2" xfId="29588"/>
    <cellStyle name="Normal 644 6" xfId="16675"/>
    <cellStyle name="Normal 645" xfId="1735"/>
    <cellStyle name="Normal 645 2" xfId="7700"/>
    <cellStyle name="Normal 645 2 2" xfId="12331"/>
    <cellStyle name="Normal 645 2 2 2" xfId="24369"/>
    <cellStyle name="Normal 645 2 3" xfId="20121"/>
    <cellStyle name="Normal 645 3" xfId="4806"/>
    <cellStyle name="Normal 645 3 2" xfId="18827"/>
    <cellStyle name="Normal 645 4" xfId="10721"/>
    <cellStyle name="Normal 645 4 2" xfId="22759"/>
    <cellStyle name="Normal 645 5" xfId="14350"/>
    <cellStyle name="Normal 645 5 2" xfId="29593"/>
    <cellStyle name="Normal 645 6" xfId="16680"/>
    <cellStyle name="Normal 646" xfId="1736"/>
    <cellStyle name="Normal 646 2" xfId="7701"/>
    <cellStyle name="Normal 646 2 2" xfId="12332"/>
    <cellStyle name="Normal 646 2 2 2" xfId="24370"/>
    <cellStyle name="Normal 646 2 3" xfId="20122"/>
    <cellStyle name="Normal 646 3" xfId="4807"/>
    <cellStyle name="Normal 646 3 2" xfId="18828"/>
    <cellStyle name="Normal 646 4" xfId="10722"/>
    <cellStyle name="Normal 646 4 2" xfId="22760"/>
    <cellStyle name="Normal 646 5" xfId="14322"/>
    <cellStyle name="Normal 646 5 2" xfId="29565"/>
    <cellStyle name="Normal 646 6" xfId="16652"/>
    <cellStyle name="Normal 647" xfId="1737"/>
    <cellStyle name="Normal 647 2" xfId="7702"/>
    <cellStyle name="Normal 647 2 2" xfId="12333"/>
    <cellStyle name="Normal 647 2 2 2" xfId="24371"/>
    <cellStyle name="Normal 647 2 3" xfId="20123"/>
    <cellStyle name="Normal 647 3" xfId="4808"/>
    <cellStyle name="Normal 647 3 2" xfId="18829"/>
    <cellStyle name="Normal 647 4" xfId="10723"/>
    <cellStyle name="Normal 647 4 2" xfId="22761"/>
    <cellStyle name="Normal 647 5" xfId="14352"/>
    <cellStyle name="Normal 647 5 2" xfId="29595"/>
    <cellStyle name="Normal 647 6" xfId="16682"/>
    <cellStyle name="Normal 648" xfId="1738"/>
    <cellStyle name="Normal 648 2" xfId="7703"/>
    <cellStyle name="Normal 648 2 2" xfId="12334"/>
    <cellStyle name="Normal 648 2 2 2" xfId="24372"/>
    <cellStyle name="Normal 648 2 3" xfId="20124"/>
    <cellStyle name="Normal 648 3" xfId="4809"/>
    <cellStyle name="Normal 648 3 2" xfId="18830"/>
    <cellStyle name="Normal 648 4" xfId="10724"/>
    <cellStyle name="Normal 648 4 2" xfId="22762"/>
    <cellStyle name="Normal 648 5" xfId="14319"/>
    <cellStyle name="Normal 648 5 2" xfId="29562"/>
    <cellStyle name="Normal 648 6" xfId="16649"/>
    <cellStyle name="Normal 649" xfId="1739"/>
    <cellStyle name="Normal 649 2" xfId="7704"/>
    <cellStyle name="Normal 649 2 2" xfId="12335"/>
    <cellStyle name="Normal 649 2 2 2" xfId="24373"/>
    <cellStyle name="Normal 649 2 3" xfId="20125"/>
    <cellStyle name="Normal 649 3" xfId="4810"/>
    <cellStyle name="Normal 649 3 2" xfId="18831"/>
    <cellStyle name="Normal 649 4" xfId="10725"/>
    <cellStyle name="Normal 649 4 2" xfId="22763"/>
    <cellStyle name="Normal 649 5" xfId="14310"/>
    <cellStyle name="Normal 649 5 2" xfId="29553"/>
    <cellStyle name="Normal 649 6" xfId="16640"/>
    <cellStyle name="Normal 65" xfId="1740"/>
    <cellStyle name="Normal 65 2" xfId="1741"/>
    <cellStyle name="Normal 65 2 2" xfId="1742"/>
    <cellStyle name="Normal 65 2 2 2" xfId="7707"/>
    <cellStyle name="Normal 65 2 2 3" xfId="7708"/>
    <cellStyle name="Normal 65 2 2 3 2" xfId="12338"/>
    <cellStyle name="Normal 65 2 2 3 2 2" xfId="24376"/>
    <cellStyle name="Normal 65 2 2 3 3" xfId="20128"/>
    <cellStyle name="Normal 65 2 2 4" xfId="14770"/>
    <cellStyle name="Normal 65 2 2 4 2" xfId="30012"/>
    <cellStyle name="Normal 65 2 2 5" xfId="17098"/>
    <cellStyle name="Normal 65 2 3" xfId="7706"/>
    <cellStyle name="Normal 65 2 3 2" xfId="12337"/>
    <cellStyle name="Normal 65 2 3 2 2" xfId="24375"/>
    <cellStyle name="Normal 65 2 3 3" xfId="20127"/>
    <cellStyle name="Normal 65 2 4" xfId="4811"/>
    <cellStyle name="Normal 65 2 4 2" xfId="18832"/>
    <cellStyle name="Normal 65 2 5" xfId="10726"/>
    <cellStyle name="Normal 65 2 5 2" xfId="22764"/>
    <cellStyle name="Normal 65 3" xfId="1743"/>
    <cellStyle name="Normal 65 3 2" xfId="1744"/>
    <cellStyle name="Normal 65 3 3" xfId="1745"/>
    <cellStyle name="Normal 65 3 3 2" xfId="4813"/>
    <cellStyle name="Normal 65 3 3 2 2" xfId="18005"/>
    <cellStyle name="Normal 65 3 3 2 3" xfId="25204"/>
    <cellStyle name="Normal 65 3 3 3" xfId="4812"/>
    <cellStyle name="Normal 65 4" xfId="1746"/>
    <cellStyle name="Normal 65 4 2" xfId="4815"/>
    <cellStyle name="Normal 65 4 3" xfId="4814"/>
    <cellStyle name="Normal 65 4 4" xfId="25205"/>
    <cellStyle name="Normal 65 5" xfId="7705"/>
    <cellStyle name="Normal 65 5 2" xfId="12336"/>
    <cellStyle name="Normal 65 5 2 2" xfId="24374"/>
    <cellStyle name="Normal 65 5 3" xfId="20126"/>
    <cellStyle name="Normal 65 6" xfId="13143"/>
    <cellStyle name="Normal 65 6 2" xfId="26997"/>
    <cellStyle name="Normal 65 6 3" xfId="24945"/>
    <cellStyle name="Normal 65 7" xfId="13574"/>
    <cellStyle name="Normal 65 7 2" xfId="28821"/>
    <cellStyle name="Normal 65 8" xfId="15904"/>
    <cellStyle name="Normal 650" xfId="1747"/>
    <cellStyle name="Normal 650 2" xfId="7709"/>
    <cellStyle name="Normal 650 2 2" xfId="12339"/>
    <cellStyle name="Normal 650 2 2 2" xfId="24377"/>
    <cellStyle name="Normal 650 2 3" xfId="20129"/>
    <cellStyle name="Normal 650 3" xfId="4816"/>
    <cellStyle name="Normal 650 3 2" xfId="18833"/>
    <cellStyle name="Normal 650 4" xfId="10727"/>
    <cellStyle name="Normal 650 4 2" xfId="22765"/>
    <cellStyle name="Normal 650 5" xfId="14307"/>
    <cellStyle name="Normal 650 5 2" xfId="29550"/>
    <cellStyle name="Normal 650 6" xfId="16637"/>
    <cellStyle name="Normal 651" xfId="1748"/>
    <cellStyle name="Normal 651 2" xfId="7710"/>
    <cellStyle name="Normal 651 2 2" xfId="12340"/>
    <cellStyle name="Normal 651 2 2 2" xfId="24378"/>
    <cellStyle name="Normal 651 2 3" xfId="20130"/>
    <cellStyle name="Normal 651 3" xfId="4817"/>
    <cellStyle name="Normal 651 3 2" xfId="18834"/>
    <cellStyle name="Normal 651 4" xfId="10728"/>
    <cellStyle name="Normal 651 4 2" xfId="22766"/>
    <cellStyle name="Normal 651 5" xfId="14331"/>
    <cellStyle name="Normal 651 5 2" xfId="29574"/>
    <cellStyle name="Normal 651 6" xfId="16661"/>
    <cellStyle name="Normal 652" xfId="1749"/>
    <cellStyle name="Normal 652 2" xfId="7711"/>
    <cellStyle name="Normal 652 2 2" xfId="12341"/>
    <cellStyle name="Normal 652 2 2 2" xfId="24379"/>
    <cellStyle name="Normal 652 2 3" xfId="20131"/>
    <cellStyle name="Normal 652 3" xfId="4818"/>
    <cellStyle name="Normal 652 3 2" xfId="18835"/>
    <cellStyle name="Normal 652 4" xfId="10729"/>
    <cellStyle name="Normal 652 4 2" xfId="22767"/>
    <cellStyle name="Normal 652 5" xfId="14343"/>
    <cellStyle name="Normal 652 5 2" xfId="29586"/>
    <cellStyle name="Normal 652 6" xfId="16673"/>
    <cellStyle name="Normal 653" xfId="1750"/>
    <cellStyle name="Normal 653 2" xfId="7712"/>
    <cellStyle name="Normal 653 2 2" xfId="12342"/>
    <cellStyle name="Normal 653 2 2 2" xfId="24380"/>
    <cellStyle name="Normal 653 2 3" xfId="20132"/>
    <cellStyle name="Normal 653 3" xfId="4819"/>
    <cellStyle name="Normal 653 3 2" xfId="18836"/>
    <cellStyle name="Normal 653 4" xfId="10730"/>
    <cellStyle name="Normal 653 4 2" xfId="22768"/>
    <cellStyle name="Normal 653 5" xfId="14301"/>
    <cellStyle name="Normal 653 5 2" xfId="29544"/>
    <cellStyle name="Normal 653 6" xfId="16631"/>
    <cellStyle name="Normal 654" xfId="1751"/>
    <cellStyle name="Normal 654 2" xfId="7713"/>
    <cellStyle name="Normal 654 2 2" xfId="12343"/>
    <cellStyle name="Normal 654 2 2 2" xfId="24381"/>
    <cellStyle name="Normal 654 2 3" xfId="20133"/>
    <cellStyle name="Normal 654 3" xfId="4820"/>
    <cellStyle name="Normal 654 3 2" xfId="18837"/>
    <cellStyle name="Normal 654 4" xfId="10731"/>
    <cellStyle name="Normal 654 4 2" xfId="22769"/>
    <cellStyle name="Normal 654 5" xfId="14334"/>
    <cellStyle name="Normal 654 5 2" xfId="29577"/>
    <cellStyle name="Normal 654 6" xfId="16664"/>
    <cellStyle name="Normal 655" xfId="1752"/>
    <cellStyle name="Normal 655 2" xfId="7714"/>
    <cellStyle name="Normal 655 2 2" xfId="12344"/>
    <cellStyle name="Normal 655 2 2 2" xfId="24382"/>
    <cellStyle name="Normal 655 2 3" xfId="20134"/>
    <cellStyle name="Normal 655 3" xfId="4821"/>
    <cellStyle name="Normal 655 3 2" xfId="18838"/>
    <cellStyle name="Normal 655 4" xfId="10732"/>
    <cellStyle name="Normal 655 4 2" xfId="22770"/>
    <cellStyle name="Normal 655 5" xfId="14342"/>
    <cellStyle name="Normal 655 5 2" xfId="29585"/>
    <cellStyle name="Normal 655 6" xfId="16672"/>
    <cellStyle name="Normal 656" xfId="1753"/>
    <cellStyle name="Normal 656 2" xfId="7715"/>
    <cellStyle name="Normal 656 2 2" xfId="12345"/>
    <cellStyle name="Normal 656 2 2 2" xfId="24383"/>
    <cellStyle name="Normal 656 2 3" xfId="20135"/>
    <cellStyle name="Normal 656 3" xfId="4822"/>
    <cellStyle name="Normal 656 3 2" xfId="18839"/>
    <cellStyle name="Normal 656 4" xfId="10733"/>
    <cellStyle name="Normal 656 4 2" xfId="22771"/>
    <cellStyle name="Normal 656 5" xfId="14299"/>
    <cellStyle name="Normal 656 5 2" xfId="29542"/>
    <cellStyle name="Normal 656 6" xfId="16629"/>
    <cellStyle name="Normal 657" xfId="1754"/>
    <cellStyle name="Normal 657 2" xfId="7716"/>
    <cellStyle name="Normal 657 2 2" xfId="12346"/>
    <cellStyle name="Normal 657 2 2 2" xfId="24384"/>
    <cellStyle name="Normal 657 2 3" xfId="20136"/>
    <cellStyle name="Normal 657 3" xfId="4823"/>
    <cellStyle name="Normal 657 3 2" xfId="18840"/>
    <cellStyle name="Normal 657 4" xfId="10734"/>
    <cellStyle name="Normal 657 4 2" xfId="22772"/>
    <cellStyle name="Normal 657 5" xfId="14305"/>
    <cellStyle name="Normal 657 5 2" xfId="29548"/>
    <cellStyle name="Normal 657 6" xfId="16635"/>
    <cellStyle name="Normal 658" xfId="1755"/>
    <cellStyle name="Normal 658 2" xfId="7717"/>
    <cellStyle name="Normal 658 2 2" xfId="12347"/>
    <cellStyle name="Normal 658 2 2 2" xfId="24385"/>
    <cellStyle name="Normal 658 2 3" xfId="20137"/>
    <cellStyle name="Normal 658 3" xfId="4824"/>
    <cellStyle name="Normal 658 3 2" xfId="18841"/>
    <cellStyle name="Normal 658 4" xfId="10735"/>
    <cellStyle name="Normal 658 4 2" xfId="22773"/>
    <cellStyle name="Normal 658 5" xfId="14333"/>
    <cellStyle name="Normal 658 5 2" xfId="29576"/>
    <cellStyle name="Normal 658 6" xfId="16663"/>
    <cellStyle name="Normal 659" xfId="1756"/>
    <cellStyle name="Normal 659 2" xfId="7718"/>
    <cellStyle name="Normal 659 2 2" xfId="12348"/>
    <cellStyle name="Normal 659 2 2 2" xfId="24386"/>
    <cellStyle name="Normal 659 2 3" xfId="20138"/>
    <cellStyle name="Normal 659 3" xfId="4825"/>
    <cellStyle name="Normal 659 3 2" xfId="18842"/>
    <cellStyle name="Normal 659 4" xfId="10736"/>
    <cellStyle name="Normal 659 4 2" xfId="22774"/>
    <cellStyle name="Normal 659 5" xfId="14300"/>
    <cellStyle name="Normal 659 5 2" xfId="29543"/>
    <cellStyle name="Normal 659 6" xfId="16630"/>
    <cellStyle name="Normal 66" xfId="1757"/>
    <cellStyle name="Normal 66 2" xfId="1758"/>
    <cellStyle name="Normal 66 2 2" xfId="1759"/>
    <cellStyle name="Normal 66 2 2 2" xfId="7721"/>
    <cellStyle name="Normal 66 2 2 3" xfId="7722"/>
    <cellStyle name="Normal 66 2 2 3 2" xfId="12351"/>
    <cellStyle name="Normal 66 2 2 3 2 2" xfId="24389"/>
    <cellStyle name="Normal 66 2 2 3 3" xfId="20141"/>
    <cellStyle name="Normal 66 2 2 4" xfId="14771"/>
    <cellStyle name="Normal 66 2 2 4 2" xfId="30013"/>
    <cellStyle name="Normal 66 2 2 5" xfId="17099"/>
    <cellStyle name="Normal 66 2 3" xfId="7720"/>
    <cellStyle name="Normal 66 2 3 2" xfId="12350"/>
    <cellStyle name="Normal 66 2 3 2 2" xfId="24388"/>
    <cellStyle name="Normal 66 2 3 3" xfId="20140"/>
    <cellStyle name="Normal 66 2 4" xfId="4826"/>
    <cellStyle name="Normal 66 2 4 2" xfId="18843"/>
    <cellStyle name="Normal 66 2 5" xfId="10737"/>
    <cellStyle name="Normal 66 2 5 2" xfId="22775"/>
    <cellStyle name="Normal 66 3" xfId="1760"/>
    <cellStyle name="Normal 66 3 2" xfId="1761"/>
    <cellStyle name="Normal 66 3 3" xfId="1762"/>
    <cellStyle name="Normal 66 3 3 2" xfId="4828"/>
    <cellStyle name="Normal 66 3 3 2 2" xfId="18006"/>
    <cellStyle name="Normal 66 3 3 2 3" xfId="25206"/>
    <cellStyle name="Normal 66 3 3 3" xfId="4827"/>
    <cellStyle name="Normal 66 4" xfId="1763"/>
    <cellStyle name="Normal 66 4 2" xfId="4830"/>
    <cellStyle name="Normal 66 4 3" xfId="4829"/>
    <cellStyle name="Normal 66 4 4" xfId="25207"/>
    <cellStyle name="Normal 66 5" xfId="7719"/>
    <cellStyle name="Normal 66 5 2" xfId="12349"/>
    <cellStyle name="Normal 66 5 2 2" xfId="24387"/>
    <cellStyle name="Normal 66 5 3" xfId="20139"/>
    <cellStyle name="Normal 66 6" xfId="13144"/>
    <cellStyle name="Normal 66 6 2" xfId="26998"/>
    <cellStyle name="Normal 66 6 3" xfId="24946"/>
    <cellStyle name="Normal 66 7" xfId="13575"/>
    <cellStyle name="Normal 66 7 2" xfId="28822"/>
    <cellStyle name="Normal 66 8" xfId="15905"/>
    <cellStyle name="Normal 660" xfId="1764"/>
    <cellStyle name="Normal 660 2" xfId="7723"/>
    <cellStyle name="Normal 660 2 2" xfId="12352"/>
    <cellStyle name="Normal 660 2 2 2" xfId="24390"/>
    <cellStyle name="Normal 660 2 3" xfId="20142"/>
    <cellStyle name="Normal 660 3" xfId="4831"/>
    <cellStyle name="Normal 660 3 2" xfId="18844"/>
    <cellStyle name="Normal 660 4" xfId="10738"/>
    <cellStyle name="Normal 660 4 2" xfId="22776"/>
    <cellStyle name="Normal 660 5" xfId="14336"/>
    <cellStyle name="Normal 660 5 2" xfId="29579"/>
    <cellStyle name="Normal 660 6" xfId="16666"/>
    <cellStyle name="Normal 661" xfId="1765"/>
    <cellStyle name="Normal 661 2" xfId="7724"/>
    <cellStyle name="Normal 661 2 2" xfId="12353"/>
    <cellStyle name="Normal 661 2 2 2" xfId="24391"/>
    <cellStyle name="Normal 661 2 3" xfId="20143"/>
    <cellStyle name="Normal 661 3" xfId="4832"/>
    <cellStyle name="Normal 661 3 2" xfId="18845"/>
    <cellStyle name="Normal 661 4" xfId="10739"/>
    <cellStyle name="Normal 661 4 2" xfId="22777"/>
    <cellStyle name="Normal 661 5" xfId="14324"/>
    <cellStyle name="Normal 661 5 2" xfId="29567"/>
    <cellStyle name="Normal 661 6" xfId="16654"/>
    <cellStyle name="Normal 662" xfId="1766"/>
    <cellStyle name="Normal 662 2" xfId="7725"/>
    <cellStyle name="Normal 662 2 2" xfId="12354"/>
    <cellStyle name="Normal 662 2 2 2" xfId="24392"/>
    <cellStyle name="Normal 662 2 3" xfId="20144"/>
    <cellStyle name="Normal 662 3" xfId="4833"/>
    <cellStyle name="Normal 662 3 2" xfId="18846"/>
    <cellStyle name="Normal 662 4" xfId="10740"/>
    <cellStyle name="Normal 662 4 2" xfId="22778"/>
    <cellStyle name="Normal 662 5" xfId="14313"/>
    <cellStyle name="Normal 662 5 2" xfId="29556"/>
    <cellStyle name="Normal 662 6" xfId="16643"/>
    <cellStyle name="Normal 663" xfId="1767"/>
    <cellStyle name="Normal 663 2" xfId="7726"/>
    <cellStyle name="Normal 663 2 2" xfId="12355"/>
    <cellStyle name="Normal 663 2 2 2" xfId="24393"/>
    <cellStyle name="Normal 663 2 3" xfId="20145"/>
    <cellStyle name="Normal 663 3" xfId="4834"/>
    <cellStyle name="Normal 663 3 2" xfId="18847"/>
    <cellStyle name="Normal 663 4" xfId="10741"/>
    <cellStyle name="Normal 663 4 2" xfId="22779"/>
    <cellStyle name="Normal 663 5" xfId="14306"/>
    <cellStyle name="Normal 663 5 2" xfId="29549"/>
    <cellStyle name="Normal 663 6" xfId="16636"/>
    <cellStyle name="Normal 664" xfId="1768"/>
    <cellStyle name="Normal 664 2" xfId="7727"/>
    <cellStyle name="Normal 664 2 2" xfId="12356"/>
    <cellStyle name="Normal 664 2 2 2" xfId="24394"/>
    <cellStyle name="Normal 664 2 3" xfId="20146"/>
    <cellStyle name="Normal 664 3" xfId="4835"/>
    <cellStyle name="Normal 664 3 2" xfId="18848"/>
    <cellStyle name="Normal 664 4" xfId="10742"/>
    <cellStyle name="Normal 664 4 2" xfId="22780"/>
    <cellStyle name="Normal 664 5" xfId="14332"/>
    <cellStyle name="Normal 664 5 2" xfId="29575"/>
    <cellStyle name="Normal 664 6" xfId="16662"/>
    <cellStyle name="Normal 665" xfId="1769"/>
    <cellStyle name="Normal 665 2" xfId="7728"/>
    <cellStyle name="Normal 665 2 2" xfId="12357"/>
    <cellStyle name="Normal 665 2 2 2" xfId="24395"/>
    <cellStyle name="Normal 665 2 3" xfId="20147"/>
    <cellStyle name="Normal 665 3" xfId="4836"/>
    <cellStyle name="Normal 665 3 2" xfId="18849"/>
    <cellStyle name="Normal 665 4" xfId="10743"/>
    <cellStyle name="Normal 665 4 2" xfId="22781"/>
    <cellStyle name="Normal 665 5" xfId="14347"/>
    <cellStyle name="Normal 665 5 2" xfId="29590"/>
    <cellStyle name="Normal 665 6" xfId="16677"/>
    <cellStyle name="Normal 666" xfId="1770"/>
    <cellStyle name="Normal 666 2" xfId="7729"/>
    <cellStyle name="Normal 666 2 2" xfId="12358"/>
    <cellStyle name="Normal 666 2 2 2" xfId="24396"/>
    <cellStyle name="Normal 666 2 3" xfId="20148"/>
    <cellStyle name="Normal 666 3" xfId="4837"/>
    <cellStyle name="Normal 666 3 2" xfId="18850"/>
    <cellStyle name="Normal 666 4" xfId="10744"/>
    <cellStyle name="Normal 666 4 2" xfId="22782"/>
    <cellStyle name="Normal 666 5" xfId="14335"/>
    <cellStyle name="Normal 666 5 2" xfId="29578"/>
    <cellStyle name="Normal 666 6" xfId="16665"/>
    <cellStyle name="Normal 667" xfId="1771"/>
    <cellStyle name="Normal 667 2" xfId="7730"/>
    <cellStyle name="Normal 667 2 2" xfId="12359"/>
    <cellStyle name="Normal 667 2 2 2" xfId="24397"/>
    <cellStyle name="Normal 667 2 3" xfId="20149"/>
    <cellStyle name="Normal 667 3" xfId="4838"/>
    <cellStyle name="Normal 667 3 2" xfId="18851"/>
    <cellStyle name="Normal 667 4" xfId="10745"/>
    <cellStyle name="Normal 667 4 2" xfId="22783"/>
    <cellStyle name="Normal 667 5" xfId="14341"/>
    <cellStyle name="Normal 667 5 2" xfId="29584"/>
    <cellStyle name="Normal 667 6" xfId="16671"/>
    <cellStyle name="Normal 668" xfId="1772"/>
    <cellStyle name="Normal 668 2" xfId="7731"/>
    <cellStyle name="Normal 668 2 2" xfId="12360"/>
    <cellStyle name="Normal 668 2 2 2" xfId="24398"/>
    <cellStyle name="Normal 668 2 3" xfId="20150"/>
    <cellStyle name="Normal 668 3" xfId="4839"/>
    <cellStyle name="Normal 668 3 2" xfId="18852"/>
    <cellStyle name="Normal 668 4" xfId="10746"/>
    <cellStyle name="Normal 668 4 2" xfId="22784"/>
    <cellStyle name="Normal 668 5" xfId="14338"/>
    <cellStyle name="Normal 668 5 2" xfId="29581"/>
    <cellStyle name="Normal 668 6" xfId="16668"/>
    <cellStyle name="Normal 669" xfId="1773"/>
    <cellStyle name="Normal 669 2" xfId="7732"/>
    <cellStyle name="Normal 669 2 2" xfId="12361"/>
    <cellStyle name="Normal 669 2 2 2" xfId="24399"/>
    <cellStyle name="Normal 669 2 3" xfId="20151"/>
    <cellStyle name="Normal 669 3" xfId="4840"/>
    <cellStyle name="Normal 669 3 2" xfId="18853"/>
    <cellStyle name="Normal 669 4" xfId="10747"/>
    <cellStyle name="Normal 669 4 2" xfId="22785"/>
    <cellStyle name="Normal 669 5" xfId="14304"/>
    <cellStyle name="Normal 669 5 2" xfId="29547"/>
    <cellStyle name="Normal 669 6" xfId="16634"/>
    <cellStyle name="Normal 67" xfId="1774"/>
    <cellStyle name="Normal 67 2" xfId="1775"/>
    <cellStyle name="Normal 67 2 2" xfId="1776"/>
    <cellStyle name="Normal 67 2 2 2" xfId="7735"/>
    <cellStyle name="Normal 67 2 2 3" xfId="7736"/>
    <cellStyle name="Normal 67 2 2 3 2" xfId="12364"/>
    <cellStyle name="Normal 67 2 2 3 2 2" xfId="24402"/>
    <cellStyle name="Normal 67 2 2 3 3" xfId="20154"/>
    <cellStyle name="Normal 67 2 2 4" xfId="14772"/>
    <cellStyle name="Normal 67 2 2 4 2" xfId="30014"/>
    <cellStyle name="Normal 67 2 2 5" xfId="17100"/>
    <cellStyle name="Normal 67 2 3" xfId="7734"/>
    <cellStyle name="Normal 67 2 3 2" xfId="12363"/>
    <cellStyle name="Normal 67 2 3 2 2" xfId="24401"/>
    <cellStyle name="Normal 67 2 3 3" xfId="20153"/>
    <cellStyle name="Normal 67 2 4" xfId="4841"/>
    <cellStyle name="Normal 67 2 4 2" xfId="18854"/>
    <cellStyle name="Normal 67 2 5" xfId="10748"/>
    <cellStyle name="Normal 67 2 5 2" xfId="22786"/>
    <cellStyle name="Normal 67 3" xfId="1777"/>
    <cellStyle name="Normal 67 3 2" xfId="1778"/>
    <cellStyle name="Normal 67 3 3" xfId="1779"/>
    <cellStyle name="Normal 67 3 3 2" xfId="4843"/>
    <cellStyle name="Normal 67 3 3 2 2" xfId="18007"/>
    <cellStyle name="Normal 67 3 3 2 3" xfId="25208"/>
    <cellStyle name="Normal 67 3 3 3" xfId="4842"/>
    <cellStyle name="Normal 67 4" xfId="1780"/>
    <cellStyle name="Normal 67 4 2" xfId="4845"/>
    <cellStyle name="Normal 67 4 3" xfId="4844"/>
    <cellStyle name="Normal 67 4 4" xfId="25209"/>
    <cellStyle name="Normal 67 5" xfId="7733"/>
    <cellStyle name="Normal 67 5 2" xfId="12362"/>
    <cellStyle name="Normal 67 5 2 2" xfId="24400"/>
    <cellStyle name="Normal 67 5 3" xfId="20152"/>
    <cellStyle name="Normal 67 6" xfId="13145"/>
    <cellStyle name="Normal 67 6 2" xfId="26999"/>
    <cellStyle name="Normal 67 6 3" xfId="24947"/>
    <cellStyle name="Normal 67 7" xfId="13576"/>
    <cellStyle name="Normal 67 7 2" xfId="28823"/>
    <cellStyle name="Normal 67 8" xfId="15906"/>
    <cellStyle name="Normal 670" xfId="1781"/>
    <cellStyle name="Normal 670 2" xfId="7737"/>
    <cellStyle name="Normal 670 2 2" xfId="12365"/>
    <cellStyle name="Normal 670 2 2 2" xfId="24403"/>
    <cellStyle name="Normal 670 2 3" xfId="20155"/>
    <cellStyle name="Normal 670 3" xfId="4846"/>
    <cellStyle name="Normal 670 3 2" xfId="18855"/>
    <cellStyle name="Normal 670 4" xfId="10749"/>
    <cellStyle name="Normal 670 4 2" xfId="22787"/>
    <cellStyle name="Normal 670 5" xfId="14312"/>
    <cellStyle name="Normal 670 5 2" xfId="29555"/>
    <cellStyle name="Normal 670 6" xfId="16642"/>
    <cellStyle name="Normal 671" xfId="1782"/>
    <cellStyle name="Normal 671 2" xfId="7738"/>
    <cellStyle name="Normal 671 2 2" xfId="12366"/>
    <cellStyle name="Normal 671 2 2 2" xfId="24404"/>
    <cellStyle name="Normal 671 2 3" xfId="20156"/>
    <cellStyle name="Normal 671 3" xfId="4847"/>
    <cellStyle name="Normal 671 3 2" xfId="18856"/>
    <cellStyle name="Normal 671 4" xfId="10750"/>
    <cellStyle name="Normal 671 4 2" xfId="22788"/>
    <cellStyle name="Normal 671 5" xfId="14296"/>
    <cellStyle name="Normal 671 5 2" xfId="29539"/>
    <cellStyle name="Normal 671 6" xfId="16626"/>
    <cellStyle name="Normal 672" xfId="1783"/>
    <cellStyle name="Normal 672 2" xfId="7739"/>
    <cellStyle name="Normal 672 2 2" xfId="12367"/>
    <cellStyle name="Normal 672 2 2 2" xfId="24405"/>
    <cellStyle name="Normal 672 2 3" xfId="20157"/>
    <cellStyle name="Normal 672 3" xfId="4848"/>
    <cellStyle name="Normal 672 3 2" xfId="18857"/>
    <cellStyle name="Normal 672 4" xfId="10751"/>
    <cellStyle name="Normal 672 4 2" xfId="22789"/>
    <cellStyle name="Normal 672 5" xfId="14353"/>
    <cellStyle name="Normal 672 5 2" xfId="29596"/>
    <cellStyle name="Normal 672 6" xfId="16683"/>
    <cellStyle name="Normal 673" xfId="1784"/>
    <cellStyle name="Normal 673 2" xfId="7740"/>
    <cellStyle name="Normal 673 2 2" xfId="12368"/>
    <cellStyle name="Normal 673 2 2 2" xfId="24406"/>
    <cellStyle name="Normal 673 2 3" xfId="20158"/>
    <cellStyle name="Normal 673 3" xfId="4849"/>
    <cellStyle name="Normal 673 3 2" xfId="18858"/>
    <cellStyle name="Normal 673 4" xfId="10752"/>
    <cellStyle name="Normal 673 4 2" xfId="22790"/>
    <cellStyle name="Normal 673 5" xfId="14318"/>
    <cellStyle name="Normal 673 5 2" xfId="29561"/>
    <cellStyle name="Normal 673 6" xfId="16648"/>
    <cellStyle name="Normal 674" xfId="1785"/>
    <cellStyle name="Normal 674 2" xfId="7741"/>
    <cellStyle name="Normal 674 2 2" xfId="12369"/>
    <cellStyle name="Normal 674 2 2 2" xfId="24407"/>
    <cellStyle name="Normal 674 2 3" xfId="20159"/>
    <cellStyle name="Normal 674 3" xfId="4850"/>
    <cellStyle name="Normal 674 3 2" xfId="18859"/>
    <cellStyle name="Normal 674 4" xfId="10753"/>
    <cellStyle name="Normal 674 4 2" xfId="22791"/>
    <cellStyle name="Normal 674 5" xfId="14297"/>
    <cellStyle name="Normal 674 5 2" xfId="29540"/>
    <cellStyle name="Normal 674 6" xfId="16627"/>
    <cellStyle name="Normal 675" xfId="1786"/>
    <cellStyle name="Normal 675 2" xfId="7742"/>
    <cellStyle name="Normal 675 2 2" xfId="12370"/>
    <cellStyle name="Normal 675 2 2 2" xfId="24408"/>
    <cellStyle name="Normal 675 2 3" xfId="20160"/>
    <cellStyle name="Normal 675 3" xfId="4851"/>
    <cellStyle name="Normal 675 3 2" xfId="18860"/>
    <cellStyle name="Normal 675 4" xfId="10754"/>
    <cellStyle name="Normal 675 4 2" xfId="22792"/>
    <cellStyle name="Normal 675 5" xfId="14316"/>
    <cellStyle name="Normal 675 5 2" xfId="29559"/>
    <cellStyle name="Normal 675 6" xfId="16646"/>
    <cellStyle name="Normal 676" xfId="1787"/>
    <cellStyle name="Normal 676 2" xfId="7743"/>
    <cellStyle name="Normal 676 2 2" xfId="12371"/>
    <cellStyle name="Normal 676 2 2 2" xfId="24409"/>
    <cellStyle name="Normal 676 2 3" xfId="20161"/>
    <cellStyle name="Normal 676 3" xfId="4852"/>
    <cellStyle name="Normal 676 3 2" xfId="18861"/>
    <cellStyle name="Normal 676 4" xfId="10755"/>
    <cellStyle name="Normal 676 4 2" xfId="22793"/>
    <cellStyle name="Normal 676 5" xfId="14325"/>
    <cellStyle name="Normal 676 5 2" xfId="29568"/>
    <cellStyle name="Normal 676 6" xfId="16655"/>
    <cellStyle name="Normal 677" xfId="1788"/>
    <cellStyle name="Normal 677 2" xfId="7744"/>
    <cellStyle name="Normal 677 2 2" xfId="12372"/>
    <cellStyle name="Normal 677 2 2 2" xfId="24410"/>
    <cellStyle name="Normal 677 2 3" xfId="20162"/>
    <cellStyle name="Normal 677 3" xfId="4853"/>
    <cellStyle name="Normal 677 3 2" xfId="18862"/>
    <cellStyle name="Normal 677 4" xfId="10756"/>
    <cellStyle name="Normal 677 4 2" xfId="22794"/>
    <cellStyle name="Normal 677 5" xfId="14326"/>
    <cellStyle name="Normal 677 5 2" xfId="29569"/>
    <cellStyle name="Normal 677 6" xfId="16656"/>
    <cellStyle name="Normal 678" xfId="1789"/>
    <cellStyle name="Normal 678 2" xfId="7745"/>
    <cellStyle name="Normal 678 2 2" xfId="12373"/>
    <cellStyle name="Normal 678 2 2 2" xfId="24411"/>
    <cellStyle name="Normal 678 2 3" xfId="20163"/>
    <cellStyle name="Normal 678 3" xfId="4854"/>
    <cellStyle name="Normal 678 3 2" xfId="18863"/>
    <cellStyle name="Normal 678 4" xfId="10757"/>
    <cellStyle name="Normal 678 4 2" xfId="22795"/>
    <cellStyle name="Normal 678 5" xfId="14317"/>
    <cellStyle name="Normal 678 5 2" xfId="29560"/>
    <cellStyle name="Normal 678 6" xfId="16647"/>
    <cellStyle name="Normal 679" xfId="1790"/>
    <cellStyle name="Normal 679 2" xfId="7746"/>
    <cellStyle name="Normal 679 2 2" xfId="12374"/>
    <cellStyle name="Normal 679 2 2 2" xfId="24412"/>
    <cellStyle name="Normal 679 2 3" xfId="20164"/>
    <cellStyle name="Normal 679 3" xfId="4855"/>
    <cellStyle name="Normal 679 3 2" xfId="18864"/>
    <cellStyle name="Normal 679 4" xfId="10758"/>
    <cellStyle name="Normal 679 4 2" xfId="22796"/>
    <cellStyle name="Normal 679 5" xfId="14311"/>
    <cellStyle name="Normal 679 5 2" xfId="29554"/>
    <cellStyle name="Normal 679 6" xfId="16641"/>
    <cellStyle name="Normal 68" xfId="1791"/>
    <cellStyle name="Normal 68 2" xfId="1792"/>
    <cellStyle name="Normal 68 2 2" xfId="1793"/>
    <cellStyle name="Normal 68 2 2 2" xfId="7749"/>
    <cellStyle name="Normal 68 2 2 3" xfId="7750"/>
    <cellStyle name="Normal 68 2 2 3 2" xfId="12377"/>
    <cellStyle name="Normal 68 2 2 3 2 2" xfId="24415"/>
    <cellStyle name="Normal 68 2 2 3 3" xfId="20167"/>
    <cellStyle name="Normal 68 2 2 4" xfId="14773"/>
    <cellStyle name="Normal 68 2 2 4 2" xfId="30015"/>
    <cellStyle name="Normal 68 2 2 5" xfId="17101"/>
    <cellStyle name="Normal 68 2 3" xfId="7748"/>
    <cellStyle name="Normal 68 2 3 2" xfId="12376"/>
    <cellStyle name="Normal 68 2 3 2 2" xfId="24414"/>
    <cellStyle name="Normal 68 2 3 3" xfId="20166"/>
    <cellStyle name="Normal 68 2 4" xfId="4856"/>
    <cellStyle name="Normal 68 2 4 2" xfId="18865"/>
    <cellStyle name="Normal 68 2 5" xfId="10759"/>
    <cellStyle name="Normal 68 2 5 2" xfId="22797"/>
    <cellStyle name="Normal 68 3" xfId="1794"/>
    <cellStyle name="Normal 68 3 2" xfId="1795"/>
    <cellStyle name="Normal 68 3 3" xfId="1796"/>
    <cellStyle name="Normal 68 3 3 2" xfId="4858"/>
    <cellStyle name="Normal 68 3 3 2 2" xfId="18008"/>
    <cellStyle name="Normal 68 3 3 2 3" xfId="25210"/>
    <cellStyle name="Normal 68 3 3 3" xfId="4857"/>
    <cellStyle name="Normal 68 4" xfId="1797"/>
    <cellStyle name="Normal 68 4 2" xfId="4860"/>
    <cellStyle name="Normal 68 4 3" xfId="4859"/>
    <cellStyle name="Normal 68 4 4" xfId="25211"/>
    <cellStyle name="Normal 68 5" xfId="7747"/>
    <cellStyle name="Normal 68 5 2" xfId="12375"/>
    <cellStyle name="Normal 68 5 2 2" xfId="24413"/>
    <cellStyle name="Normal 68 5 3" xfId="20165"/>
    <cellStyle name="Normal 68 6" xfId="13146"/>
    <cellStyle name="Normal 68 6 2" xfId="27000"/>
    <cellStyle name="Normal 68 6 3" xfId="24948"/>
    <cellStyle name="Normal 68 7" xfId="13577"/>
    <cellStyle name="Normal 68 7 2" xfId="28824"/>
    <cellStyle name="Normal 68 8" xfId="15907"/>
    <cellStyle name="Normal 680" xfId="1798"/>
    <cellStyle name="Normal 680 2" xfId="7751"/>
    <cellStyle name="Normal 680 2 2" xfId="12378"/>
    <cellStyle name="Normal 680 2 2 2" xfId="24416"/>
    <cellStyle name="Normal 680 2 3" xfId="20168"/>
    <cellStyle name="Normal 680 3" xfId="4861"/>
    <cellStyle name="Normal 680 3 2" xfId="18866"/>
    <cellStyle name="Normal 680 4" xfId="10760"/>
    <cellStyle name="Normal 680 4 2" xfId="22798"/>
    <cellStyle name="Normal 680 5" xfId="14329"/>
    <cellStyle name="Normal 680 5 2" xfId="29572"/>
    <cellStyle name="Normal 680 6" xfId="16659"/>
    <cellStyle name="Normal 681" xfId="1799"/>
    <cellStyle name="Normal 681 2" xfId="7752"/>
    <cellStyle name="Normal 681 2 2" xfId="12379"/>
    <cellStyle name="Normal 681 2 2 2" xfId="24417"/>
    <cellStyle name="Normal 681 2 3" xfId="20169"/>
    <cellStyle name="Normal 681 3" xfId="4862"/>
    <cellStyle name="Normal 681 3 2" xfId="18867"/>
    <cellStyle name="Normal 681 4" xfId="10761"/>
    <cellStyle name="Normal 681 4 2" xfId="22799"/>
    <cellStyle name="Normal 681 5" xfId="14308"/>
    <cellStyle name="Normal 681 5 2" xfId="29551"/>
    <cellStyle name="Normal 681 6" xfId="16638"/>
    <cellStyle name="Normal 682" xfId="1800"/>
    <cellStyle name="Normal 682 2" xfId="7753"/>
    <cellStyle name="Normal 682 2 2" xfId="12380"/>
    <cellStyle name="Normal 682 2 2 2" xfId="24418"/>
    <cellStyle name="Normal 682 2 3" xfId="20170"/>
    <cellStyle name="Normal 682 3" xfId="4863"/>
    <cellStyle name="Normal 682 3 2" xfId="18868"/>
    <cellStyle name="Normal 682 4" xfId="10762"/>
    <cellStyle name="Normal 682 4 2" xfId="22800"/>
    <cellStyle name="Normal 682 5" xfId="14344"/>
    <cellStyle name="Normal 682 5 2" xfId="29587"/>
    <cellStyle name="Normal 682 6" xfId="16674"/>
    <cellStyle name="Normal 683" xfId="1801"/>
    <cellStyle name="Normal 683 2" xfId="7754"/>
    <cellStyle name="Normal 683 2 2" xfId="12381"/>
    <cellStyle name="Normal 683 2 2 2" xfId="24419"/>
    <cellStyle name="Normal 683 2 3" xfId="20171"/>
    <cellStyle name="Normal 683 3" xfId="4864"/>
    <cellStyle name="Normal 683 3 2" xfId="18869"/>
    <cellStyle name="Normal 683 4" xfId="10763"/>
    <cellStyle name="Normal 683 4 2" xfId="22801"/>
    <cellStyle name="Normal 683 5" xfId="14346"/>
    <cellStyle name="Normal 683 5 2" xfId="29589"/>
    <cellStyle name="Normal 683 6" xfId="16676"/>
    <cellStyle name="Normal 684" xfId="1802"/>
    <cellStyle name="Normal 684 2" xfId="7755"/>
    <cellStyle name="Normal 684 2 2" xfId="12382"/>
    <cellStyle name="Normal 684 2 2 2" xfId="24420"/>
    <cellStyle name="Normal 684 2 3" xfId="20172"/>
    <cellStyle name="Normal 684 3" xfId="4865"/>
    <cellStyle name="Normal 684 3 2" xfId="18870"/>
    <cellStyle name="Normal 684 4" xfId="10764"/>
    <cellStyle name="Normal 684 4 2" xfId="22802"/>
    <cellStyle name="Normal 684 5" xfId="14315"/>
    <cellStyle name="Normal 684 5 2" xfId="29558"/>
    <cellStyle name="Normal 684 6" xfId="16645"/>
    <cellStyle name="Normal 685" xfId="1803"/>
    <cellStyle name="Normal 685 2" xfId="7756"/>
    <cellStyle name="Normal 685 2 2" xfId="12383"/>
    <cellStyle name="Normal 685 2 2 2" xfId="24421"/>
    <cellStyle name="Normal 685 2 3" xfId="20173"/>
    <cellStyle name="Normal 685 3" xfId="4866"/>
    <cellStyle name="Normal 685 3 2" xfId="18871"/>
    <cellStyle name="Normal 685 4" xfId="10765"/>
    <cellStyle name="Normal 685 4 2" xfId="22803"/>
    <cellStyle name="Normal 685 5" xfId="14356"/>
    <cellStyle name="Normal 685 5 2" xfId="29599"/>
    <cellStyle name="Normal 685 6" xfId="16686"/>
    <cellStyle name="Normal 686" xfId="1804"/>
    <cellStyle name="Normal 686 2" xfId="7757"/>
    <cellStyle name="Normal 686 2 2" xfId="12384"/>
    <cellStyle name="Normal 686 2 2 2" xfId="24422"/>
    <cellStyle name="Normal 686 2 3" xfId="20174"/>
    <cellStyle name="Normal 686 3" xfId="4867"/>
    <cellStyle name="Normal 686 3 2" xfId="18872"/>
    <cellStyle name="Normal 686 4" xfId="10766"/>
    <cellStyle name="Normal 686 4 2" xfId="22804"/>
    <cellStyle name="Normal 686 5" xfId="14348"/>
    <cellStyle name="Normal 686 5 2" xfId="29591"/>
    <cellStyle name="Normal 686 6" xfId="16678"/>
    <cellStyle name="Normal 687" xfId="1805"/>
    <cellStyle name="Normal 687 2" xfId="7758"/>
    <cellStyle name="Normal 687 2 2" xfId="12385"/>
    <cellStyle name="Normal 687 2 2 2" xfId="24423"/>
    <cellStyle name="Normal 687 2 3" xfId="20175"/>
    <cellStyle name="Normal 687 3" xfId="4868"/>
    <cellStyle name="Normal 687 3 2" xfId="18873"/>
    <cellStyle name="Normal 687 4" xfId="10767"/>
    <cellStyle name="Normal 687 4 2" xfId="22805"/>
    <cellStyle name="Normal 687 5" xfId="14337"/>
    <cellStyle name="Normal 687 5 2" xfId="29580"/>
    <cellStyle name="Normal 687 6" xfId="16667"/>
    <cellStyle name="Normal 688" xfId="1806"/>
    <cellStyle name="Normal 688 2" xfId="7759"/>
    <cellStyle name="Normal 688 2 2" xfId="12386"/>
    <cellStyle name="Normal 688 2 2 2" xfId="24424"/>
    <cellStyle name="Normal 688 2 3" xfId="20176"/>
    <cellStyle name="Normal 688 3" xfId="4869"/>
    <cellStyle name="Normal 688 3 2" xfId="18874"/>
    <cellStyle name="Normal 688 4" xfId="10768"/>
    <cellStyle name="Normal 688 4 2" xfId="22806"/>
    <cellStyle name="Normal 688 5" xfId="14355"/>
    <cellStyle name="Normal 688 5 2" xfId="29598"/>
    <cellStyle name="Normal 688 6" xfId="16685"/>
    <cellStyle name="Normal 689" xfId="1807"/>
    <cellStyle name="Normal 689 2" xfId="7760"/>
    <cellStyle name="Normal 689 2 2" xfId="12387"/>
    <cellStyle name="Normal 689 2 2 2" xfId="24425"/>
    <cellStyle name="Normal 689 2 3" xfId="20177"/>
    <cellStyle name="Normal 689 3" xfId="4870"/>
    <cellStyle name="Normal 689 3 2" xfId="18875"/>
    <cellStyle name="Normal 689 4" xfId="10769"/>
    <cellStyle name="Normal 689 4 2" xfId="22807"/>
    <cellStyle name="Normal 689 5" xfId="14303"/>
    <cellStyle name="Normal 689 5 2" xfId="29546"/>
    <cellStyle name="Normal 689 6" xfId="16633"/>
    <cellStyle name="Normal 69" xfId="1808"/>
    <cellStyle name="Normal 69 2" xfId="1809"/>
    <cellStyle name="Normal 69 2 2" xfId="7762"/>
    <cellStyle name="Normal 69 2 2 2" xfId="12389"/>
    <cellStyle name="Normal 69 2 2 2 2" xfId="24427"/>
    <cellStyle name="Normal 69 2 2 3" xfId="20179"/>
    <cellStyle name="Normal 69 2 3" xfId="4872"/>
    <cellStyle name="Normal 69 2 3 2" xfId="18877"/>
    <cellStyle name="Normal 69 2 4" xfId="10771"/>
    <cellStyle name="Normal 69 2 4 2" xfId="22809"/>
    <cellStyle name="Normal 69 2 5" xfId="13148"/>
    <cellStyle name="Normal 69 2 5 2" xfId="27002"/>
    <cellStyle name="Normal 69 2 6" xfId="13579"/>
    <cellStyle name="Normal 69 2 6 2" xfId="28826"/>
    <cellStyle name="Normal 69 2 7" xfId="15909"/>
    <cellStyle name="Normal 69 3" xfId="1810"/>
    <cellStyle name="Normal 69 3 2" xfId="7763"/>
    <cellStyle name="Normal 69 3 2 2" xfId="12390"/>
    <cellStyle name="Normal 69 3 2 2 2" xfId="24428"/>
    <cellStyle name="Normal 69 3 2 3" xfId="20180"/>
    <cellStyle name="Normal 69 3 3" xfId="4873"/>
    <cellStyle name="Normal 69 3 3 2" xfId="18878"/>
    <cellStyle name="Normal 69 3 4" xfId="10772"/>
    <cellStyle name="Normal 69 3 4 2" xfId="22810"/>
    <cellStyle name="Normal 69 3 5" xfId="13149"/>
    <cellStyle name="Normal 69 3 5 2" xfId="27003"/>
    <cellStyle name="Normal 69 3 6" xfId="13580"/>
    <cellStyle name="Normal 69 3 6 2" xfId="28827"/>
    <cellStyle name="Normal 69 3 7" xfId="15910"/>
    <cellStyle name="Normal 69 4" xfId="7761"/>
    <cellStyle name="Normal 69 4 2" xfId="12388"/>
    <cellStyle name="Normal 69 4 2 2" xfId="24426"/>
    <cellStyle name="Normal 69 4 3" xfId="20178"/>
    <cellStyle name="Normal 69 5" xfId="4871"/>
    <cellStyle name="Normal 69 5 2" xfId="18876"/>
    <cellStyle name="Normal 69 6" xfId="10770"/>
    <cellStyle name="Normal 69 6 2" xfId="22808"/>
    <cellStyle name="Normal 69 7" xfId="13147"/>
    <cellStyle name="Normal 69 7 2" xfId="27001"/>
    <cellStyle name="Normal 69 8" xfId="13578"/>
    <cellStyle name="Normal 69 8 2" xfId="28825"/>
    <cellStyle name="Normal 69 9" xfId="15908"/>
    <cellStyle name="Normal 690" xfId="1811"/>
    <cellStyle name="Normal 690 2" xfId="7764"/>
    <cellStyle name="Normal 690 2 2" xfId="12391"/>
    <cellStyle name="Normal 690 2 2 2" xfId="24429"/>
    <cellStyle name="Normal 690 2 3" xfId="20181"/>
    <cellStyle name="Normal 690 3" xfId="4874"/>
    <cellStyle name="Normal 690 3 2" xfId="18879"/>
    <cellStyle name="Normal 690 4" xfId="10773"/>
    <cellStyle name="Normal 690 4 2" xfId="22811"/>
    <cellStyle name="Normal 690 5" xfId="14354"/>
    <cellStyle name="Normal 690 5 2" xfId="29597"/>
    <cellStyle name="Normal 690 6" xfId="16684"/>
    <cellStyle name="Normal 691" xfId="1812"/>
    <cellStyle name="Normal 691 2" xfId="7765"/>
    <cellStyle name="Normal 691 2 2" xfId="12392"/>
    <cellStyle name="Normal 691 2 2 2" xfId="24430"/>
    <cellStyle name="Normal 691 2 3" xfId="20182"/>
    <cellStyle name="Normal 691 3" xfId="4875"/>
    <cellStyle name="Normal 691 3 2" xfId="18880"/>
    <cellStyle name="Normal 691 4" xfId="10774"/>
    <cellStyle name="Normal 691 4 2" xfId="22812"/>
    <cellStyle name="Normal 691 5" xfId="14357"/>
    <cellStyle name="Normal 691 5 2" xfId="29600"/>
    <cellStyle name="Normal 691 6" xfId="16687"/>
    <cellStyle name="Normal 692" xfId="1813"/>
    <cellStyle name="Normal 692 2" xfId="7766"/>
    <cellStyle name="Normal 692 2 2" xfId="12393"/>
    <cellStyle name="Normal 692 2 2 2" xfId="24431"/>
    <cellStyle name="Normal 692 2 3" xfId="20183"/>
    <cellStyle name="Normal 692 3" xfId="4876"/>
    <cellStyle name="Normal 692 3 2" xfId="18881"/>
    <cellStyle name="Normal 692 4" xfId="10775"/>
    <cellStyle name="Normal 692 4 2" xfId="22813"/>
    <cellStyle name="Normal 692 5" xfId="14349"/>
    <cellStyle name="Normal 692 5 2" xfId="29592"/>
    <cellStyle name="Normal 692 6" xfId="16679"/>
    <cellStyle name="Normal 693" xfId="1814"/>
    <cellStyle name="Normal 693 2" xfId="7767"/>
    <cellStyle name="Normal 693 2 2" xfId="12394"/>
    <cellStyle name="Normal 693 2 2 2" xfId="24432"/>
    <cellStyle name="Normal 693 2 3" xfId="20184"/>
    <cellStyle name="Normal 693 3" xfId="4877"/>
    <cellStyle name="Normal 693 3 2" xfId="18882"/>
    <cellStyle name="Normal 693 4" xfId="10776"/>
    <cellStyle name="Normal 693 4 2" xfId="22814"/>
    <cellStyle name="Normal 693 5" xfId="14298"/>
    <cellStyle name="Normal 693 5 2" xfId="29541"/>
    <cellStyle name="Normal 693 6" xfId="16628"/>
    <cellStyle name="Normal 694" xfId="1815"/>
    <cellStyle name="Normal 694 2" xfId="7768"/>
    <cellStyle name="Normal 694 2 2" xfId="12395"/>
    <cellStyle name="Normal 694 2 2 2" xfId="24433"/>
    <cellStyle name="Normal 694 2 3" xfId="20185"/>
    <cellStyle name="Normal 694 3" xfId="4878"/>
    <cellStyle name="Normal 694 3 2" xfId="18883"/>
    <cellStyle name="Normal 694 4" xfId="10777"/>
    <cellStyle name="Normal 694 4 2" xfId="22815"/>
    <cellStyle name="Normal 694 5" xfId="14327"/>
    <cellStyle name="Normal 694 5 2" xfId="29570"/>
    <cellStyle name="Normal 694 6" xfId="16657"/>
    <cellStyle name="Normal 695" xfId="1816"/>
    <cellStyle name="Normal 695 2" xfId="7769"/>
    <cellStyle name="Normal 695 2 2" xfId="12396"/>
    <cellStyle name="Normal 695 2 2 2" xfId="24434"/>
    <cellStyle name="Normal 695 2 3" xfId="20186"/>
    <cellStyle name="Normal 695 3" xfId="4879"/>
    <cellStyle name="Normal 695 3 2" xfId="18884"/>
    <cellStyle name="Normal 695 4" xfId="10778"/>
    <cellStyle name="Normal 695 4 2" xfId="22816"/>
    <cellStyle name="Normal 695 5" xfId="14351"/>
    <cellStyle name="Normal 695 5 2" xfId="29594"/>
    <cellStyle name="Normal 695 6" xfId="16681"/>
    <cellStyle name="Normal 696" xfId="1817"/>
    <cellStyle name="Normal 696 2" xfId="7770"/>
    <cellStyle name="Normal 696 2 2" xfId="12397"/>
    <cellStyle name="Normal 696 2 2 2" xfId="24435"/>
    <cellStyle name="Normal 696 2 3" xfId="20187"/>
    <cellStyle name="Normal 696 3" xfId="4880"/>
    <cellStyle name="Normal 696 3 2" xfId="18885"/>
    <cellStyle name="Normal 696 4" xfId="10779"/>
    <cellStyle name="Normal 696 4 2" xfId="22817"/>
    <cellStyle name="Normal 696 5" xfId="14309"/>
    <cellStyle name="Normal 696 5 2" xfId="29552"/>
    <cellStyle name="Normal 696 6" xfId="16639"/>
    <cellStyle name="Normal 697" xfId="1818"/>
    <cellStyle name="Normal 697 2" xfId="7771"/>
    <cellStyle name="Normal 697 2 2" xfId="12398"/>
    <cellStyle name="Normal 697 2 2 2" xfId="24436"/>
    <cellStyle name="Normal 697 2 3" xfId="20188"/>
    <cellStyle name="Normal 697 3" xfId="4881"/>
    <cellStyle name="Normal 697 3 2" xfId="18886"/>
    <cellStyle name="Normal 697 4" xfId="10780"/>
    <cellStyle name="Normal 697 4 2" xfId="22818"/>
    <cellStyle name="Normal 697 5" xfId="14328"/>
    <cellStyle name="Normal 697 5 2" xfId="29571"/>
    <cellStyle name="Normal 697 6" xfId="16658"/>
    <cellStyle name="Normal 698" xfId="1819"/>
    <cellStyle name="Normal 698 2" xfId="7772"/>
    <cellStyle name="Normal 698 2 2" xfId="12399"/>
    <cellStyle name="Normal 698 2 2 2" xfId="24437"/>
    <cellStyle name="Normal 698 2 3" xfId="20189"/>
    <cellStyle name="Normal 698 3" xfId="4882"/>
    <cellStyle name="Normal 698 3 2" xfId="18887"/>
    <cellStyle name="Normal 698 4" xfId="10781"/>
    <cellStyle name="Normal 698 4 2" xfId="22819"/>
    <cellStyle name="Normal 698 5" xfId="14330"/>
    <cellStyle name="Normal 698 5 2" xfId="29573"/>
    <cellStyle name="Normal 698 6" xfId="16660"/>
    <cellStyle name="Normal 699" xfId="1820"/>
    <cellStyle name="Normal 699 2" xfId="7773"/>
    <cellStyle name="Normal 699 2 2" xfId="12400"/>
    <cellStyle name="Normal 699 2 2 2" xfId="24438"/>
    <cellStyle name="Normal 699 2 3" xfId="20190"/>
    <cellStyle name="Normal 699 3" xfId="4883"/>
    <cellStyle name="Normal 699 3 2" xfId="18888"/>
    <cellStyle name="Normal 699 4" xfId="10782"/>
    <cellStyle name="Normal 699 4 2" xfId="22820"/>
    <cellStyle name="Normal 699 5" xfId="14339"/>
    <cellStyle name="Normal 699 5 2" xfId="29582"/>
    <cellStyle name="Normal 699 6" xfId="16669"/>
    <cellStyle name="Normal 7" xfId="1821"/>
    <cellStyle name="Normal 7 2" xfId="1822"/>
    <cellStyle name="Normal 7 2 10" xfId="15912"/>
    <cellStyle name="Normal 7 2 2" xfId="1823"/>
    <cellStyle name="Normal 7 2 2 2" xfId="1824"/>
    <cellStyle name="Normal 7 2 2 2 2" xfId="7777"/>
    <cellStyle name="Normal 7 2 2 2 3" xfId="7778"/>
    <cellStyle name="Normal 7 2 2 2 3 2" xfId="12404"/>
    <cellStyle name="Normal 7 2 2 2 3 2 2" xfId="24442"/>
    <cellStyle name="Normal 7 2 2 2 3 3" xfId="20194"/>
    <cellStyle name="Normal 7 2 2 2 4" xfId="14775"/>
    <cellStyle name="Normal 7 2 2 2 4 2" xfId="30017"/>
    <cellStyle name="Normal 7 2 2 2 5" xfId="17103"/>
    <cellStyle name="Normal 7 2 2 3" xfId="7776"/>
    <cellStyle name="Normal 7 2 2 3 2" xfId="12403"/>
    <cellStyle name="Normal 7 2 2 3 2 2" xfId="24441"/>
    <cellStyle name="Normal 7 2 2 3 3" xfId="20193"/>
    <cellStyle name="Normal 7 2 2 4" xfId="4885"/>
    <cellStyle name="Normal 7 2 2 4 2" xfId="18890"/>
    <cellStyle name="Normal 7 2 2 5" xfId="10784"/>
    <cellStyle name="Normal 7 2 2 5 2" xfId="22822"/>
    <cellStyle name="Normal 7 2 3" xfId="1825"/>
    <cellStyle name="Normal 7 2 3 2" xfId="7779"/>
    <cellStyle name="Normal 7 2 3 2 2" xfId="12405"/>
    <cellStyle name="Normal 7 2 3 2 2 2" xfId="24443"/>
    <cellStyle name="Normal 7 2 3 2 3" xfId="20195"/>
    <cellStyle name="Normal 7 2 3 3" xfId="4886"/>
    <cellStyle name="Normal 7 2 3 3 2" xfId="18891"/>
    <cellStyle name="Normal 7 2 3 4" xfId="10785"/>
    <cellStyle name="Normal 7 2 3 4 2" xfId="22823"/>
    <cellStyle name="Normal 7 2 3 5" xfId="14776"/>
    <cellStyle name="Normal 7 2 3 5 2" xfId="30018"/>
    <cellStyle name="Normal 7 2 3 6" xfId="17104"/>
    <cellStyle name="Normal 7 2 4" xfId="1826"/>
    <cellStyle name="Normal 7 2 5" xfId="7775"/>
    <cellStyle name="Normal 7 2 5 2" xfId="12402"/>
    <cellStyle name="Normal 7 2 5 2 2" xfId="24440"/>
    <cellStyle name="Normal 7 2 5 3" xfId="20192"/>
    <cellStyle name="Normal 7 2 6" xfId="4884"/>
    <cellStyle name="Normal 7 2 6 2" xfId="18889"/>
    <cellStyle name="Normal 7 2 7" xfId="10783"/>
    <cellStyle name="Normal 7 2 7 2" xfId="22821"/>
    <cellStyle name="Normal 7 2 8" xfId="13151"/>
    <cellStyle name="Normal 7 2 8 2" xfId="27005"/>
    <cellStyle name="Normal 7 2 8 3" xfId="24873"/>
    <cellStyle name="Normal 7 2 9" xfId="13582"/>
    <cellStyle name="Normal 7 2 9 2" xfId="28829"/>
    <cellStyle name="Normal 7 3" xfId="1827"/>
    <cellStyle name="Normal 7 3 2" xfId="1828"/>
    <cellStyle name="Normal 7 3 2 2" xfId="7781"/>
    <cellStyle name="Normal 7 3 2 2 2" xfId="12407"/>
    <cellStyle name="Normal 7 3 2 2 2 2" xfId="24445"/>
    <cellStyle name="Normal 7 3 2 2 3" xfId="20197"/>
    <cellStyle name="Normal 7 3 2 3" xfId="4888"/>
    <cellStyle name="Normal 7 3 2 3 2" xfId="18893"/>
    <cellStyle name="Normal 7 3 2 4" xfId="10787"/>
    <cellStyle name="Normal 7 3 2 4 2" xfId="22825"/>
    <cellStyle name="Normal 7 3 2 5" xfId="13153"/>
    <cellStyle name="Normal 7 3 2 5 2" xfId="27006"/>
    <cellStyle name="Normal 7 3 2 6" xfId="13584"/>
    <cellStyle name="Normal 7 3 2 6 2" xfId="28831"/>
    <cellStyle name="Normal 7 3 2 7" xfId="15914"/>
    <cellStyle name="Normal 7 3 3" xfId="7782"/>
    <cellStyle name="Normal 7 3 3 2" xfId="12408"/>
    <cellStyle name="Normal 7 3 3 2 2" xfId="24446"/>
    <cellStyle name="Normal 7 3 3 3" xfId="14777"/>
    <cellStyle name="Normal 7 3 3 3 2" xfId="30019"/>
    <cellStyle name="Normal 7 3 3 4" xfId="17105"/>
    <cellStyle name="Normal 7 3 4" xfId="7780"/>
    <cellStyle name="Normal 7 3 4 2" xfId="12406"/>
    <cellStyle name="Normal 7 3 4 2 2" xfId="24444"/>
    <cellStyle name="Normal 7 3 4 3" xfId="20196"/>
    <cellStyle name="Normal 7 3 5" xfId="4887"/>
    <cellStyle name="Normal 7 3 5 2" xfId="18892"/>
    <cellStyle name="Normal 7 3 6" xfId="10786"/>
    <cellStyle name="Normal 7 3 6 2" xfId="22824"/>
    <cellStyle name="Normal 7 3 7" xfId="13152"/>
    <cellStyle name="Normal 7 3 7 2" xfId="24949"/>
    <cellStyle name="Normal 7 3 8" xfId="13583"/>
    <cellStyle name="Normal 7 3 8 2" xfId="28830"/>
    <cellStyle name="Normal 7 3 9" xfId="15913"/>
    <cellStyle name="Normal 7 4" xfId="1829"/>
    <cellStyle name="Normal 7 4 2" xfId="1830"/>
    <cellStyle name="Normal 7 4 3" xfId="1831"/>
    <cellStyle name="Normal 7 4 3 2" xfId="4890"/>
    <cellStyle name="Normal 7 4 3 2 2" xfId="18009"/>
    <cellStyle name="Normal 7 4 3 2 3" xfId="25212"/>
    <cellStyle name="Normal 7 4 3 3" xfId="4889"/>
    <cellStyle name="Normal 7 4 4" xfId="7783"/>
    <cellStyle name="Normal 7 4 4 2" xfId="7784"/>
    <cellStyle name="Normal 7 4 4 3" xfId="7785"/>
    <cellStyle name="Normal 7 5" xfId="1832"/>
    <cellStyle name="Normal 7 5 2" xfId="4892"/>
    <cellStyle name="Normal 7 5 2 2" xfId="18010"/>
    <cellStyle name="Normal 7 5 2 3" xfId="25213"/>
    <cellStyle name="Normal 7 5 3" xfId="7786"/>
    <cellStyle name="Normal 7 5 3 2" xfId="12409"/>
    <cellStyle name="Normal 7 5 3 2 2" xfId="24447"/>
    <cellStyle name="Normal 7 5 3 3" xfId="20198"/>
    <cellStyle name="Normal 7 5 3 4" xfId="17801"/>
    <cellStyle name="Normal 7 5 4" xfId="4891"/>
    <cellStyle name="Normal 7 5 5" xfId="14774"/>
    <cellStyle name="Normal 7 5 5 2" xfId="30016"/>
    <cellStyle name="Normal 7 5 6" xfId="17102"/>
    <cellStyle name="Normal 7 6" xfId="7774"/>
    <cellStyle name="Normal 7 6 2" xfId="12401"/>
    <cellStyle name="Normal 7 6 2 2" xfId="24439"/>
    <cellStyle name="Normal 7 6 3" xfId="20191"/>
    <cellStyle name="Normal 7 7" xfId="13150"/>
    <cellStyle name="Normal 7 7 2" xfId="27004"/>
    <cellStyle name="Normal 7 8" xfId="13581"/>
    <cellStyle name="Normal 7 8 2" xfId="28828"/>
    <cellStyle name="Normal 7 9" xfId="15911"/>
    <cellStyle name="Normal 70" xfId="1833"/>
    <cellStyle name="Normal 70 2" xfId="1834"/>
    <cellStyle name="Normal 70 2 2" xfId="7788"/>
    <cellStyle name="Normal 70 2 2 2" xfId="12411"/>
    <cellStyle name="Normal 70 2 2 2 2" xfId="24449"/>
    <cellStyle name="Normal 70 2 2 3" xfId="20200"/>
    <cellStyle name="Normal 70 2 3" xfId="4894"/>
    <cellStyle name="Normal 70 2 3 2" xfId="18895"/>
    <cellStyle name="Normal 70 2 4" xfId="10789"/>
    <cellStyle name="Normal 70 2 4 2" xfId="22827"/>
    <cellStyle name="Normal 70 2 5" xfId="13155"/>
    <cellStyle name="Normal 70 2 5 2" xfId="27008"/>
    <cellStyle name="Normal 70 2 6" xfId="13586"/>
    <cellStyle name="Normal 70 2 6 2" xfId="28833"/>
    <cellStyle name="Normal 70 2 7" xfId="15916"/>
    <cellStyle name="Normal 70 3" xfId="1835"/>
    <cellStyle name="Normal 70 3 2" xfId="7789"/>
    <cellStyle name="Normal 70 3 2 2" xfId="12412"/>
    <cellStyle name="Normal 70 3 2 2 2" xfId="24450"/>
    <cellStyle name="Normal 70 3 2 3" xfId="20201"/>
    <cellStyle name="Normal 70 3 3" xfId="4895"/>
    <cellStyle name="Normal 70 3 3 2" xfId="18896"/>
    <cellStyle name="Normal 70 3 4" xfId="10790"/>
    <cellStyle name="Normal 70 3 4 2" xfId="22828"/>
    <cellStyle name="Normal 70 3 5" xfId="13156"/>
    <cellStyle name="Normal 70 3 5 2" xfId="27009"/>
    <cellStyle name="Normal 70 3 6" xfId="13587"/>
    <cellStyle name="Normal 70 3 6 2" xfId="28834"/>
    <cellStyle name="Normal 70 3 7" xfId="15917"/>
    <cellStyle name="Normal 70 4" xfId="7787"/>
    <cellStyle name="Normal 70 4 2" xfId="12410"/>
    <cellStyle name="Normal 70 4 2 2" xfId="24448"/>
    <cellStyle name="Normal 70 4 3" xfId="20199"/>
    <cellStyle name="Normal 70 5" xfId="4893"/>
    <cellStyle name="Normal 70 5 2" xfId="18894"/>
    <cellStyle name="Normal 70 6" xfId="10788"/>
    <cellStyle name="Normal 70 6 2" xfId="22826"/>
    <cellStyle name="Normal 70 7" xfId="13154"/>
    <cellStyle name="Normal 70 7 2" xfId="27007"/>
    <cellStyle name="Normal 70 8" xfId="13585"/>
    <cellStyle name="Normal 70 8 2" xfId="28832"/>
    <cellStyle name="Normal 70 9" xfId="15915"/>
    <cellStyle name="Normal 700" xfId="1836"/>
    <cellStyle name="Normal 700 2" xfId="7790"/>
    <cellStyle name="Normal 700 2 2" xfId="12413"/>
    <cellStyle name="Normal 700 2 2 2" xfId="24451"/>
    <cellStyle name="Normal 700 2 3" xfId="20202"/>
    <cellStyle name="Normal 700 3" xfId="4896"/>
    <cellStyle name="Normal 700 3 2" xfId="18897"/>
    <cellStyle name="Normal 700 4" xfId="10791"/>
    <cellStyle name="Normal 700 4 2" xfId="22829"/>
    <cellStyle name="Normal 700 5" xfId="14321"/>
    <cellStyle name="Normal 700 5 2" xfId="29564"/>
    <cellStyle name="Normal 700 6" xfId="16651"/>
    <cellStyle name="Normal 701" xfId="1837"/>
    <cellStyle name="Normal 701 2" xfId="7791"/>
    <cellStyle name="Normal 701 2 2" xfId="12414"/>
    <cellStyle name="Normal 701 2 2 2" xfId="24452"/>
    <cellStyle name="Normal 701 2 3" xfId="20203"/>
    <cellStyle name="Normal 701 3" xfId="4897"/>
    <cellStyle name="Normal 701 3 2" xfId="18898"/>
    <cellStyle name="Normal 701 4" xfId="10792"/>
    <cellStyle name="Normal 701 4 2" xfId="22830"/>
    <cellStyle name="Normal 701 5" xfId="14323"/>
    <cellStyle name="Normal 701 5 2" xfId="29566"/>
    <cellStyle name="Normal 701 6" xfId="16653"/>
    <cellStyle name="Normal 702" xfId="1838"/>
    <cellStyle name="Normal 702 2" xfId="7792"/>
    <cellStyle name="Normal 702 2 2" xfId="12415"/>
    <cellStyle name="Normal 702 2 2 2" xfId="24453"/>
    <cellStyle name="Normal 702 2 3" xfId="20204"/>
    <cellStyle name="Normal 702 3" xfId="4898"/>
    <cellStyle name="Normal 702 3 2" xfId="18899"/>
    <cellStyle name="Normal 702 4" xfId="10793"/>
    <cellStyle name="Normal 702 4 2" xfId="22831"/>
    <cellStyle name="Normal 702 5" xfId="14320"/>
    <cellStyle name="Normal 702 5 2" xfId="29563"/>
    <cellStyle name="Normal 702 6" xfId="16650"/>
    <cellStyle name="Normal 703" xfId="1839"/>
    <cellStyle name="Normal 703 2" xfId="7793"/>
    <cellStyle name="Normal 703 2 2" xfId="12416"/>
    <cellStyle name="Normal 703 2 2 2" xfId="24454"/>
    <cellStyle name="Normal 703 2 3" xfId="20205"/>
    <cellStyle name="Normal 703 3" xfId="4899"/>
    <cellStyle name="Normal 703 3 2" xfId="18900"/>
    <cellStyle name="Normal 703 4" xfId="10794"/>
    <cellStyle name="Normal 703 4 2" xfId="22832"/>
    <cellStyle name="Normal 703 5" xfId="14340"/>
    <cellStyle name="Normal 703 5 2" xfId="29583"/>
    <cellStyle name="Normal 703 6" xfId="16670"/>
    <cellStyle name="Normal 704" xfId="1840"/>
    <cellStyle name="Normal 704 2" xfId="7794"/>
    <cellStyle name="Normal 704 2 2" xfId="12417"/>
    <cellStyle name="Normal 704 2 2 2" xfId="24455"/>
    <cellStyle name="Normal 704 2 3" xfId="20206"/>
    <cellStyle name="Normal 704 3" xfId="4900"/>
    <cellStyle name="Normal 704 3 2" xfId="18901"/>
    <cellStyle name="Normal 704 4" xfId="10795"/>
    <cellStyle name="Normal 704 4 2" xfId="22833"/>
    <cellStyle name="Normal 704 5" xfId="14302"/>
    <cellStyle name="Normal 704 5 2" xfId="29545"/>
    <cellStyle name="Normal 704 6" xfId="16632"/>
    <cellStyle name="Normal 705" xfId="1841"/>
    <cellStyle name="Normal 705 2" xfId="7795"/>
    <cellStyle name="Normal 705 2 2" xfId="12418"/>
    <cellStyle name="Normal 705 2 2 2" xfId="24456"/>
    <cellStyle name="Normal 705 2 3" xfId="20207"/>
    <cellStyle name="Normal 705 3" xfId="4901"/>
    <cellStyle name="Normal 705 3 2" xfId="18902"/>
    <cellStyle name="Normal 705 4" xfId="10796"/>
    <cellStyle name="Normal 705 4 2" xfId="22834"/>
    <cellStyle name="Normal 705 5" xfId="14358"/>
    <cellStyle name="Normal 705 5 2" xfId="29601"/>
    <cellStyle name="Normal 705 6" xfId="16688"/>
    <cellStyle name="Normal 706" xfId="1842"/>
    <cellStyle name="Normal 706 2" xfId="7796"/>
    <cellStyle name="Normal 706 2 2" xfId="12419"/>
    <cellStyle name="Normal 706 2 2 2" xfId="24457"/>
    <cellStyle name="Normal 706 2 3" xfId="20208"/>
    <cellStyle name="Normal 706 3" xfId="4902"/>
    <cellStyle name="Normal 706 3 2" xfId="18903"/>
    <cellStyle name="Normal 706 4" xfId="10797"/>
    <cellStyle name="Normal 706 4 2" xfId="22835"/>
    <cellStyle name="Normal 706 5" xfId="14359"/>
    <cellStyle name="Normal 706 5 2" xfId="29602"/>
    <cellStyle name="Normal 706 6" xfId="16689"/>
    <cellStyle name="Normal 707" xfId="1843"/>
    <cellStyle name="Normal 707 2" xfId="7797"/>
    <cellStyle name="Normal 707 2 2" xfId="12420"/>
    <cellStyle name="Normal 707 2 2 2" xfId="24458"/>
    <cellStyle name="Normal 707 2 3" xfId="20209"/>
    <cellStyle name="Normal 707 3" xfId="4903"/>
    <cellStyle name="Normal 707 3 2" xfId="18904"/>
    <cellStyle name="Normal 707 4" xfId="10798"/>
    <cellStyle name="Normal 707 4 2" xfId="22836"/>
    <cellStyle name="Normal 707 5" xfId="14360"/>
    <cellStyle name="Normal 707 5 2" xfId="29603"/>
    <cellStyle name="Normal 707 6" xfId="16690"/>
    <cellStyle name="Normal 708" xfId="1844"/>
    <cellStyle name="Normal 708 2" xfId="7798"/>
    <cellStyle name="Normal 708 2 2" xfId="12421"/>
    <cellStyle name="Normal 708 2 2 2" xfId="24459"/>
    <cellStyle name="Normal 708 2 3" xfId="20210"/>
    <cellStyle name="Normal 708 3" xfId="4904"/>
    <cellStyle name="Normal 708 3 2" xfId="18905"/>
    <cellStyle name="Normal 708 4" xfId="10799"/>
    <cellStyle name="Normal 708 4 2" xfId="22837"/>
    <cellStyle name="Normal 708 5" xfId="14361"/>
    <cellStyle name="Normal 708 5 2" xfId="29604"/>
    <cellStyle name="Normal 708 6" xfId="16691"/>
    <cellStyle name="Normal 709" xfId="1845"/>
    <cellStyle name="Normal 709 2" xfId="7799"/>
    <cellStyle name="Normal 709 2 2" xfId="12422"/>
    <cellStyle name="Normal 709 2 2 2" xfId="24460"/>
    <cellStyle name="Normal 709 2 3" xfId="20211"/>
    <cellStyle name="Normal 709 3" xfId="4905"/>
    <cellStyle name="Normal 709 3 2" xfId="18906"/>
    <cellStyle name="Normal 709 4" xfId="10800"/>
    <cellStyle name="Normal 709 4 2" xfId="22838"/>
    <cellStyle name="Normal 709 5" xfId="14362"/>
    <cellStyle name="Normal 709 5 2" xfId="29605"/>
    <cellStyle name="Normal 709 6" xfId="16692"/>
    <cellStyle name="Normal 71" xfId="1846"/>
    <cellStyle name="Normal 71 2" xfId="1847"/>
    <cellStyle name="Normal 71 2 2" xfId="7801"/>
    <cellStyle name="Normal 71 2 2 2" xfId="12424"/>
    <cellStyle name="Normal 71 2 2 2 2" xfId="24462"/>
    <cellStyle name="Normal 71 2 2 3" xfId="20213"/>
    <cellStyle name="Normal 71 2 3" xfId="4906"/>
    <cellStyle name="Normal 71 2 3 2" xfId="18907"/>
    <cellStyle name="Normal 71 2 4" xfId="10801"/>
    <cellStyle name="Normal 71 2 4 2" xfId="22839"/>
    <cellStyle name="Normal 71 2 5" xfId="14778"/>
    <cellStyle name="Normal 71 2 5 2" xfId="30020"/>
    <cellStyle name="Normal 71 2 6" xfId="17106"/>
    <cellStyle name="Normal 71 3" xfId="1848"/>
    <cellStyle name="Normal 71 3 2" xfId="1849"/>
    <cellStyle name="Normal 71 3 3" xfId="1850"/>
    <cellStyle name="Normal 71 3 3 2" xfId="4908"/>
    <cellStyle name="Normal 71 3 3 2 2" xfId="18011"/>
    <cellStyle name="Normal 71 3 3 2 3" xfId="25214"/>
    <cellStyle name="Normal 71 3 3 3" xfId="4907"/>
    <cellStyle name="Normal 71 4" xfId="1851"/>
    <cellStyle name="Normal 71 4 2" xfId="4910"/>
    <cellStyle name="Normal 71 4 3" xfId="4909"/>
    <cellStyle name="Normal 71 4 4" xfId="25215"/>
    <cellStyle name="Normal 71 5" xfId="7800"/>
    <cellStyle name="Normal 71 5 2" xfId="12423"/>
    <cellStyle name="Normal 71 5 2 2" xfId="24461"/>
    <cellStyle name="Normal 71 5 3" xfId="20212"/>
    <cellStyle name="Normal 71 6" xfId="13157"/>
    <cellStyle name="Normal 71 6 2" xfId="27010"/>
    <cellStyle name="Normal 71 6 3" xfId="24950"/>
    <cellStyle name="Normal 71 7" xfId="13588"/>
    <cellStyle name="Normal 71 7 2" xfId="28835"/>
    <cellStyle name="Normal 71 8" xfId="15918"/>
    <cellStyle name="Normal 710" xfId="1852"/>
    <cellStyle name="Normal 710 2" xfId="7802"/>
    <cellStyle name="Normal 710 2 2" xfId="12425"/>
    <cellStyle name="Normal 710 2 2 2" xfId="24463"/>
    <cellStyle name="Normal 710 2 3" xfId="20214"/>
    <cellStyle name="Normal 710 3" xfId="4911"/>
    <cellStyle name="Normal 710 3 2" xfId="18908"/>
    <cellStyle name="Normal 710 4" xfId="10802"/>
    <cellStyle name="Normal 710 4 2" xfId="22840"/>
    <cellStyle name="Normal 710 5" xfId="14363"/>
    <cellStyle name="Normal 710 5 2" xfId="29606"/>
    <cellStyle name="Normal 710 6" xfId="16693"/>
    <cellStyle name="Normal 711" xfId="1853"/>
    <cellStyle name="Normal 711 2" xfId="7803"/>
    <cellStyle name="Normal 711 2 2" xfId="12426"/>
    <cellStyle name="Normal 711 2 2 2" xfId="24464"/>
    <cellStyle name="Normal 711 2 3" xfId="20215"/>
    <cellStyle name="Normal 711 3" xfId="4912"/>
    <cellStyle name="Normal 711 3 2" xfId="18909"/>
    <cellStyle name="Normal 711 4" xfId="10803"/>
    <cellStyle name="Normal 711 4 2" xfId="22841"/>
    <cellStyle name="Normal 711 5" xfId="14373"/>
    <cellStyle name="Normal 711 5 2" xfId="29616"/>
    <cellStyle name="Normal 711 6" xfId="16703"/>
    <cellStyle name="Normal 712" xfId="1854"/>
    <cellStyle name="Normal 712 2" xfId="7804"/>
    <cellStyle name="Normal 712 2 2" xfId="12427"/>
    <cellStyle name="Normal 712 2 2 2" xfId="24465"/>
    <cellStyle name="Normal 712 2 3" xfId="20216"/>
    <cellStyle name="Normal 712 3" xfId="4913"/>
    <cellStyle name="Normal 712 3 2" xfId="18910"/>
    <cellStyle name="Normal 712 4" xfId="10804"/>
    <cellStyle name="Normal 712 4 2" xfId="22842"/>
    <cellStyle name="Normal 712 5" xfId="14379"/>
    <cellStyle name="Normal 712 5 2" xfId="29622"/>
    <cellStyle name="Normal 712 6" xfId="16709"/>
    <cellStyle name="Normal 713" xfId="1855"/>
    <cellStyle name="Normal 713 2" xfId="7805"/>
    <cellStyle name="Normal 713 2 2" xfId="12428"/>
    <cellStyle name="Normal 713 2 2 2" xfId="24466"/>
    <cellStyle name="Normal 713 2 3" xfId="20217"/>
    <cellStyle name="Normal 713 3" xfId="4914"/>
    <cellStyle name="Normal 713 3 2" xfId="18911"/>
    <cellStyle name="Normal 713 4" xfId="10805"/>
    <cellStyle name="Normal 713 4 2" xfId="22843"/>
    <cellStyle name="Normal 713 5" xfId="14392"/>
    <cellStyle name="Normal 713 5 2" xfId="29635"/>
    <cellStyle name="Normal 713 6" xfId="16722"/>
    <cellStyle name="Normal 714" xfId="1856"/>
    <cellStyle name="Normal 714 2" xfId="7806"/>
    <cellStyle name="Normal 714 2 2" xfId="12429"/>
    <cellStyle name="Normal 714 2 2 2" xfId="24467"/>
    <cellStyle name="Normal 714 2 3" xfId="20218"/>
    <cellStyle name="Normal 714 3" xfId="4915"/>
    <cellStyle name="Normal 714 3 2" xfId="18912"/>
    <cellStyle name="Normal 714 4" xfId="10806"/>
    <cellStyle name="Normal 714 4 2" xfId="22844"/>
    <cellStyle name="Normal 714 5" xfId="14395"/>
    <cellStyle name="Normal 714 5 2" xfId="29638"/>
    <cellStyle name="Normal 714 6" xfId="16725"/>
    <cellStyle name="Normal 715" xfId="1857"/>
    <cellStyle name="Normal 715 2" xfId="7807"/>
    <cellStyle name="Normal 715 2 2" xfId="12430"/>
    <cellStyle name="Normal 715 2 2 2" xfId="24468"/>
    <cellStyle name="Normal 715 2 3" xfId="20219"/>
    <cellStyle name="Normal 715 3" xfId="4916"/>
    <cellStyle name="Normal 715 3 2" xfId="18913"/>
    <cellStyle name="Normal 715 4" xfId="10807"/>
    <cellStyle name="Normal 715 4 2" xfId="22845"/>
    <cellStyle name="Normal 715 5" xfId="14394"/>
    <cellStyle name="Normal 715 5 2" xfId="29637"/>
    <cellStyle name="Normal 715 6" xfId="16724"/>
    <cellStyle name="Normal 716" xfId="1858"/>
    <cellStyle name="Normal 716 2" xfId="7808"/>
    <cellStyle name="Normal 716 2 2" xfId="12431"/>
    <cellStyle name="Normal 716 2 2 2" xfId="24469"/>
    <cellStyle name="Normal 716 2 3" xfId="20220"/>
    <cellStyle name="Normal 716 3" xfId="4917"/>
    <cellStyle name="Normal 716 3 2" xfId="18914"/>
    <cellStyle name="Normal 716 4" xfId="10808"/>
    <cellStyle name="Normal 716 4 2" xfId="22846"/>
    <cellStyle name="Normal 716 5" xfId="14365"/>
    <cellStyle name="Normal 716 5 2" xfId="29608"/>
    <cellStyle name="Normal 716 6" xfId="16695"/>
    <cellStyle name="Normal 717" xfId="1859"/>
    <cellStyle name="Normal 717 2" xfId="7809"/>
    <cellStyle name="Normal 717 2 2" xfId="12432"/>
    <cellStyle name="Normal 717 2 2 2" xfId="24470"/>
    <cellStyle name="Normal 717 2 3" xfId="20221"/>
    <cellStyle name="Normal 717 3" xfId="4918"/>
    <cellStyle name="Normal 717 3 2" xfId="18915"/>
    <cellStyle name="Normal 717 4" xfId="10809"/>
    <cellStyle name="Normal 717 4 2" xfId="22847"/>
    <cellStyle name="Normal 717 5" xfId="14376"/>
    <cellStyle name="Normal 717 5 2" xfId="29619"/>
    <cellStyle name="Normal 717 6" xfId="16706"/>
    <cellStyle name="Normal 718" xfId="1860"/>
    <cellStyle name="Normal 718 2" xfId="7810"/>
    <cellStyle name="Normal 718 2 2" xfId="12433"/>
    <cellStyle name="Normal 718 2 2 2" xfId="24471"/>
    <cellStyle name="Normal 718 2 3" xfId="20222"/>
    <cellStyle name="Normal 718 3" xfId="4919"/>
    <cellStyle name="Normal 718 3 2" xfId="18916"/>
    <cellStyle name="Normal 718 4" xfId="10810"/>
    <cellStyle name="Normal 718 4 2" xfId="22848"/>
    <cellStyle name="Normal 718 5" xfId="14391"/>
    <cellStyle name="Normal 718 5 2" xfId="29634"/>
    <cellStyle name="Normal 718 6" xfId="16721"/>
    <cellStyle name="Normal 719" xfId="1861"/>
    <cellStyle name="Normal 719 2" xfId="7811"/>
    <cellStyle name="Normal 719 2 2" xfId="12434"/>
    <cellStyle name="Normal 719 2 2 2" xfId="24472"/>
    <cellStyle name="Normal 719 2 3" xfId="20223"/>
    <cellStyle name="Normal 719 3" xfId="4920"/>
    <cellStyle name="Normal 719 3 2" xfId="18917"/>
    <cellStyle name="Normal 719 4" xfId="10811"/>
    <cellStyle name="Normal 719 4 2" xfId="22849"/>
    <cellStyle name="Normal 719 5" xfId="14364"/>
    <cellStyle name="Normal 719 5 2" xfId="29607"/>
    <cellStyle name="Normal 719 6" xfId="16694"/>
    <cellStyle name="Normal 72" xfId="1862"/>
    <cellStyle name="Normal 72 2" xfId="1863"/>
    <cellStyle name="Normal 72 2 2" xfId="7813"/>
    <cellStyle name="Normal 72 2 2 2" xfId="12436"/>
    <cellStyle name="Normal 72 2 2 2 2" xfId="24474"/>
    <cellStyle name="Normal 72 2 2 3" xfId="20225"/>
    <cellStyle name="Normal 72 2 3" xfId="4922"/>
    <cellStyle name="Normal 72 2 3 2" xfId="18919"/>
    <cellStyle name="Normal 72 2 4" xfId="10813"/>
    <cellStyle name="Normal 72 2 4 2" xfId="22851"/>
    <cellStyle name="Normal 72 2 5" xfId="13159"/>
    <cellStyle name="Normal 72 2 5 2" xfId="27012"/>
    <cellStyle name="Normal 72 2 6" xfId="13590"/>
    <cellStyle name="Normal 72 2 6 2" xfId="28837"/>
    <cellStyle name="Normal 72 2 7" xfId="15920"/>
    <cellStyle name="Normal 72 3" xfId="1864"/>
    <cellStyle name="Normal 72 3 2" xfId="7814"/>
    <cellStyle name="Normal 72 3 2 2" xfId="12437"/>
    <cellStyle name="Normal 72 3 2 2 2" xfId="24475"/>
    <cellStyle name="Normal 72 3 2 3" xfId="20226"/>
    <cellStyle name="Normal 72 3 3" xfId="4923"/>
    <cellStyle name="Normal 72 3 3 2" xfId="18920"/>
    <cellStyle name="Normal 72 3 4" xfId="10814"/>
    <cellStyle name="Normal 72 3 4 2" xfId="22852"/>
    <cellStyle name="Normal 72 3 5" xfId="13160"/>
    <cellStyle name="Normal 72 3 5 2" xfId="27013"/>
    <cellStyle name="Normal 72 3 6" xfId="13591"/>
    <cellStyle name="Normal 72 3 6 2" xfId="28838"/>
    <cellStyle name="Normal 72 3 7" xfId="15921"/>
    <cellStyle name="Normal 72 4" xfId="7812"/>
    <cellStyle name="Normal 72 4 2" xfId="12435"/>
    <cellStyle name="Normal 72 4 2 2" xfId="24473"/>
    <cellStyle name="Normal 72 4 3" xfId="20224"/>
    <cellStyle name="Normal 72 5" xfId="4921"/>
    <cellStyle name="Normal 72 5 2" xfId="18918"/>
    <cellStyle name="Normal 72 6" xfId="10812"/>
    <cellStyle name="Normal 72 6 2" xfId="22850"/>
    <cellStyle name="Normal 72 7" xfId="13158"/>
    <cellStyle name="Normal 72 7 2" xfId="27011"/>
    <cellStyle name="Normal 72 8" xfId="13589"/>
    <cellStyle name="Normal 72 8 2" xfId="28836"/>
    <cellStyle name="Normal 72 9" xfId="15919"/>
    <cellStyle name="Normal 720" xfId="1865"/>
    <cellStyle name="Normal 720 2" xfId="7815"/>
    <cellStyle name="Normal 720 2 2" xfId="12438"/>
    <cellStyle name="Normal 720 2 2 2" xfId="24476"/>
    <cellStyle name="Normal 720 2 3" xfId="20227"/>
    <cellStyle name="Normal 720 3" xfId="4924"/>
    <cellStyle name="Normal 720 3 2" xfId="18921"/>
    <cellStyle name="Normal 720 4" xfId="10815"/>
    <cellStyle name="Normal 720 4 2" xfId="22853"/>
    <cellStyle name="Normal 720 5" xfId="14372"/>
    <cellStyle name="Normal 720 5 2" xfId="29615"/>
    <cellStyle name="Normal 720 6" xfId="16702"/>
    <cellStyle name="Normal 721" xfId="1866"/>
    <cellStyle name="Normal 721 2" xfId="7816"/>
    <cellStyle name="Normal 721 2 2" xfId="12439"/>
    <cellStyle name="Normal 721 2 2 2" xfId="24477"/>
    <cellStyle name="Normal 721 2 3" xfId="20228"/>
    <cellStyle name="Normal 721 3" xfId="4925"/>
    <cellStyle name="Normal 721 3 2" xfId="18922"/>
    <cellStyle name="Normal 721 4" xfId="10816"/>
    <cellStyle name="Normal 721 4 2" xfId="22854"/>
    <cellStyle name="Normal 721 5" xfId="14371"/>
    <cellStyle name="Normal 721 5 2" xfId="29614"/>
    <cellStyle name="Normal 721 6" xfId="16701"/>
    <cellStyle name="Normal 722" xfId="1867"/>
    <cellStyle name="Normal 722 2" xfId="7817"/>
    <cellStyle name="Normal 722 2 2" xfId="12440"/>
    <cellStyle name="Normal 722 2 2 2" xfId="24478"/>
    <cellStyle name="Normal 722 2 3" xfId="20229"/>
    <cellStyle name="Normal 722 3" xfId="4926"/>
    <cellStyle name="Normal 722 3 2" xfId="18923"/>
    <cellStyle name="Normal 722 4" xfId="10817"/>
    <cellStyle name="Normal 722 4 2" xfId="22855"/>
    <cellStyle name="Normal 722 5" xfId="14383"/>
    <cellStyle name="Normal 722 5 2" xfId="29626"/>
    <cellStyle name="Normal 722 6" xfId="16713"/>
    <cellStyle name="Normal 723" xfId="1868"/>
    <cellStyle name="Normal 723 2" xfId="7818"/>
    <cellStyle name="Normal 723 2 2" xfId="12441"/>
    <cellStyle name="Normal 723 2 2 2" xfId="24479"/>
    <cellStyle name="Normal 723 2 3" xfId="20230"/>
    <cellStyle name="Normal 723 3" xfId="4927"/>
    <cellStyle name="Normal 723 3 2" xfId="18924"/>
    <cellStyle name="Normal 723 4" xfId="10818"/>
    <cellStyle name="Normal 723 4 2" xfId="22856"/>
    <cellStyle name="Normal 723 5" xfId="14390"/>
    <cellStyle name="Normal 723 5 2" xfId="29633"/>
    <cellStyle name="Normal 723 6" xfId="16720"/>
    <cellStyle name="Normal 724" xfId="1869"/>
    <cellStyle name="Normal 724 2" xfId="7819"/>
    <cellStyle name="Normal 724 2 2" xfId="12442"/>
    <cellStyle name="Normal 724 2 2 2" xfId="24480"/>
    <cellStyle name="Normal 724 2 3" xfId="20231"/>
    <cellStyle name="Normal 724 3" xfId="4928"/>
    <cellStyle name="Normal 724 3 2" xfId="18925"/>
    <cellStyle name="Normal 724 4" xfId="10819"/>
    <cellStyle name="Normal 724 4 2" xfId="22857"/>
    <cellStyle name="Normal 724 5" xfId="14375"/>
    <cellStyle name="Normal 724 5 2" xfId="29618"/>
    <cellStyle name="Normal 724 6" xfId="16705"/>
    <cellStyle name="Normal 725" xfId="1870"/>
    <cellStyle name="Normal 725 2" xfId="7820"/>
    <cellStyle name="Normal 725 2 2" xfId="12443"/>
    <cellStyle name="Normal 725 2 2 2" xfId="24481"/>
    <cellStyle name="Normal 725 2 3" xfId="20232"/>
    <cellStyle name="Normal 725 3" xfId="4929"/>
    <cellStyle name="Normal 725 3 2" xfId="18926"/>
    <cellStyle name="Normal 725 4" xfId="10820"/>
    <cellStyle name="Normal 725 4 2" xfId="22858"/>
    <cellStyle name="Normal 725 5" xfId="14369"/>
    <cellStyle name="Normal 725 5 2" xfId="29612"/>
    <cellStyle name="Normal 725 6" xfId="16699"/>
    <cellStyle name="Normal 726" xfId="1871"/>
    <cellStyle name="Normal 726 2" xfId="7821"/>
    <cellStyle name="Normal 726 2 2" xfId="12444"/>
    <cellStyle name="Normal 726 2 2 2" xfId="24482"/>
    <cellStyle name="Normal 726 2 3" xfId="20233"/>
    <cellStyle name="Normal 726 3" xfId="4930"/>
    <cellStyle name="Normal 726 3 2" xfId="18927"/>
    <cellStyle name="Normal 726 4" xfId="10821"/>
    <cellStyle name="Normal 726 4 2" xfId="22859"/>
    <cellStyle name="Normal 726 5" xfId="14377"/>
    <cellStyle name="Normal 726 5 2" xfId="29620"/>
    <cellStyle name="Normal 726 6" xfId="16707"/>
    <cellStyle name="Normal 727" xfId="1872"/>
    <cellStyle name="Normal 727 2" xfId="7822"/>
    <cellStyle name="Normal 727 2 2" xfId="12445"/>
    <cellStyle name="Normal 727 2 2 2" xfId="24483"/>
    <cellStyle name="Normal 727 2 3" xfId="20234"/>
    <cellStyle name="Normal 727 3" xfId="4931"/>
    <cellStyle name="Normal 727 3 2" xfId="18928"/>
    <cellStyle name="Normal 727 4" xfId="10822"/>
    <cellStyle name="Normal 727 4 2" xfId="22860"/>
    <cellStyle name="Normal 727 5" xfId="14381"/>
    <cellStyle name="Normal 727 5 2" xfId="29624"/>
    <cellStyle name="Normal 727 6" xfId="16711"/>
    <cellStyle name="Normal 728" xfId="1873"/>
    <cellStyle name="Normal 728 2" xfId="7823"/>
    <cellStyle name="Normal 728 2 2" xfId="12446"/>
    <cellStyle name="Normal 728 2 2 2" xfId="24484"/>
    <cellStyle name="Normal 728 2 3" xfId="20235"/>
    <cellStyle name="Normal 728 3" xfId="4932"/>
    <cellStyle name="Normal 728 3 2" xfId="18929"/>
    <cellStyle name="Normal 728 4" xfId="10823"/>
    <cellStyle name="Normal 728 4 2" xfId="22861"/>
    <cellStyle name="Normal 728 5" xfId="14387"/>
    <cellStyle name="Normal 728 5 2" xfId="29630"/>
    <cellStyle name="Normal 728 6" xfId="16717"/>
    <cellStyle name="Normal 729" xfId="1874"/>
    <cellStyle name="Normal 729 2" xfId="7824"/>
    <cellStyle name="Normal 729 2 2" xfId="12447"/>
    <cellStyle name="Normal 729 2 2 2" xfId="24485"/>
    <cellStyle name="Normal 729 2 3" xfId="20236"/>
    <cellStyle name="Normal 729 3" xfId="4933"/>
    <cellStyle name="Normal 729 3 2" xfId="18930"/>
    <cellStyle name="Normal 729 4" xfId="10824"/>
    <cellStyle name="Normal 729 4 2" xfId="22862"/>
    <cellStyle name="Normal 729 5" xfId="14389"/>
    <cellStyle name="Normal 729 5 2" xfId="29632"/>
    <cellStyle name="Normal 729 6" xfId="16719"/>
    <cellStyle name="Normal 73" xfId="1875"/>
    <cellStyle name="Normal 73 2" xfId="1876"/>
    <cellStyle name="Normal 73 2 2" xfId="1877"/>
    <cellStyle name="Normal 73 2 2 2" xfId="7827"/>
    <cellStyle name="Normal 73 2 2 3" xfId="7828"/>
    <cellStyle name="Normal 73 2 2 3 2" xfId="12450"/>
    <cellStyle name="Normal 73 2 2 3 2 2" xfId="24488"/>
    <cellStyle name="Normal 73 2 2 3 3" xfId="20239"/>
    <cellStyle name="Normal 73 2 2 4" xfId="14779"/>
    <cellStyle name="Normal 73 2 2 4 2" xfId="30021"/>
    <cellStyle name="Normal 73 2 2 5" xfId="17107"/>
    <cellStyle name="Normal 73 2 3" xfId="7826"/>
    <cellStyle name="Normal 73 2 3 2" xfId="12449"/>
    <cellStyle name="Normal 73 2 3 2 2" xfId="24487"/>
    <cellStyle name="Normal 73 2 3 3" xfId="20238"/>
    <cellStyle name="Normal 73 2 4" xfId="4934"/>
    <cellStyle name="Normal 73 2 4 2" xfId="18931"/>
    <cellStyle name="Normal 73 2 5" xfId="10825"/>
    <cellStyle name="Normal 73 2 5 2" xfId="22863"/>
    <cellStyle name="Normal 73 3" xfId="1878"/>
    <cellStyle name="Normal 73 3 2" xfId="1879"/>
    <cellStyle name="Normal 73 3 3" xfId="1880"/>
    <cellStyle name="Normal 73 3 3 2" xfId="4936"/>
    <cellStyle name="Normal 73 3 3 2 2" xfId="18012"/>
    <cellStyle name="Normal 73 3 3 2 3" xfId="25216"/>
    <cellStyle name="Normal 73 3 3 3" xfId="4935"/>
    <cellStyle name="Normal 73 4" xfId="1881"/>
    <cellStyle name="Normal 73 4 2" xfId="4938"/>
    <cellStyle name="Normal 73 4 3" xfId="4937"/>
    <cellStyle name="Normal 73 4 4" xfId="25217"/>
    <cellStyle name="Normal 73 5" xfId="7825"/>
    <cellStyle name="Normal 73 5 2" xfId="12448"/>
    <cellStyle name="Normal 73 5 2 2" xfId="24486"/>
    <cellStyle name="Normal 73 5 3" xfId="20237"/>
    <cellStyle name="Normal 73 6" xfId="13161"/>
    <cellStyle name="Normal 73 6 2" xfId="27014"/>
    <cellStyle name="Normal 73 6 3" xfId="24951"/>
    <cellStyle name="Normal 73 7" xfId="13592"/>
    <cellStyle name="Normal 73 7 2" xfId="28839"/>
    <cellStyle name="Normal 73 8" xfId="15922"/>
    <cellStyle name="Normal 730" xfId="1882"/>
    <cellStyle name="Normal 730 2" xfId="7829"/>
    <cellStyle name="Normal 730 2 2" xfId="12451"/>
    <cellStyle name="Normal 730 2 2 2" xfId="24489"/>
    <cellStyle name="Normal 730 2 3" xfId="20240"/>
    <cellStyle name="Normal 730 3" xfId="4939"/>
    <cellStyle name="Normal 730 3 2" xfId="18932"/>
    <cellStyle name="Normal 730 4" xfId="10826"/>
    <cellStyle name="Normal 730 4 2" xfId="22864"/>
    <cellStyle name="Normal 730 5" xfId="14366"/>
    <cellStyle name="Normal 730 5 2" xfId="29609"/>
    <cellStyle name="Normal 730 6" xfId="16696"/>
    <cellStyle name="Normal 731" xfId="1883"/>
    <cellStyle name="Normal 731 2" xfId="7830"/>
    <cellStyle name="Normal 731 2 2" xfId="12452"/>
    <cellStyle name="Normal 731 2 2 2" xfId="24490"/>
    <cellStyle name="Normal 731 2 3" xfId="20241"/>
    <cellStyle name="Normal 731 3" xfId="4940"/>
    <cellStyle name="Normal 731 3 2" xfId="18933"/>
    <cellStyle name="Normal 731 4" xfId="10827"/>
    <cellStyle name="Normal 731 4 2" xfId="22865"/>
    <cellStyle name="Normal 731 5" xfId="14384"/>
    <cellStyle name="Normal 731 5 2" xfId="29627"/>
    <cellStyle name="Normal 731 6" xfId="16714"/>
    <cellStyle name="Normal 732" xfId="1884"/>
    <cellStyle name="Normal 732 2" xfId="7831"/>
    <cellStyle name="Normal 732 2 2" xfId="12453"/>
    <cellStyle name="Normal 732 2 2 2" xfId="24491"/>
    <cellStyle name="Normal 732 2 3" xfId="20242"/>
    <cellStyle name="Normal 732 3" xfId="4941"/>
    <cellStyle name="Normal 732 3 2" xfId="18934"/>
    <cellStyle name="Normal 732 4" xfId="10828"/>
    <cellStyle name="Normal 732 4 2" xfId="22866"/>
    <cellStyle name="Normal 732 5" xfId="14370"/>
    <cellStyle name="Normal 732 5 2" xfId="29613"/>
    <cellStyle name="Normal 732 6" xfId="16700"/>
    <cellStyle name="Normal 733" xfId="1885"/>
    <cellStyle name="Normal 733 2" xfId="7832"/>
    <cellStyle name="Normal 733 2 2" xfId="12454"/>
    <cellStyle name="Normal 733 2 2 2" xfId="24492"/>
    <cellStyle name="Normal 733 2 3" xfId="20243"/>
    <cellStyle name="Normal 733 3" xfId="4942"/>
    <cellStyle name="Normal 733 3 2" xfId="18935"/>
    <cellStyle name="Normal 733 4" xfId="10829"/>
    <cellStyle name="Normal 733 4 2" xfId="22867"/>
    <cellStyle name="Normal 733 5" xfId="14393"/>
    <cellStyle name="Normal 733 5 2" xfId="29636"/>
    <cellStyle name="Normal 733 6" xfId="16723"/>
    <cellStyle name="Normal 734" xfId="1886"/>
    <cellStyle name="Normal 734 2" xfId="7833"/>
    <cellStyle name="Normal 734 2 2" xfId="12455"/>
    <cellStyle name="Normal 734 2 2 2" xfId="24493"/>
    <cellStyle name="Normal 734 2 3" xfId="20244"/>
    <cellStyle name="Normal 734 3" xfId="4943"/>
    <cellStyle name="Normal 734 3 2" xfId="18936"/>
    <cellStyle name="Normal 734 4" xfId="10830"/>
    <cellStyle name="Normal 734 4 2" xfId="22868"/>
    <cellStyle name="Normal 734 5" xfId="14367"/>
    <cellStyle name="Normal 734 5 2" xfId="29610"/>
    <cellStyle name="Normal 734 6" xfId="16697"/>
    <cellStyle name="Normal 735" xfId="1887"/>
    <cellStyle name="Normal 735 2" xfId="7834"/>
    <cellStyle name="Normal 735 2 2" xfId="12456"/>
    <cellStyle name="Normal 735 2 2 2" xfId="24494"/>
    <cellStyle name="Normal 735 2 3" xfId="20245"/>
    <cellStyle name="Normal 735 3" xfId="4944"/>
    <cellStyle name="Normal 735 3 2" xfId="18937"/>
    <cellStyle name="Normal 735 4" xfId="10831"/>
    <cellStyle name="Normal 735 4 2" xfId="22869"/>
    <cellStyle name="Normal 735 5" xfId="14378"/>
    <cellStyle name="Normal 735 5 2" xfId="29621"/>
    <cellStyle name="Normal 735 6" xfId="16708"/>
    <cellStyle name="Normal 736" xfId="1888"/>
    <cellStyle name="Normal 736 2" xfId="7835"/>
    <cellStyle name="Normal 736 2 2" xfId="12457"/>
    <cellStyle name="Normal 736 2 2 2" xfId="24495"/>
    <cellStyle name="Normal 736 2 3" xfId="20246"/>
    <cellStyle name="Normal 736 3" xfId="4945"/>
    <cellStyle name="Normal 736 3 2" xfId="18938"/>
    <cellStyle name="Normal 736 4" xfId="10832"/>
    <cellStyle name="Normal 736 4 2" xfId="22870"/>
    <cellStyle name="Normal 736 5" xfId="14386"/>
    <cellStyle name="Normal 736 5 2" xfId="29629"/>
    <cellStyle name="Normal 736 6" xfId="16716"/>
    <cellStyle name="Normal 737" xfId="1889"/>
    <cellStyle name="Normal 737 2" xfId="7836"/>
    <cellStyle name="Normal 737 2 2" xfId="12458"/>
    <cellStyle name="Normal 737 2 2 2" xfId="24496"/>
    <cellStyle name="Normal 737 2 3" xfId="20247"/>
    <cellStyle name="Normal 737 3" xfId="4946"/>
    <cellStyle name="Normal 737 3 2" xfId="18939"/>
    <cellStyle name="Normal 737 4" xfId="10833"/>
    <cellStyle name="Normal 737 4 2" xfId="22871"/>
    <cellStyle name="Normal 737 5" xfId="14397"/>
    <cellStyle name="Normal 737 5 2" xfId="29640"/>
    <cellStyle name="Normal 737 6" xfId="16727"/>
    <cellStyle name="Normal 738" xfId="1890"/>
    <cellStyle name="Normal 738 2" xfId="7837"/>
    <cellStyle name="Normal 738 2 2" xfId="12459"/>
    <cellStyle name="Normal 738 2 2 2" xfId="24497"/>
    <cellStyle name="Normal 738 2 3" xfId="20248"/>
    <cellStyle name="Normal 738 3" xfId="4947"/>
    <cellStyle name="Normal 738 3 2" xfId="18940"/>
    <cellStyle name="Normal 738 4" xfId="10834"/>
    <cellStyle name="Normal 738 4 2" xfId="22872"/>
    <cellStyle name="Normal 738 5" xfId="14380"/>
    <cellStyle name="Normal 738 5 2" xfId="29623"/>
    <cellStyle name="Normal 738 6" xfId="16710"/>
    <cellStyle name="Normal 739" xfId="1891"/>
    <cellStyle name="Normal 739 2" xfId="7838"/>
    <cellStyle name="Normal 739 2 2" xfId="12460"/>
    <cellStyle name="Normal 739 2 2 2" xfId="24498"/>
    <cellStyle name="Normal 739 2 3" xfId="20249"/>
    <cellStyle name="Normal 739 3" xfId="4948"/>
    <cellStyle name="Normal 739 3 2" xfId="18941"/>
    <cellStyle name="Normal 739 4" xfId="10835"/>
    <cellStyle name="Normal 739 4 2" xfId="22873"/>
    <cellStyle name="Normal 739 5" xfId="14398"/>
    <cellStyle name="Normal 739 5 2" xfId="29641"/>
    <cellStyle name="Normal 739 6" xfId="16728"/>
    <cellStyle name="Normal 74" xfId="1892"/>
    <cellStyle name="Normal 74 2" xfId="1893"/>
    <cellStyle name="Normal 74 2 2" xfId="1894"/>
    <cellStyle name="Normal 74 2 2 2" xfId="7841"/>
    <cellStyle name="Normal 74 2 2 3" xfId="7842"/>
    <cellStyle name="Normal 74 2 2 3 2" xfId="12463"/>
    <cellStyle name="Normal 74 2 2 3 2 2" xfId="24501"/>
    <cellStyle name="Normal 74 2 2 3 3" xfId="20252"/>
    <cellStyle name="Normal 74 2 2 4" xfId="14780"/>
    <cellStyle name="Normal 74 2 2 4 2" xfId="30022"/>
    <cellStyle name="Normal 74 2 2 5" xfId="17108"/>
    <cellStyle name="Normal 74 2 3" xfId="7840"/>
    <cellStyle name="Normal 74 2 3 2" xfId="12462"/>
    <cellStyle name="Normal 74 2 3 2 2" xfId="24500"/>
    <cellStyle name="Normal 74 2 3 3" xfId="20251"/>
    <cellStyle name="Normal 74 2 4" xfId="4949"/>
    <cellStyle name="Normal 74 2 4 2" xfId="18942"/>
    <cellStyle name="Normal 74 2 5" xfId="10836"/>
    <cellStyle name="Normal 74 2 5 2" xfId="22874"/>
    <cellStyle name="Normal 74 3" xfId="1895"/>
    <cellStyle name="Normal 74 3 2" xfId="1896"/>
    <cellStyle name="Normal 74 3 3" xfId="1897"/>
    <cellStyle name="Normal 74 3 3 2" xfId="4951"/>
    <cellStyle name="Normal 74 3 3 2 2" xfId="18013"/>
    <cellStyle name="Normal 74 3 3 2 3" xfId="25218"/>
    <cellStyle name="Normal 74 3 3 3" xfId="4950"/>
    <cellStyle name="Normal 74 4" xfId="1898"/>
    <cellStyle name="Normal 74 4 2" xfId="4953"/>
    <cellStyle name="Normal 74 4 3" xfId="4952"/>
    <cellStyle name="Normal 74 4 4" xfId="25219"/>
    <cellStyle name="Normal 74 5" xfId="7839"/>
    <cellStyle name="Normal 74 5 2" xfId="12461"/>
    <cellStyle name="Normal 74 5 2 2" xfId="24499"/>
    <cellStyle name="Normal 74 5 3" xfId="20250"/>
    <cellStyle name="Normal 74 6" xfId="13162"/>
    <cellStyle name="Normal 74 6 2" xfId="27015"/>
    <cellStyle name="Normal 74 6 3" xfId="24952"/>
    <cellStyle name="Normal 74 7" xfId="13593"/>
    <cellStyle name="Normal 74 7 2" xfId="28840"/>
    <cellStyle name="Normal 74 8" xfId="15923"/>
    <cellStyle name="Normal 740" xfId="1899"/>
    <cellStyle name="Normal 740 2" xfId="7843"/>
    <cellStyle name="Normal 740 2 2" xfId="12464"/>
    <cellStyle name="Normal 740 2 2 2" xfId="24502"/>
    <cellStyle name="Normal 740 2 3" xfId="20253"/>
    <cellStyle name="Normal 740 3" xfId="4954"/>
    <cellStyle name="Normal 740 3 2" xfId="18943"/>
    <cellStyle name="Normal 740 4" xfId="10837"/>
    <cellStyle name="Normal 740 4 2" xfId="22875"/>
    <cellStyle name="Normal 740 5" xfId="14385"/>
    <cellStyle name="Normal 740 5 2" xfId="29628"/>
    <cellStyle name="Normal 740 6" xfId="16715"/>
    <cellStyle name="Normal 741" xfId="1900"/>
    <cellStyle name="Normal 741 2" xfId="7844"/>
    <cellStyle name="Normal 741 2 2" xfId="12465"/>
    <cellStyle name="Normal 741 2 2 2" xfId="24503"/>
    <cellStyle name="Normal 741 2 3" xfId="20254"/>
    <cellStyle name="Normal 741 3" xfId="4955"/>
    <cellStyle name="Normal 741 3 2" xfId="18944"/>
    <cellStyle name="Normal 741 4" xfId="10838"/>
    <cellStyle name="Normal 741 4 2" xfId="22876"/>
    <cellStyle name="Normal 741 5" xfId="14396"/>
    <cellStyle name="Normal 741 5 2" xfId="29639"/>
    <cellStyle name="Normal 741 6" xfId="16726"/>
    <cellStyle name="Normal 742" xfId="1901"/>
    <cellStyle name="Normal 742 2" xfId="7845"/>
    <cellStyle name="Normal 742 2 2" xfId="12466"/>
    <cellStyle name="Normal 742 2 2 2" xfId="24504"/>
    <cellStyle name="Normal 742 2 3" xfId="20255"/>
    <cellStyle name="Normal 742 3" xfId="4956"/>
    <cellStyle name="Normal 742 3 2" xfId="18945"/>
    <cellStyle name="Normal 742 4" xfId="10839"/>
    <cellStyle name="Normal 742 4 2" xfId="22877"/>
    <cellStyle name="Normal 742 5" xfId="14388"/>
    <cellStyle name="Normal 742 5 2" xfId="29631"/>
    <cellStyle name="Normal 742 6" xfId="16718"/>
    <cellStyle name="Normal 743" xfId="1902"/>
    <cellStyle name="Normal 743 2" xfId="7846"/>
    <cellStyle name="Normal 743 2 2" xfId="12467"/>
    <cellStyle name="Normal 743 2 2 2" xfId="24505"/>
    <cellStyle name="Normal 743 2 3" xfId="20256"/>
    <cellStyle name="Normal 743 3" xfId="4957"/>
    <cellStyle name="Normal 743 3 2" xfId="18946"/>
    <cellStyle name="Normal 743 4" xfId="10840"/>
    <cellStyle name="Normal 743 4 2" xfId="22878"/>
    <cellStyle name="Normal 743 5" xfId="14382"/>
    <cellStyle name="Normal 743 5 2" xfId="29625"/>
    <cellStyle name="Normal 743 6" xfId="16712"/>
    <cellStyle name="Normal 744" xfId="1903"/>
    <cellStyle name="Normal 744 2" xfId="7847"/>
    <cellStyle name="Normal 744 2 2" xfId="12468"/>
    <cellStyle name="Normal 744 2 2 2" xfId="24506"/>
    <cellStyle name="Normal 744 2 3" xfId="20257"/>
    <cellStyle name="Normal 744 3" xfId="4958"/>
    <cellStyle name="Normal 744 3 2" xfId="18947"/>
    <cellStyle name="Normal 744 4" xfId="10841"/>
    <cellStyle name="Normal 744 4 2" xfId="22879"/>
    <cellStyle name="Normal 744 5" xfId="14374"/>
    <cellStyle name="Normal 744 5 2" xfId="29617"/>
    <cellStyle name="Normal 744 6" xfId="16704"/>
    <cellStyle name="Normal 745" xfId="1904"/>
    <cellStyle name="Normal 745 2" xfId="7848"/>
    <cellStyle name="Normal 745 2 2" xfId="12469"/>
    <cellStyle name="Normal 745 2 2 2" xfId="24507"/>
    <cellStyle name="Normal 745 2 3" xfId="20258"/>
    <cellStyle name="Normal 745 3" xfId="4959"/>
    <cellStyle name="Normal 745 3 2" xfId="18948"/>
    <cellStyle name="Normal 745 4" xfId="10842"/>
    <cellStyle name="Normal 745 4 2" xfId="22880"/>
    <cellStyle name="Normal 745 5" xfId="14368"/>
    <cellStyle name="Normal 745 5 2" xfId="29611"/>
    <cellStyle name="Normal 745 6" xfId="16698"/>
    <cellStyle name="Normal 746" xfId="1905"/>
    <cellStyle name="Normal 746 2" xfId="7849"/>
    <cellStyle name="Normal 746 2 2" xfId="12470"/>
    <cellStyle name="Normal 746 2 2 2" xfId="24508"/>
    <cellStyle name="Normal 746 2 3" xfId="20259"/>
    <cellStyle name="Normal 746 3" xfId="4960"/>
    <cellStyle name="Normal 746 3 2" xfId="18949"/>
    <cellStyle name="Normal 746 4" xfId="10843"/>
    <cellStyle name="Normal 746 4 2" xfId="22881"/>
    <cellStyle name="Normal 746 5" xfId="14399"/>
    <cellStyle name="Normal 746 5 2" xfId="29642"/>
    <cellStyle name="Normal 746 6" xfId="16729"/>
    <cellStyle name="Normal 747" xfId="1906"/>
    <cellStyle name="Normal 747 2" xfId="7850"/>
    <cellStyle name="Normal 747 2 2" xfId="12471"/>
    <cellStyle name="Normal 747 2 2 2" xfId="24509"/>
    <cellStyle name="Normal 747 2 3" xfId="20260"/>
    <cellStyle name="Normal 747 3" xfId="4961"/>
    <cellStyle name="Normal 747 3 2" xfId="18950"/>
    <cellStyle name="Normal 747 4" xfId="10844"/>
    <cellStyle name="Normal 747 4 2" xfId="22882"/>
    <cellStyle name="Normal 747 5" xfId="14402"/>
    <cellStyle name="Normal 747 5 2" xfId="29645"/>
    <cellStyle name="Normal 747 6" xfId="16732"/>
    <cellStyle name="Normal 748" xfId="1907"/>
    <cellStyle name="Normal 748 2" xfId="7851"/>
    <cellStyle name="Normal 748 2 2" xfId="12472"/>
    <cellStyle name="Normal 748 2 2 2" xfId="24510"/>
    <cellStyle name="Normal 748 2 3" xfId="20261"/>
    <cellStyle name="Normal 748 3" xfId="4962"/>
    <cellStyle name="Normal 748 3 2" xfId="18951"/>
    <cellStyle name="Normal 748 4" xfId="10845"/>
    <cellStyle name="Normal 748 4 2" xfId="22883"/>
    <cellStyle name="Normal 748 5" xfId="14405"/>
    <cellStyle name="Normal 748 5 2" xfId="29648"/>
    <cellStyle name="Normal 748 6" xfId="16735"/>
    <cellStyle name="Normal 749" xfId="1908"/>
    <cellStyle name="Normal 749 2" xfId="7852"/>
    <cellStyle name="Normal 749 2 2" xfId="12473"/>
    <cellStyle name="Normal 749 2 2 2" xfId="24511"/>
    <cellStyle name="Normal 749 2 3" xfId="20262"/>
    <cellStyle name="Normal 749 3" xfId="4963"/>
    <cellStyle name="Normal 749 3 2" xfId="18952"/>
    <cellStyle name="Normal 749 4" xfId="10846"/>
    <cellStyle name="Normal 749 4 2" xfId="22884"/>
    <cellStyle name="Normal 749 5" xfId="14406"/>
    <cellStyle name="Normal 749 5 2" xfId="29649"/>
    <cellStyle name="Normal 749 6" xfId="16736"/>
    <cellStyle name="Normal 75" xfId="1909"/>
    <cellStyle name="Normal 75 2" xfId="1910"/>
    <cellStyle name="Normal 75 2 2" xfId="7854"/>
    <cellStyle name="Normal 75 2 2 2" xfId="12475"/>
    <cellStyle name="Normal 75 2 2 2 2" xfId="24513"/>
    <cellStyle name="Normal 75 2 2 3" xfId="20264"/>
    <cellStyle name="Normal 75 2 3" xfId="4965"/>
    <cellStyle name="Normal 75 2 3 2" xfId="18954"/>
    <cellStyle name="Normal 75 2 4" xfId="10848"/>
    <cellStyle name="Normal 75 2 4 2" xfId="22886"/>
    <cellStyle name="Normal 75 2 5" xfId="13164"/>
    <cellStyle name="Normal 75 2 5 2" xfId="27017"/>
    <cellStyle name="Normal 75 2 6" xfId="13595"/>
    <cellStyle name="Normal 75 2 6 2" xfId="28842"/>
    <cellStyle name="Normal 75 2 7" xfId="15925"/>
    <cellStyle name="Normal 75 3" xfId="1911"/>
    <cellStyle name="Normal 75 3 2" xfId="7855"/>
    <cellStyle name="Normal 75 3 2 2" xfId="12476"/>
    <cellStyle name="Normal 75 3 2 2 2" xfId="24514"/>
    <cellStyle name="Normal 75 3 2 3" xfId="20265"/>
    <cellStyle name="Normal 75 3 3" xfId="4966"/>
    <cellStyle name="Normal 75 3 3 2" xfId="18955"/>
    <cellStyle name="Normal 75 3 4" xfId="10849"/>
    <cellStyle name="Normal 75 3 4 2" xfId="22887"/>
    <cellStyle name="Normal 75 3 5" xfId="13165"/>
    <cellStyle name="Normal 75 3 5 2" xfId="27018"/>
    <cellStyle name="Normal 75 3 6" xfId="13596"/>
    <cellStyle name="Normal 75 3 6 2" xfId="28843"/>
    <cellStyle name="Normal 75 3 7" xfId="15926"/>
    <cellStyle name="Normal 75 4" xfId="7853"/>
    <cellStyle name="Normal 75 4 2" xfId="12474"/>
    <cellStyle name="Normal 75 4 2 2" xfId="24512"/>
    <cellStyle name="Normal 75 4 3" xfId="20263"/>
    <cellStyle name="Normal 75 5" xfId="4964"/>
    <cellStyle name="Normal 75 5 2" xfId="18953"/>
    <cellStyle name="Normal 75 6" xfId="10847"/>
    <cellStyle name="Normal 75 6 2" xfId="22885"/>
    <cellStyle name="Normal 75 7" xfId="13163"/>
    <cellStyle name="Normal 75 7 2" xfId="27016"/>
    <cellStyle name="Normal 75 8" xfId="13594"/>
    <cellStyle name="Normal 75 8 2" xfId="28841"/>
    <cellStyle name="Normal 75 9" xfId="15924"/>
    <cellStyle name="Normal 750" xfId="1912"/>
    <cellStyle name="Normal 750 2" xfId="7856"/>
    <cellStyle name="Normal 750 2 2" xfId="12477"/>
    <cellStyle name="Normal 750 2 2 2" xfId="24515"/>
    <cellStyle name="Normal 750 2 3" xfId="20266"/>
    <cellStyle name="Normal 750 3" xfId="4967"/>
    <cellStyle name="Normal 750 3 2" xfId="18956"/>
    <cellStyle name="Normal 750 4" xfId="10850"/>
    <cellStyle name="Normal 750 4 2" xfId="22888"/>
    <cellStyle name="Normal 750 5" xfId="14404"/>
    <cellStyle name="Normal 750 5 2" xfId="29647"/>
    <cellStyle name="Normal 750 6" xfId="16734"/>
    <cellStyle name="Normal 751" xfId="1913"/>
    <cellStyle name="Normal 751 2" xfId="7857"/>
    <cellStyle name="Normal 751 2 2" xfId="12478"/>
    <cellStyle name="Normal 751 2 2 2" xfId="24516"/>
    <cellStyle name="Normal 751 2 3" xfId="20267"/>
    <cellStyle name="Normal 751 3" xfId="4968"/>
    <cellStyle name="Normal 751 3 2" xfId="18957"/>
    <cellStyle name="Normal 751 4" xfId="10851"/>
    <cellStyle name="Normal 751 4 2" xfId="22889"/>
    <cellStyle name="Normal 751 5" xfId="14407"/>
    <cellStyle name="Normal 751 5 2" xfId="29650"/>
    <cellStyle name="Normal 751 6" xfId="16737"/>
    <cellStyle name="Normal 752" xfId="1914"/>
    <cellStyle name="Normal 752 2" xfId="7858"/>
    <cellStyle name="Normal 752 2 2" xfId="12479"/>
    <cellStyle name="Normal 752 2 2 2" xfId="24517"/>
    <cellStyle name="Normal 752 2 3" xfId="20268"/>
    <cellStyle name="Normal 752 3" xfId="4969"/>
    <cellStyle name="Normal 752 3 2" xfId="18958"/>
    <cellStyle name="Normal 752 4" xfId="10852"/>
    <cellStyle name="Normal 752 4 2" xfId="22890"/>
    <cellStyle name="Normal 752 5" xfId="14403"/>
    <cellStyle name="Normal 752 5 2" xfId="29646"/>
    <cellStyle name="Normal 752 6" xfId="16733"/>
    <cellStyle name="Normal 753" xfId="1915"/>
    <cellStyle name="Normal 753 2" xfId="7859"/>
    <cellStyle name="Normal 753 2 2" xfId="12480"/>
    <cellStyle name="Normal 753 2 2 2" xfId="24518"/>
    <cellStyle name="Normal 753 2 3" xfId="20269"/>
    <cellStyle name="Normal 753 3" xfId="4970"/>
    <cellStyle name="Normal 753 3 2" xfId="18959"/>
    <cellStyle name="Normal 753 4" xfId="10853"/>
    <cellStyle name="Normal 753 4 2" xfId="22891"/>
    <cellStyle name="Normal 753 5" xfId="14401"/>
    <cellStyle name="Normal 753 5 2" xfId="29644"/>
    <cellStyle name="Normal 753 6" xfId="16731"/>
    <cellStyle name="Normal 754" xfId="1916"/>
    <cellStyle name="Normal 754 2" xfId="7860"/>
    <cellStyle name="Normal 754 2 2" xfId="12481"/>
    <cellStyle name="Normal 754 2 2 2" xfId="24519"/>
    <cellStyle name="Normal 754 2 3" xfId="20270"/>
    <cellStyle name="Normal 754 3" xfId="4971"/>
    <cellStyle name="Normal 754 3 2" xfId="18960"/>
    <cellStyle name="Normal 754 4" xfId="10854"/>
    <cellStyle name="Normal 754 4 2" xfId="22892"/>
    <cellStyle name="Normal 754 5" xfId="14400"/>
    <cellStyle name="Normal 754 5 2" xfId="29643"/>
    <cellStyle name="Normal 754 6" xfId="16730"/>
    <cellStyle name="Normal 755" xfId="1917"/>
    <cellStyle name="Normal 755 2" xfId="7861"/>
    <cellStyle name="Normal 755 2 2" xfId="12482"/>
    <cellStyle name="Normal 755 2 2 2" xfId="24520"/>
    <cellStyle name="Normal 755 2 3" xfId="20271"/>
    <cellStyle name="Normal 755 3" xfId="4972"/>
    <cellStyle name="Normal 755 3 2" xfId="18961"/>
    <cellStyle name="Normal 755 4" xfId="10855"/>
    <cellStyle name="Normal 755 4 2" xfId="22893"/>
    <cellStyle name="Normal 755 5" xfId="14408"/>
    <cellStyle name="Normal 755 5 2" xfId="29651"/>
    <cellStyle name="Normal 755 6" xfId="16738"/>
    <cellStyle name="Normal 756" xfId="1918"/>
    <cellStyle name="Normal 756 2" xfId="7862"/>
    <cellStyle name="Normal 756 2 2" xfId="12483"/>
    <cellStyle name="Normal 756 2 2 2" xfId="24521"/>
    <cellStyle name="Normal 756 2 3" xfId="20272"/>
    <cellStyle name="Normal 756 3" xfId="4973"/>
    <cellStyle name="Normal 756 3 2" xfId="18962"/>
    <cellStyle name="Normal 756 4" xfId="10856"/>
    <cellStyle name="Normal 756 4 2" xfId="22894"/>
    <cellStyle name="Normal 756 5" xfId="14410"/>
    <cellStyle name="Normal 756 5 2" xfId="29653"/>
    <cellStyle name="Normal 756 6" xfId="16740"/>
    <cellStyle name="Normal 757" xfId="1919"/>
    <cellStyle name="Normal 757 2" xfId="7863"/>
    <cellStyle name="Normal 757 2 2" xfId="12484"/>
    <cellStyle name="Normal 757 2 2 2" xfId="24522"/>
    <cellStyle name="Normal 757 2 3" xfId="20273"/>
    <cellStyle name="Normal 757 3" xfId="4974"/>
    <cellStyle name="Normal 757 3 2" xfId="18963"/>
    <cellStyle name="Normal 757 4" xfId="10857"/>
    <cellStyle name="Normal 757 4 2" xfId="22895"/>
    <cellStyle name="Normal 757 5" xfId="14421"/>
    <cellStyle name="Normal 757 5 2" xfId="29664"/>
    <cellStyle name="Normal 757 6" xfId="16751"/>
    <cellStyle name="Normal 758" xfId="1920"/>
    <cellStyle name="Normal 758 2" xfId="7864"/>
    <cellStyle name="Normal 758 2 2" xfId="12485"/>
    <cellStyle name="Normal 758 2 2 2" xfId="24523"/>
    <cellStyle name="Normal 758 2 3" xfId="20274"/>
    <cellStyle name="Normal 758 3" xfId="4975"/>
    <cellStyle name="Normal 758 3 2" xfId="18964"/>
    <cellStyle name="Normal 758 4" xfId="10858"/>
    <cellStyle name="Normal 758 4 2" xfId="22896"/>
    <cellStyle name="Normal 758 5" xfId="14447"/>
    <cellStyle name="Normal 758 5 2" xfId="29690"/>
    <cellStyle name="Normal 758 6" xfId="16777"/>
    <cellStyle name="Normal 759" xfId="1921"/>
    <cellStyle name="Normal 759 2" xfId="7865"/>
    <cellStyle name="Normal 759 2 2" xfId="12486"/>
    <cellStyle name="Normal 759 2 2 2" xfId="24524"/>
    <cellStyle name="Normal 759 2 3" xfId="20275"/>
    <cellStyle name="Normal 759 3" xfId="4976"/>
    <cellStyle name="Normal 759 3 2" xfId="18965"/>
    <cellStyle name="Normal 759 4" xfId="10859"/>
    <cellStyle name="Normal 759 4 2" xfId="22897"/>
    <cellStyle name="Normal 759 5" xfId="14413"/>
    <cellStyle name="Normal 759 5 2" xfId="29656"/>
    <cellStyle name="Normal 759 6" xfId="16743"/>
    <cellStyle name="Normal 76" xfId="1922"/>
    <cellStyle name="Normal 76 2" xfId="1923"/>
    <cellStyle name="Normal 76 2 2" xfId="7867"/>
    <cellStyle name="Normal 76 2 2 2" xfId="12488"/>
    <cellStyle name="Normal 76 2 2 2 2" xfId="24526"/>
    <cellStyle name="Normal 76 2 2 3" xfId="20277"/>
    <cellStyle name="Normal 76 2 3" xfId="4978"/>
    <cellStyle name="Normal 76 2 3 2" xfId="18967"/>
    <cellStyle name="Normal 76 2 4" xfId="10861"/>
    <cellStyle name="Normal 76 2 4 2" xfId="22899"/>
    <cellStyle name="Normal 76 2 5" xfId="13167"/>
    <cellStyle name="Normal 76 2 5 2" xfId="27020"/>
    <cellStyle name="Normal 76 2 6" xfId="13598"/>
    <cellStyle name="Normal 76 2 6 2" xfId="28845"/>
    <cellStyle name="Normal 76 2 7" xfId="15928"/>
    <cellStyle name="Normal 76 3" xfId="1924"/>
    <cellStyle name="Normal 76 3 2" xfId="7868"/>
    <cellStyle name="Normal 76 3 2 2" xfId="12489"/>
    <cellStyle name="Normal 76 3 2 2 2" xfId="24527"/>
    <cellStyle name="Normal 76 3 2 3" xfId="20278"/>
    <cellStyle name="Normal 76 3 3" xfId="4979"/>
    <cellStyle name="Normal 76 3 3 2" xfId="18968"/>
    <cellStyle name="Normal 76 3 4" xfId="10862"/>
    <cellStyle name="Normal 76 3 4 2" xfId="22900"/>
    <cellStyle name="Normal 76 3 5" xfId="13168"/>
    <cellStyle name="Normal 76 3 5 2" xfId="27021"/>
    <cellStyle name="Normal 76 3 6" xfId="13599"/>
    <cellStyle name="Normal 76 3 6 2" xfId="28846"/>
    <cellStyle name="Normal 76 3 7" xfId="15929"/>
    <cellStyle name="Normal 76 4" xfId="7866"/>
    <cellStyle name="Normal 76 4 2" xfId="12487"/>
    <cellStyle name="Normal 76 4 2 2" xfId="24525"/>
    <cellStyle name="Normal 76 4 3" xfId="20276"/>
    <cellStyle name="Normal 76 5" xfId="4977"/>
    <cellStyle name="Normal 76 5 2" xfId="18966"/>
    <cellStyle name="Normal 76 6" xfId="10860"/>
    <cellStyle name="Normal 76 6 2" xfId="22898"/>
    <cellStyle name="Normal 76 7" xfId="13166"/>
    <cellStyle name="Normal 76 7 2" xfId="27019"/>
    <cellStyle name="Normal 76 8" xfId="13597"/>
    <cellStyle name="Normal 76 8 2" xfId="28844"/>
    <cellStyle name="Normal 76 9" xfId="15927"/>
    <cellStyle name="Normal 760" xfId="1925"/>
    <cellStyle name="Normal 760 2" xfId="7869"/>
    <cellStyle name="Normal 760 2 2" xfId="12490"/>
    <cellStyle name="Normal 760 2 2 2" xfId="24528"/>
    <cellStyle name="Normal 760 2 3" xfId="20279"/>
    <cellStyle name="Normal 760 3" xfId="4980"/>
    <cellStyle name="Normal 760 3 2" xfId="18969"/>
    <cellStyle name="Normal 760 4" xfId="10863"/>
    <cellStyle name="Normal 760 4 2" xfId="22901"/>
    <cellStyle name="Normal 760 5" xfId="14449"/>
    <cellStyle name="Normal 760 5 2" xfId="29692"/>
    <cellStyle name="Normal 760 6" xfId="16779"/>
    <cellStyle name="Normal 761" xfId="1926"/>
    <cellStyle name="Normal 761 2" xfId="7870"/>
    <cellStyle name="Normal 761 2 2" xfId="12491"/>
    <cellStyle name="Normal 761 2 2 2" xfId="24529"/>
    <cellStyle name="Normal 761 2 3" xfId="20280"/>
    <cellStyle name="Normal 761 3" xfId="4981"/>
    <cellStyle name="Normal 761 3 2" xfId="18970"/>
    <cellStyle name="Normal 761 4" xfId="10864"/>
    <cellStyle name="Normal 761 4 2" xfId="22902"/>
    <cellStyle name="Normal 761 5" xfId="14409"/>
    <cellStyle name="Normal 761 5 2" xfId="29652"/>
    <cellStyle name="Normal 761 6" xfId="16739"/>
    <cellStyle name="Normal 762" xfId="1927"/>
    <cellStyle name="Normal 762 2" xfId="7871"/>
    <cellStyle name="Normal 762 2 2" xfId="12492"/>
    <cellStyle name="Normal 762 2 2 2" xfId="24530"/>
    <cellStyle name="Normal 762 2 3" xfId="20281"/>
    <cellStyle name="Normal 762 3" xfId="4982"/>
    <cellStyle name="Normal 762 3 2" xfId="18971"/>
    <cellStyle name="Normal 762 4" xfId="10865"/>
    <cellStyle name="Normal 762 4 2" xfId="22903"/>
    <cellStyle name="Normal 762 5" xfId="14450"/>
    <cellStyle name="Normal 762 5 2" xfId="29693"/>
    <cellStyle name="Normal 762 6" xfId="16780"/>
    <cellStyle name="Normal 763" xfId="1928"/>
    <cellStyle name="Normal 763 2" xfId="7872"/>
    <cellStyle name="Normal 763 2 2" xfId="12493"/>
    <cellStyle name="Normal 763 2 2 2" xfId="24531"/>
    <cellStyle name="Normal 763 2 3" xfId="20282"/>
    <cellStyle name="Normal 763 3" xfId="4983"/>
    <cellStyle name="Normal 763 3 2" xfId="18972"/>
    <cellStyle name="Normal 763 4" xfId="10866"/>
    <cellStyle name="Normal 763 4 2" xfId="22904"/>
    <cellStyle name="Normal 763 5" xfId="14414"/>
    <cellStyle name="Normal 763 5 2" xfId="29657"/>
    <cellStyle name="Normal 763 6" xfId="16744"/>
    <cellStyle name="Normal 764" xfId="1929"/>
    <cellStyle name="Normal 764 2" xfId="7873"/>
    <cellStyle name="Normal 764 2 2" xfId="12494"/>
    <cellStyle name="Normal 764 2 2 2" xfId="24532"/>
    <cellStyle name="Normal 764 2 3" xfId="20283"/>
    <cellStyle name="Normal 764 3" xfId="4984"/>
    <cellStyle name="Normal 764 3 2" xfId="18973"/>
    <cellStyle name="Normal 764 4" xfId="10867"/>
    <cellStyle name="Normal 764 4 2" xfId="22905"/>
    <cellStyle name="Normal 764 5" xfId="14412"/>
    <cellStyle name="Normal 764 5 2" xfId="29655"/>
    <cellStyle name="Normal 764 6" xfId="16742"/>
    <cellStyle name="Normal 765" xfId="1930"/>
    <cellStyle name="Normal 765 2" xfId="7874"/>
    <cellStyle name="Normal 765 2 2" xfId="12495"/>
    <cellStyle name="Normal 765 2 2 2" xfId="24533"/>
    <cellStyle name="Normal 765 2 3" xfId="20284"/>
    <cellStyle name="Normal 765 3" xfId="4985"/>
    <cellStyle name="Normal 765 3 2" xfId="18974"/>
    <cellStyle name="Normal 765 4" xfId="10868"/>
    <cellStyle name="Normal 765 4 2" xfId="22906"/>
    <cellStyle name="Normal 765 5" xfId="14417"/>
    <cellStyle name="Normal 765 5 2" xfId="29660"/>
    <cellStyle name="Normal 765 6" xfId="16747"/>
    <cellStyle name="Normal 766" xfId="1931"/>
    <cellStyle name="Normal 766 2" xfId="7875"/>
    <cellStyle name="Normal 766 2 2" xfId="12496"/>
    <cellStyle name="Normal 766 2 2 2" xfId="24534"/>
    <cellStyle name="Normal 766 2 3" xfId="20285"/>
    <cellStyle name="Normal 766 3" xfId="4986"/>
    <cellStyle name="Normal 766 3 2" xfId="18975"/>
    <cellStyle name="Normal 766 4" xfId="10869"/>
    <cellStyle name="Normal 766 4 2" xfId="22907"/>
    <cellStyle name="Normal 766 5" xfId="14451"/>
    <cellStyle name="Normal 766 5 2" xfId="29694"/>
    <cellStyle name="Normal 766 6" xfId="16781"/>
    <cellStyle name="Normal 767" xfId="1932"/>
    <cellStyle name="Normal 767 2" xfId="7876"/>
    <cellStyle name="Normal 767 2 2" xfId="12497"/>
    <cellStyle name="Normal 767 2 2 2" xfId="24535"/>
    <cellStyle name="Normal 767 2 3" xfId="20286"/>
    <cellStyle name="Normal 767 3" xfId="4987"/>
    <cellStyle name="Normal 767 3 2" xfId="18976"/>
    <cellStyle name="Normal 767 4" xfId="10870"/>
    <cellStyle name="Normal 767 4 2" xfId="22908"/>
    <cellStyle name="Normal 767 5" xfId="14420"/>
    <cellStyle name="Normal 767 5 2" xfId="29663"/>
    <cellStyle name="Normal 767 6" xfId="16750"/>
    <cellStyle name="Normal 768" xfId="1933"/>
    <cellStyle name="Normal 768 2" xfId="7877"/>
    <cellStyle name="Normal 768 2 2" xfId="12498"/>
    <cellStyle name="Normal 768 2 2 2" xfId="24536"/>
    <cellStyle name="Normal 768 2 3" xfId="20287"/>
    <cellStyle name="Normal 768 3" xfId="4988"/>
    <cellStyle name="Normal 768 3 2" xfId="18977"/>
    <cellStyle name="Normal 768 4" xfId="10871"/>
    <cellStyle name="Normal 768 4 2" xfId="22909"/>
    <cellStyle name="Normal 768 5" xfId="14446"/>
    <cellStyle name="Normal 768 5 2" xfId="29689"/>
    <cellStyle name="Normal 768 6" xfId="16776"/>
    <cellStyle name="Normal 769" xfId="1934"/>
    <cellStyle name="Normal 769 2" xfId="7878"/>
    <cellStyle name="Normal 769 2 2" xfId="12499"/>
    <cellStyle name="Normal 769 2 2 2" xfId="24537"/>
    <cellStyle name="Normal 769 2 3" xfId="20288"/>
    <cellStyle name="Normal 769 3" xfId="4989"/>
    <cellStyle name="Normal 769 3 2" xfId="18978"/>
    <cellStyle name="Normal 769 4" xfId="10872"/>
    <cellStyle name="Normal 769 4 2" xfId="22910"/>
    <cellStyle name="Normal 769 5" xfId="14416"/>
    <cellStyle name="Normal 769 5 2" xfId="29659"/>
    <cellStyle name="Normal 769 6" xfId="16746"/>
    <cellStyle name="Normal 77" xfId="1935"/>
    <cellStyle name="Normal 77 2" xfId="1936"/>
    <cellStyle name="Normal 77 2 2" xfId="7880"/>
    <cellStyle name="Normal 77 2 2 2" xfId="12501"/>
    <cellStyle name="Normal 77 2 2 2 2" xfId="24539"/>
    <cellStyle name="Normal 77 2 2 3" xfId="20290"/>
    <cellStyle name="Normal 77 2 3" xfId="4991"/>
    <cellStyle name="Normal 77 2 3 2" xfId="18980"/>
    <cellStyle name="Normal 77 2 4" xfId="10874"/>
    <cellStyle name="Normal 77 2 4 2" xfId="22912"/>
    <cellStyle name="Normal 77 2 5" xfId="13170"/>
    <cellStyle name="Normal 77 2 5 2" xfId="27023"/>
    <cellStyle name="Normal 77 2 6" xfId="13601"/>
    <cellStyle name="Normal 77 2 6 2" xfId="28848"/>
    <cellStyle name="Normal 77 2 7" xfId="15931"/>
    <cellStyle name="Normal 77 3" xfId="1937"/>
    <cellStyle name="Normal 77 3 2" xfId="7881"/>
    <cellStyle name="Normal 77 3 2 2" xfId="12502"/>
    <cellStyle name="Normal 77 3 2 2 2" xfId="24540"/>
    <cellStyle name="Normal 77 3 2 3" xfId="20291"/>
    <cellStyle name="Normal 77 3 3" xfId="4992"/>
    <cellStyle name="Normal 77 3 3 2" xfId="18981"/>
    <cellStyle name="Normal 77 3 4" xfId="10875"/>
    <cellStyle name="Normal 77 3 4 2" xfId="22913"/>
    <cellStyle name="Normal 77 3 5" xfId="13171"/>
    <cellStyle name="Normal 77 3 5 2" xfId="27024"/>
    <cellStyle name="Normal 77 3 6" xfId="13602"/>
    <cellStyle name="Normal 77 3 6 2" xfId="28849"/>
    <cellStyle name="Normal 77 3 7" xfId="15932"/>
    <cellStyle name="Normal 77 4" xfId="7879"/>
    <cellStyle name="Normal 77 4 2" xfId="12500"/>
    <cellStyle name="Normal 77 4 2 2" xfId="24538"/>
    <cellStyle name="Normal 77 4 3" xfId="20289"/>
    <cellStyle name="Normal 77 5" xfId="4990"/>
    <cellStyle name="Normal 77 5 2" xfId="18979"/>
    <cellStyle name="Normal 77 6" xfId="10873"/>
    <cellStyle name="Normal 77 6 2" xfId="22911"/>
    <cellStyle name="Normal 77 7" xfId="13169"/>
    <cellStyle name="Normal 77 7 2" xfId="27022"/>
    <cellStyle name="Normal 77 8" xfId="13600"/>
    <cellStyle name="Normal 77 8 2" xfId="28847"/>
    <cellStyle name="Normal 77 9" xfId="15930"/>
    <cellStyle name="Normal 770" xfId="1938"/>
    <cellStyle name="Normal 770 2" xfId="7882"/>
    <cellStyle name="Normal 770 2 2" xfId="12503"/>
    <cellStyle name="Normal 770 2 2 2" xfId="24541"/>
    <cellStyle name="Normal 770 2 3" xfId="20292"/>
    <cellStyle name="Normal 770 3" xfId="4993"/>
    <cellStyle name="Normal 770 3 2" xfId="18982"/>
    <cellStyle name="Normal 770 4" xfId="10876"/>
    <cellStyle name="Normal 770 4 2" xfId="22914"/>
    <cellStyle name="Normal 770 5" xfId="14442"/>
    <cellStyle name="Normal 770 5 2" xfId="29685"/>
    <cellStyle name="Normal 770 6" xfId="16772"/>
    <cellStyle name="Normal 771" xfId="1939"/>
    <cellStyle name="Normal 771 2" xfId="7883"/>
    <cellStyle name="Normal 771 2 2" xfId="12504"/>
    <cellStyle name="Normal 771 2 2 2" xfId="24542"/>
    <cellStyle name="Normal 771 2 3" xfId="20293"/>
    <cellStyle name="Normal 771 3" xfId="4994"/>
    <cellStyle name="Normal 771 3 2" xfId="18983"/>
    <cellStyle name="Normal 771 4" xfId="10877"/>
    <cellStyle name="Normal 771 4 2" xfId="22915"/>
    <cellStyle name="Normal 771 5" xfId="14444"/>
    <cellStyle name="Normal 771 5 2" xfId="29687"/>
    <cellStyle name="Normal 771 6" xfId="16774"/>
    <cellStyle name="Normal 772" xfId="1940"/>
    <cellStyle name="Normal 772 2" xfId="7884"/>
    <cellStyle name="Normal 772 2 2" xfId="12505"/>
    <cellStyle name="Normal 772 2 2 2" xfId="24543"/>
    <cellStyle name="Normal 772 2 3" xfId="20294"/>
    <cellStyle name="Normal 772 3" xfId="4995"/>
    <cellStyle name="Normal 772 3 2" xfId="18984"/>
    <cellStyle name="Normal 772 4" xfId="10878"/>
    <cellStyle name="Normal 772 4 2" xfId="22916"/>
    <cellStyle name="Normal 772 5" xfId="14419"/>
    <cellStyle name="Normal 772 5 2" xfId="29662"/>
    <cellStyle name="Normal 772 6" xfId="16749"/>
    <cellStyle name="Normal 773" xfId="1941"/>
    <cellStyle name="Normal 773 2" xfId="7885"/>
    <cellStyle name="Normal 773 2 2" xfId="12506"/>
    <cellStyle name="Normal 773 2 2 2" xfId="24544"/>
    <cellStyle name="Normal 773 2 3" xfId="20295"/>
    <cellStyle name="Normal 773 3" xfId="4996"/>
    <cellStyle name="Normal 773 3 2" xfId="18985"/>
    <cellStyle name="Normal 773 4" xfId="10879"/>
    <cellStyle name="Normal 773 4 2" xfId="22917"/>
    <cellStyle name="Normal 773 5" xfId="14445"/>
    <cellStyle name="Normal 773 5 2" xfId="29688"/>
    <cellStyle name="Normal 773 6" xfId="16775"/>
    <cellStyle name="Normal 774" xfId="1942"/>
    <cellStyle name="Normal 774 2" xfId="7886"/>
    <cellStyle name="Normal 774 2 2" xfId="12507"/>
    <cellStyle name="Normal 774 2 2 2" xfId="24545"/>
    <cellStyle name="Normal 774 2 3" xfId="20296"/>
    <cellStyle name="Normal 774 3" xfId="4997"/>
    <cellStyle name="Normal 774 3 2" xfId="18986"/>
    <cellStyle name="Normal 774 4" xfId="10880"/>
    <cellStyle name="Normal 774 4 2" xfId="22918"/>
    <cellStyle name="Normal 774 5" xfId="14443"/>
    <cellStyle name="Normal 774 5 2" xfId="29686"/>
    <cellStyle name="Normal 774 6" xfId="16773"/>
    <cellStyle name="Normal 775" xfId="1943"/>
    <cellStyle name="Normal 775 2" xfId="7887"/>
    <cellStyle name="Normal 775 2 2" xfId="12508"/>
    <cellStyle name="Normal 775 2 2 2" xfId="24546"/>
    <cellStyle name="Normal 775 2 3" xfId="20297"/>
    <cellStyle name="Normal 775 3" xfId="4998"/>
    <cellStyle name="Normal 775 3 2" xfId="18987"/>
    <cellStyle name="Normal 775 4" xfId="10881"/>
    <cellStyle name="Normal 775 4 2" xfId="22919"/>
    <cellStyle name="Normal 775 5" xfId="14448"/>
    <cellStyle name="Normal 775 5 2" xfId="29691"/>
    <cellStyle name="Normal 775 6" xfId="16778"/>
    <cellStyle name="Normal 776" xfId="1944"/>
    <cellStyle name="Normal 776 2" xfId="7888"/>
    <cellStyle name="Normal 776 2 2" xfId="12509"/>
    <cellStyle name="Normal 776 2 2 2" xfId="24547"/>
    <cellStyle name="Normal 776 2 3" xfId="20298"/>
    <cellStyle name="Normal 776 3" xfId="4999"/>
    <cellStyle name="Normal 776 3 2" xfId="18988"/>
    <cellStyle name="Normal 776 4" xfId="10882"/>
    <cellStyle name="Normal 776 4 2" xfId="22920"/>
    <cellStyle name="Normal 776 5" xfId="14441"/>
    <cellStyle name="Normal 776 5 2" xfId="29684"/>
    <cellStyle name="Normal 776 6" xfId="16771"/>
    <cellStyle name="Normal 777" xfId="1945"/>
    <cellStyle name="Normal 777 2" xfId="7889"/>
    <cellStyle name="Normal 777 2 2" xfId="12510"/>
    <cellStyle name="Normal 777 2 2 2" xfId="24548"/>
    <cellStyle name="Normal 777 2 3" xfId="20299"/>
    <cellStyle name="Normal 777 3" xfId="5000"/>
    <cellStyle name="Normal 777 3 2" xfId="18989"/>
    <cellStyle name="Normal 777 4" xfId="10883"/>
    <cellStyle name="Normal 777 4 2" xfId="22921"/>
    <cellStyle name="Normal 777 5" xfId="14411"/>
    <cellStyle name="Normal 777 5 2" xfId="29654"/>
    <cellStyle name="Normal 777 6" xfId="16741"/>
    <cellStyle name="Normal 778" xfId="1946"/>
    <cellStyle name="Normal 778 2" xfId="7890"/>
    <cellStyle name="Normal 778 2 2" xfId="12511"/>
    <cellStyle name="Normal 778 2 2 2" xfId="24549"/>
    <cellStyle name="Normal 778 2 3" xfId="20300"/>
    <cellStyle name="Normal 778 3" xfId="5001"/>
    <cellStyle name="Normal 778 3 2" xfId="18990"/>
    <cellStyle name="Normal 778 4" xfId="10884"/>
    <cellStyle name="Normal 778 4 2" xfId="22922"/>
    <cellStyle name="Normal 778 5" xfId="14418"/>
    <cellStyle name="Normal 778 5 2" xfId="29661"/>
    <cellStyle name="Normal 778 6" xfId="16748"/>
    <cellStyle name="Normal 779" xfId="1947"/>
    <cellStyle name="Normal 779 2" xfId="7891"/>
    <cellStyle name="Normal 779 2 2" xfId="12512"/>
    <cellStyle name="Normal 779 2 2 2" xfId="24550"/>
    <cellStyle name="Normal 779 2 3" xfId="20301"/>
    <cellStyle name="Normal 779 3" xfId="5002"/>
    <cellStyle name="Normal 779 3 2" xfId="18991"/>
    <cellStyle name="Normal 779 4" xfId="10885"/>
    <cellStyle name="Normal 779 4 2" xfId="22923"/>
    <cellStyle name="Normal 779 5" xfId="14415"/>
    <cellStyle name="Normal 779 5 2" xfId="29658"/>
    <cellStyle name="Normal 779 6" xfId="16745"/>
    <cellStyle name="Normal 78" xfId="1948"/>
    <cellStyle name="Normal 78 2" xfId="1949"/>
    <cellStyle name="Normal 78 2 2" xfId="7893"/>
    <cellStyle name="Normal 78 2 2 2" xfId="12514"/>
    <cellStyle name="Normal 78 2 2 2 2" xfId="24552"/>
    <cellStyle name="Normal 78 2 2 3" xfId="20303"/>
    <cellStyle name="Normal 78 2 3" xfId="5004"/>
    <cellStyle name="Normal 78 2 3 2" xfId="18993"/>
    <cellStyle name="Normal 78 2 4" xfId="10887"/>
    <cellStyle name="Normal 78 2 4 2" xfId="22925"/>
    <cellStyle name="Normal 78 2 5" xfId="13173"/>
    <cellStyle name="Normal 78 2 5 2" xfId="27026"/>
    <cellStyle name="Normal 78 2 6" xfId="13604"/>
    <cellStyle name="Normal 78 2 6 2" xfId="28851"/>
    <cellStyle name="Normal 78 2 7" xfId="15934"/>
    <cellStyle name="Normal 78 3" xfId="1950"/>
    <cellStyle name="Normal 78 3 2" xfId="7894"/>
    <cellStyle name="Normal 78 3 2 2" xfId="12515"/>
    <cellStyle name="Normal 78 3 2 2 2" xfId="24553"/>
    <cellStyle name="Normal 78 3 2 3" xfId="20304"/>
    <cellStyle name="Normal 78 3 3" xfId="5005"/>
    <cellStyle name="Normal 78 3 3 2" xfId="18994"/>
    <cellStyle name="Normal 78 3 4" xfId="10888"/>
    <cellStyle name="Normal 78 3 4 2" xfId="22926"/>
    <cellStyle name="Normal 78 3 5" xfId="13174"/>
    <cellStyle name="Normal 78 3 5 2" xfId="27027"/>
    <cellStyle name="Normal 78 3 6" xfId="13605"/>
    <cellStyle name="Normal 78 3 6 2" xfId="28852"/>
    <cellStyle name="Normal 78 3 7" xfId="15935"/>
    <cellStyle name="Normal 78 4" xfId="7892"/>
    <cellStyle name="Normal 78 4 2" xfId="12513"/>
    <cellStyle name="Normal 78 4 2 2" xfId="24551"/>
    <cellStyle name="Normal 78 4 3" xfId="20302"/>
    <cellStyle name="Normal 78 5" xfId="5003"/>
    <cellStyle name="Normal 78 5 2" xfId="18992"/>
    <cellStyle name="Normal 78 6" xfId="10886"/>
    <cellStyle name="Normal 78 6 2" xfId="22924"/>
    <cellStyle name="Normal 78 7" xfId="13172"/>
    <cellStyle name="Normal 78 7 2" xfId="27025"/>
    <cellStyle name="Normal 78 8" xfId="13603"/>
    <cellStyle name="Normal 78 8 2" xfId="28850"/>
    <cellStyle name="Normal 78 9" xfId="15933"/>
    <cellStyle name="Normal 780" xfId="1951"/>
    <cellStyle name="Normal 780 2" xfId="7895"/>
    <cellStyle name="Normal 780 2 2" xfId="12516"/>
    <cellStyle name="Normal 780 2 2 2" xfId="24554"/>
    <cellStyle name="Normal 780 2 3" xfId="20305"/>
    <cellStyle name="Normal 780 3" xfId="5006"/>
    <cellStyle name="Normal 780 3 2" xfId="18995"/>
    <cellStyle name="Normal 780 4" xfId="10889"/>
    <cellStyle name="Normal 780 4 2" xfId="22927"/>
    <cellStyle name="Normal 780 5" xfId="14452"/>
    <cellStyle name="Normal 780 5 2" xfId="29695"/>
    <cellStyle name="Normal 780 6" xfId="16782"/>
    <cellStyle name="Normal 781" xfId="1952"/>
    <cellStyle name="Normal 781 2" xfId="7896"/>
    <cellStyle name="Normal 781 2 2" xfId="12517"/>
    <cellStyle name="Normal 781 2 2 2" xfId="24555"/>
    <cellStyle name="Normal 781 2 3" xfId="20306"/>
    <cellStyle name="Normal 781 3" xfId="5007"/>
    <cellStyle name="Normal 781 3 2" xfId="18996"/>
    <cellStyle name="Normal 781 4" xfId="10890"/>
    <cellStyle name="Normal 781 4 2" xfId="22928"/>
    <cellStyle name="Normal 781 5" xfId="14453"/>
    <cellStyle name="Normal 781 5 2" xfId="29696"/>
    <cellStyle name="Normal 781 6" xfId="16783"/>
    <cellStyle name="Normal 782" xfId="1953"/>
    <cellStyle name="Normal 782 2" xfId="7897"/>
    <cellStyle name="Normal 782 2 2" xfId="12518"/>
    <cellStyle name="Normal 782 2 2 2" xfId="24556"/>
    <cellStyle name="Normal 782 2 3" xfId="20307"/>
    <cellStyle name="Normal 782 3" xfId="5008"/>
    <cellStyle name="Normal 782 3 2" xfId="18997"/>
    <cellStyle name="Normal 782 4" xfId="10891"/>
    <cellStyle name="Normal 782 4 2" xfId="22929"/>
    <cellStyle name="Normal 782 5" xfId="14454"/>
    <cellStyle name="Normal 782 5 2" xfId="29697"/>
    <cellStyle name="Normal 782 6" xfId="16784"/>
    <cellStyle name="Normal 783" xfId="1954"/>
    <cellStyle name="Normal 783 2" xfId="7898"/>
    <cellStyle name="Normal 783 2 2" xfId="12519"/>
    <cellStyle name="Normal 783 2 2 2" xfId="24557"/>
    <cellStyle name="Normal 783 2 3" xfId="20308"/>
    <cellStyle name="Normal 783 3" xfId="5009"/>
    <cellStyle name="Normal 783 3 2" xfId="18998"/>
    <cellStyle name="Normal 783 4" xfId="10892"/>
    <cellStyle name="Normal 783 4 2" xfId="22930"/>
    <cellStyle name="Normal 783 5" xfId="14455"/>
    <cellStyle name="Normal 783 5 2" xfId="29698"/>
    <cellStyle name="Normal 783 6" xfId="16785"/>
    <cellStyle name="Normal 784" xfId="1955"/>
    <cellStyle name="Normal 784 2" xfId="7899"/>
    <cellStyle name="Normal 784 2 2" xfId="12520"/>
    <cellStyle name="Normal 784 2 2 2" xfId="24558"/>
    <cellStyle name="Normal 784 2 3" xfId="20309"/>
    <cellStyle name="Normal 784 3" xfId="5010"/>
    <cellStyle name="Normal 784 3 2" xfId="18999"/>
    <cellStyle name="Normal 784 4" xfId="10893"/>
    <cellStyle name="Normal 784 4 2" xfId="22931"/>
    <cellStyle name="Normal 784 5" xfId="14466"/>
    <cellStyle name="Normal 784 5 2" xfId="29709"/>
    <cellStyle name="Normal 784 6" xfId="16796"/>
    <cellStyle name="Normal 785" xfId="1956"/>
    <cellStyle name="Normal 785 2" xfId="7900"/>
    <cellStyle name="Normal 785 2 2" xfId="12521"/>
    <cellStyle name="Normal 785 2 2 2" xfId="24559"/>
    <cellStyle name="Normal 785 2 3" xfId="20310"/>
    <cellStyle name="Normal 785 3" xfId="5011"/>
    <cellStyle name="Normal 785 3 2" xfId="19000"/>
    <cellStyle name="Normal 785 4" xfId="10894"/>
    <cellStyle name="Normal 785 4 2" xfId="22932"/>
    <cellStyle name="Normal 785 5" xfId="14496"/>
    <cellStyle name="Normal 785 5 2" xfId="29739"/>
    <cellStyle name="Normal 785 6" xfId="16826"/>
    <cellStyle name="Normal 786" xfId="1957"/>
    <cellStyle name="Normal 786 2" xfId="7901"/>
    <cellStyle name="Normal 786 2 2" xfId="12522"/>
    <cellStyle name="Normal 786 2 2 2" xfId="24560"/>
    <cellStyle name="Normal 786 2 3" xfId="20311"/>
    <cellStyle name="Normal 786 3" xfId="5012"/>
    <cellStyle name="Normal 786 3 2" xfId="19001"/>
    <cellStyle name="Normal 786 4" xfId="10895"/>
    <cellStyle name="Normal 786 4 2" xfId="22933"/>
    <cellStyle name="Normal 786 5" xfId="14464"/>
    <cellStyle name="Normal 786 5 2" xfId="29707"/>
    <cellStyle name="Normal 786 6" xfId="16794"/>
    <cellStyle name="Normal 787" xfId="1958"/>
    <cellStyle name="Normal 787 2" xfId="7902"/>
    <cellStyle name="Normal 787 2 2" xfId="12523"/>
    <cellStyle name="Normal 787 2 2 2" xfId="24561"/>
    <cellStyle name="Normal 787 2 3" xfId="20312"/>
    <cellStyle name="Normal 787 3" xfId="5013"/>
    <cellStyle name="Normal 787 3 2" xfId="19002"/>
    <cellStyle name="Normal 787 4" xfId="10896"/>
    <cellStyle name="Normal 787 4 2" xfId="22934"/>
    <cellStyle name="Normal 787 5" xfId="14500"/>
    <cellStyle name="Normal 787 5 2" xfId="29743"/>
    <cellStyle name="Normal 787 6" xfId="16830"/>
    <cellStyle name="Normal 788" xfId="1959"/>
    <cellStyle name="Normal 788 2" xfId="7903"/>
    <cellStyle name="Normal 788 2 2" xfId="12524"/>
    <cellStyle name="Normal 788 2 2 2" xfId="24562"/>
    <cellStyle name="Normal 788 2 3" xfId="20313"/>
    <cellStyle name="Normal 788 3" xfId="5014"/>
    <cellStyle name="Normal 788 3 2" xfId="19003"/>
    <cellStyle name="Normal 788 4" xfId="10897"/>
    <cellStyle name="Normal 788 4 2" xfId="22935"/>
    <cellStyle name="Normal 788 5" xfId="14461"/>
    <cellStyle name="Normal 788 5 2" xfId="29704"/>
    <cellStyle name="Normal 788 6" xfId="16791"/>
    <cellStyle name="Normal 789" xfId="1960"/>
    <cellStyle name="Normal 789 2" xfId="7904"/>
    <cellStyle name="Normal 789 2 2" xfId="12525"/>
    <cellStyle name="Normal 789 2 2 2" xfId="24563"/>
    <cellStyle name="Normal 789 2 3" xfId="20314"/>
    <cellStyle name="Normal 789 3" xfId="5015"/>
    <cellStyle name="Normal 789 3 2" xfId="19004"/>
    <cellStyle name="Normal 789 4" xfId="10898"/>
    <cellStyle name="Normal 789 4 2" xfId="22936"/>
    <cellStyle name="Normal 789 5" xfId="14501"/>
    <cellStyle name="Normal 789 5 2" xfId="29744"/>
    <cellStyle name="Normal 789 6" xfId="16831"/>
    <cellStyle name="Normal 79" xfId="1961"/>
    <cellStyle name="Normal 79 2" xfId="1962"/>
    <cellStyle name="Normal 79 2 2" xfId="7906"/>
    <cellStyle name="Normal 79 2 2 2" xfId="12527"/>
    <cellStyle name="Normal 79 2 2 2 2" xfId="24565"/>
    <cellStyle name="Normal 79 2 2 3" xfId="20316"/>
    <cellStyle name="Normal 79 2 3" xfId="5017"/>
    <cellStyle name="Normal 79 2 3 2" xfId="19006"/>
    <cellStyle name="Normal 79 2 4" xfId="10900"/>
    <cellStyle name="Normal 79 2 4 2" xfId="22938"/>
    <cellStyle name="Normal 79 2 5" xfId="13176"/>
    <cellStyle name="Normal 79 2 5 2" xfId="27029"/>
    <cellStyle name="Normal 79 2 6" xfId="13607"/>
    <cellStyle name="Normal 79 2 6 2" xfId="28854"/>
    <cellStyle name="Normal 79 2 7" xfId="15937"/>
    <cellStyle name="Normal 79 3" xfId="1963"/>
    <cellStyle name="Normal 79 3 2" xfId="7907"/>
    <cellStyle name="Normal 79 3 2 2" xfId="12528"/>
    <cellStyle name="Normal 79 3 2 2 2" xfId="24566"/>
    <cellStyle name="Normal 79 3 2 3" xfId="20317"/>
    <cellStyle name="Normal 79 3 3" xfId="5018"/>
    <cellStyle name="Normal 79 3 3 2" xfId="19007"/>
    <cellStyle name="Normal 79 3 4" xfId="10901"/>
    <cellStyle name="Normal 79 3 4 2" xfId="22939"/>
    <cellStyle name="Normal 79 3 5" xfId="13177"/>
    <cellStyle name="Normal 79 3 5 2" xfId="27030"/>
    <cellStyle name="Normal 79 3 6" xfId="13608"/>
    <cellStyle name="Normal 79 3 6 2" xfId="28855"/>
    <cellStyle name="Normal 79 3 7" xfId="15938"/>
    <cellStyle name="Normal 79 4" xfId="7905"/>
    <cellStyle name="Normal 79 4 2" xfId="12526"/>
    <cellStyle name="Normal 79 4 2 2" xfId="24564"/>
    <cellStyle name="Normal 79 4 3" xfId="20315"/>
    <cellStyle name="Normal 79 5" xfId="5016"/>
    <cellStyle name="Normal 79 5 2" xfId="19005"/>
    <cellStyle name="Normal 79 6" xfId="10899"/>
    <cellStyle name="Normal 79 6 2" xfId="22937"/>
    <cellStyle name="Normal 79 7" xfId="13175"/>
    <cellStyle name="Normal 79 7 2" xfId="27028"/>
    <cellStyle name="Normal 79 8" xfId="13606"/>
    <cellStyle name="Normal 79 8 2" xfId="28853"/>
    <cellStyle name="Normal 79 9" xfId="15936"/>
    <cellStyle name="Normal 790" xfId="1964"/>
    <cellStyle name="Normal 790 2" xfId="7908"/>
    <cellStyle name="Normal 790 2 2" xfId="12529"/>
    <cellStyle name="Normal 790 2 2 2" xfId="24567"/>
    <cellStyle name="Normal 790 2 3" xfId="20318"/>
    <cellStyle name="Normal 790 3" xfId="5019"/>
    <cellStyle name="Normal 790 3 2" xfId="19008"/>
    <cellStyle name="Normal 790 4" xfId="10902"/>
    <cellStyle name="Normal 790 4 2" xfId="22940"/>
    <cellStyle name="Normal 790 5" xfId="14467"/>
    <cellStyle name="Normal 790 5 2" xfId="29710"/>
    <cellStyle name="Normal 790 6" xfId="16797"/>
    <cellStyle name="Normal 791" xfId="1965"/>
    <cellStyle name="Normal 791 2" xfId="7909"/>
    <cellStyle name="Normal 791 2 2" xfId="12530"/>
    <cellStyle name="Normal 791 2 2 2" xfId="24568"/>
    <cellStyle name="Normal 791 2 3" xfId="20319"/>
    <cellStyle name="Normal 791 3" xfId="5020"/>
    <cellStyle name="Normal 791 3 2" xfId="19009"/>
    <cellStyle name="Normal 791 4" xfId="10903"/>
    <cellStyle name="Normal 791 4 2" xfId="22941"/>
    <cellStyle name="Normal 791 5" xfId="14456"/>
    <cellStyle name="Normal 791 5 2" xfId="29699"/>
    <cellStyle name="Normal 791 6" xfId="16786"/>
    <cellStyle name="Normal 792" xfId="1966"/>
    <cellStyle name="Normal 792 2" xfId="7910"/>
    <cellStyle name="Normal 792 2 2" xfId="12531"/>
    <cellStyle name="Normal 792 2 2 2" xfId="24569"/>
    <cellStyle name="Normal 792 2 3" xfId="20320"/>
    <cellStyle name="Normal 792 3" xfId="5021"/>
    <cellStyle name="Normal 792 3 2" xfId="19010"/>
    <cellStyle name="Normal 792 4" xfId="10904"/>
    <cellStyle name="Normal 792 4 2" xfId="22942"/>
    <cellStyle name="Normal 792 5" xfId="14457"/>
    <cellStyle name="Normal 792 5 2" xfId="29700"/>
    <cellStyle name="Normal 792 6" xfId="16787"/>
    <cellStyle name="Normal 793" xfId="1967"/>
    <cellStyle name="Normal 793 2" xfId="7911"/>
    <cellStyle name="Normal 793 2 2" xfId="12532"/>
    <cellStyle name="Normal 793 2 2 2" xfId="24570"/>
    <cellStyle name="Normal 793 2 3" xfId="20321"/>
    <cellStyle name="Normal 793 3" xfId="5022"/>
    <cellStyle name="Normal 793 3 2" xfId="19011"/>
    <cellStyle name="Normal 793 4" xfId="10905"/>
    <cellStyle name="Normal 793 4 2" xfId="22943"/>
    <cellStyle name="Normal 793 5" xfId="14503"/>
    <cellStyle name="Normal 793 5 2" xfId="29746"/>
    <cellStyle name="Normal 793 6" xfId="16833"/>
    <cellStyle name="Normal 794" xfId="1968"/>
    <cellStyle name="Normal 794 2" xfId="7912"/>
    <cellStyle name="Normal 794 2 2" xfId="12533"/>
    <cellStyle name="Normal 794 2 2 2" xfId="24571"/>
    <cellStyle name="Normal 794 2 3" xfId="20322"/>
    <cellStyle name="Normal 794 3" xfId="5023"/>
    <cellStyle name="Normal 794 3 2" xfId="19012"/>
    <cellStyle name="Normal 794 4" xfId="10906"/>
    <cellStyle name="Normal 794 4 2" xfId="22944"/>
    <cellStyle name="Normal 794 5" xfId="14458"/>
    <cellStyle name="Normal 794 5 2" xfId="29701"/>
    <cellStyle name="Normal 794 6" xfId="16788"/>
    <cellStyle name="Normal 795" xfId="1969"/>
    <cellStyle name="Normal 795 2" xfId="7913"/>
    <cellStyle name="Normal 795 2 2" xfId="12534"/>
    <cellStyle name="Normal 795 2 2 2" xfId="24572"/>
    <cellStyle name="Normal 795 2 3" xfId="20323"/>
    <cellStyle name="Normal 795 3" xfId="5024"/>
    <cellStyle name="Normal 795 3 2" xfId="19013"/>
    <cellStyle name="Normal 795 4" xfId="10907"/>
    <cellStyle name="Normal 795 4 2" xfId="22945"/>
    <cellStyle name="Normal 795 5" xfId="14493"/>
    <cellStyle name="Normal 795 5 2" xfId="29736"/>
    <cellStyle name="Normal 795 6" xfId="16823"/>
    <cellStyle name="Normal 796" xfId="1970"/>
    <cellStyle name="Normal 796 2" xfId="7914"/>
    <cellStyle name="Normal 796 2 2" xfId="12535"/>
    <cellStyle name="Normal 796 2 2 2" xfId="24573"/>
    <cellStyle name="Normal 796 2 3" xfId="20324"/>
    <cellStyle name="Normal 796 3" xfId="5025"/>
    <cellStyle name="Normal 796 3 2" xfId="19014"/>
    <cellStyle name="Normal 796 4" xfId="10908"/>
    <cellStyle name="Normal 796 4 2" xfId="22946"/>
    <cellStyle name="Normal 796 5" xfId="14475"/>
    <cellStyle name="Normal 796 5 2" xfId="29718"/>
    <cellStyle name="Normal 796 6" xfId="16805"/>
    <cellStyle name="Normal 797" xfId="1971"/>
    <cellStyle name="Normal 797 2" xfId="7915"/>
    <cellStyle name="Normal 797 2 2" xfId="12536"/>
    <cellStyle name="Normal 797 2 2 2" xfId="24574"/>
    <cellStyle name="Normal 797 2 3" xfId="20325"/>
    <cellStyle name="Normal 797 3" xfId="5026"/>
    <cellStyle name="Normal 797 3 2" xfId="19015"/>
    <cellStyle name="Normal 797 4" xfId="10909"/>
    <cellStyle name="Normal 797 4 2" xfId="22947"/>
    <cellStyle name="Normal 797 5" xfId="14490"/>
    <cellStyle name="Normal 797 5 2" xfId="29733"/>
    <cellStyle name="Normal 797 6" xfId="16820"/>
    <cellStyle name="Normal 798" xfId="1972"/>
    <cellStyle name="Normal 798 2" xfId="7916"/>
    <cellStyle name="Normal 798 2 2" xfId="12537"/>
    <cellStyle name="Normal 798 2 2 2" xfId="24575"/>
    <cellStyle name="Normal 798 2 3" xfId="20326"/>
    <cellStyle name="Normal 798 3" xfId="5027"/>
    <cellStyle name="Normal 798 3 2" xfId="19016"/>
    <cellStyle name="Normal 798 4" xfId="10910"/>
    <cellStyle name="Normal 798 4 2" xfId="22948"/>
    <cellStyle name="Normal 798 5" xfId="14478"/>
    <cellStyle name="Normal 798 5 2" xfId="29721"/>
    <cellStyle name="Normal 798 6" xfId="16808"/>
    <cellStyle name="Normal 799" xfId="1973"/>
    <cellStyle name="Normal 799 2" xfId="7917"/>
    <cellStyle name="Normal 799 2 2" xfId="12538"/>
    <cellStyle name="Normal 799 2 2 2" xfId="24576"/>
    <cellStyle name="Normal 799 2 3" xfId="20327"/>
    <cellStyle name="Normal 799 3" xfId="5028"/>
    <cellStyle name="Normal 799 3 2" xfId="19017"/>
    <cellStyle name="Normal 799 4" xfId="10911"/>
    <cellStyle name="Normal 799 4 2" xfId="22949"/>
    <cellStyle name="Normal 799 5" xfId="14488"/>
    <cellStyle name="Normal 799 5 2" xfId="29731"/>
    <cellStyle name="Normal 799 6" xfId="16818"/>
    <cellStyle name="Normal 8" xfId="1974"/>
    <cellStyle name="Normal 8 2" xfId="1975"/>
    <cellStyle name="Normal 8 2 2" xfId="1976"/>
    <cellStyle name="Normal 8 2 3" xfId="7920"/>
    <cellStyle name="Normal 8 2 3 2" xfId="12541"/>
    <cellStyle name="Normal 8 2 3 2 2" xfId="24579"/>
    <cellStyle name="Normal 8 2 3 3" xfId="14782"/>
    <cellStyle name="Normal 8 2 3 3 2" xfId="30024"/>
    <cellStyle name="Normal 8 2 3 4" xfId="17110"/>
    <cellStyle name="Normal 8 2 4" xfId="7919"/>
    <cellStyle name="Normal 8 2 4 2" xfId="12540"/>
    <cellStyle name="Normal 8 2 4 2 2" xfId="24578"/>
    <cellStyle name="Normal 8 2 4 3" xfId="20329"/>
    <cellStyle name="Normal 8 2 5" xfId="5029"/>
    <cellStyle name="Normal 8 2 5 2" xfId="19018"/>
    <cellStyle name="Normal 8 2 6" xfId="10912"/>
    <cellStyle name="Normal 8 2 6 2" xfId="22950"/>
    <cellStyle name="Normal 8 3" xfId="1977"/>
    <cellStyle name="Normal 8 3 2" xfId="1978"/>
    <cellStyle name="Normal 8 3 3" xfId="1979"/>
    <cellStyle name="Normal 8 3 3 2" xfId="5031"/>
    <cellStyle name="Normal 8 3 3 2 2" xfId="18014"/>
    <cellStyle name="Normal 8 3 3 2 3" xfId="25220"/>
    <cellStyle name="Normal 8 3 3 3" xfId="5030"/>
    <cellStyle name="Normal 8 3 4" xfId="7921"/>
    <cellStyle name="Normal 8 3 4 2" xfId="7922"/>
    <cellStyle name="Normal 8 3 4 3" xfId="7923"/>
    <cellStyle name="Normal 8 4" xfId="1980"/>
    <cellStyle name="Normal 8 4 2" xfId="5033"/>
    <cellStyle name="Normal 8 4 2 2" xfId="18015"/>
    <cellStyle name="Normal 8 4 2 3" xfId="25221"/>
    <cellStyle name="Normal 8 4 3" xfId="7924"/>
    <cellStyle name="Normal 8 4 3 2" xfId="12542"/>
    <cellStyle name="Normal 8 4 3 2 2" xfId="24580"/>
    <cellStyle name="Normal 8 4 3 3" xfId="20330"/>
    <cellStyle name="Normal 8 4 3 4" xfId="17802"/>
    <cellStyle name="Normal 8 4 4" xfId="5032"/>
    <cellStyle name="Normal 8 4 5" xfId="14781"/>
    <cellStyle name="Normal 8 4 5 2" xfId="30023"/>
    <cellStyle name="Normal 8 4 6" xfId="17109"/>
    <cellStyle name="Normal 8 5" xfId="7918"/>
    <cellStyle name="Normal 8 5 2" xfId="12539"/>
    <cellStyle name="Normal 8 5 2 2" xfId="24577"/>
    <cellStyle name="Normal 8 5 3" xfId="20328"/>
    <cellStyle name="Normal 8 6" xfId="13178"/>
    <cellStyle name="Normal 8 6 2" xfId="27031"/>
    <cellStyle name="Normal 8 7" xfId="13609"/>
    <cellStyle name="Normal 8 7 2" xfId="28856"/>
    <cellStyle name="Normal 8 8" xfId="15939"/>
    <cellStyle name="Normal 80" xfId="1981"/>
    <cellStyle name="Normal 80 2" xfId="1982"/>
    <cellStyle name="Normal 80 2 2" xfId="7926"/>
    <cellStyle name="Normal 80 2 2 2" xfId="12544"/>
    <cellStyle name="Normal 80 2 2 2 2" xfId="24582"/>
    <cellStyle name="Normal 80 2 2 3" xfId="20332"/>
    <cellStyle name="Normal 80 2 3" xfId="5035"/>
    <cellStyle name="Normal 80 2 3 2" xfId="19020"/>
    <cellStyle name="Normal 80 2 4" xfId="10914"/>
    <cellStyle name="Normal 80 2 4 2" xfId="22952"/>
    <cellStyle name="Normal 80 2 5" xfId="13180"/>
    <cellStyle name="Normal 80 2 5 2" xfId="27033"/>
    <cellStyle name="Normal 80 2 6" xfId="13611"/>
    <cellStyle name="Normal 80 2 6 2" xfId="28858"/>
    <cellStyle name="Normal 80 2 7" xfId="15941"/>
    <cellStyle name="Normal 80 3" xfId="1983"/>
    <cellStyle name="Normal 80 3 2" xfId="7927"/>
    <cellStyle name="Normal 80 3 2 2" xfId="12545"/>
    <cellStyle name="Normal 80 3 2 2 2" xfId="24583"/>
    <cellStyle name="Normal 80 3 2 3" xfId="20333"/>
    <cellStyle name="Normal 80 3 3" xfId="5036"/>
    <cellStyle name="Normal 80 3 3 2" xfId="19021"/>
    <cellStyle name="Normal 80 3 4" xfId="10915"/>
    <cellStyle name="Normal 80 3 4 2" xfId="22953"/>
    <cellStyle name="Normal 80 3 5" xfId="13181"/>
    <cellStyle name="Normal 80 3 5 2" xfId="27034"/>
    <cellStyle name="Normal 80 3 6" xfId="13612"/>
    <cellStyle name="Normal 80 3 6 2" xfId="28859"/>
    <cellStyle name="Normal 80 3 7" xfId="15942"/>
    <cellStyle name="Normal 80 4" xfId="7925"/>
    <cellStyle name="Normal 80 4 2" xfId="12543"/>
    <cellStyle name="Normal 80 4 2 2" xfId="24581"/>
    <cellStyle name="Normal 80 4 3" xfId="20331"/>
    <cellStyle name="Normal 80 5" xfId="5034"/>
    <cellStyle name="Normal 80 5 2" xfId="19019"/>
    <cellStyle name="Normal 80 6" xfId="10913"/>
    <cellStyle name="Normal 80 6 2" xfId="22951"/>
    <cellStyle name="Normal 80 7" xfId="13179"/>
    <cellStyle name="Normal 80 7 2" xfId="27032"/>
    <cellStyle name="Normal 80 8" xfId="13610"/>
    <cellStyle name="Normal 80 8 2" xfId="28857"/>
    <cellStyle name="Normal 80 9" xfId="15940"/>
    <cellStyle name="Normal 800" xfId="1984"/>
    <cellStyle name="Normal 800 2" xfId="7928"/>
    <cellStyle name="Normal 800 2 2" xfId="12546"/>
    <cellStyle name="Normal 800 2 2 2" xfId="24584"/>
    <cellStyle name="Normal 800 2 3" xfId="20334"/>
    <cellStyle name="Normal 800 3" xfId="5037"/>
    <cellStyle name="Normal 800 3 2" xfId="19022"/>
    <cellStyle name="Normal 800 4" xfId="10916"/>
    <cellStyle name="Normal 800 4 2" xfId="22954"/>
    <cellStyle name="Normal 800 5" xfId="14486"/>
    <cellStyle name="Normal 800 5 2" xfId="29729"/>
    <cellStyle name="Normal 800 6" xfId="16816"/>
    <cellStyle name="Normal 801" xfId="1985"/>
    <cellStyle name="Normal 801 2" xfId="7929"/>
    <cellStyle name="Normal 801 2 2" xfId="12547"/>
    <cellStyle name="Normal 801 2 2 2" xfId="24585"/>
    <cellStyle name="Normal 801 2 3" xfId="20335"/>
    <cellStyle name="Normal 801 3" xfId="5038"/>
    <cellStyle name="Normal 801 3 2" xfId="19023"/>
    <cellStyle name="Normal 801 4" xfId="10917"/>
    <cellStyle name="Normal 801 4 2" xfId="22955"/>
    <cellStyle name="Normal 801 5" xfId="14472"/>
    <cellStyle name="Normal 801 5 2" xfId="29715"/>
    <cellStyle name="Normal 801 6" xfId="16802"/>
    <cellStyle name="Normal 802" xfId="1986"/>
    <cellStyle name="Normal 802 2" xfId="7930"/>
    <cellStyle name="Normal 802 2 2" xfId="12548"/>
    <cellStyle name="Normal 802 2 2 2" xfId="24586"/>
    <cellStyle name="Normal 802 2 3" xfId="20336"/>
    <cellStyle name="Normal 802 3" xfId="5039"/>
    <cellStyle name="Normal 802 3 2" xfId="19024"/>
    <cellStyle name="Normal 802 4" xfId="10918"/>
    <cellStyle name="Normal 802 4 2" xfId="22956"/>
    <cellStyle name="Normal 802 5" xfId="14502"/>
    <cellStyle name="Normal 802 5 2" xfId="29745"/>
    <cellStyle name="Normal 802 6" xfId="16832"/>
    <cellStyle name="Normal 803" xfId="1987"/>
    <cellStyle name="Normal 803 2" xfId="7931"/>
    <cellStyle name="Normal 803 2 2" xfId="12549"/>
    <cellStyle name="Normal 803 2 2 2" xfId="24587"/>
    <cellStyle name="Normal 803 2 3" xfId="20337"/>
    <cellStyle name="Normal 803 3" xfId="5040"/>
    <cellStyle name="Normal 803 3 2" xfId="19025"/>
    <cellStyle name="Normal 803 4" xfId="10919"/>
    <cellStyle name="Normal 803 4 2" xfId="22957"/>
    <cellStyle name="Normal 803 5" xfId="14462"/>
    <cellStyle name="Normal 803 5 2" xfId="29705"/>
    <cellStyle name="Normal 803 6" xfId="16792"/>
    <cellStyle name="Normal 804" xfId="1988"/>
    <cellStyle name="Normal 804 2" xfId="7932"/>
    <cellStyle name="Normal 804 2 2" xfId="12550"/>
    <cellStyle name="Normal 804 2 2 2" xfId="24588"/>
    <cellStyle name="Normal 804 2 3" xfId="20338"/>
    <cellStyle name="Normal 804 3" xfId="5041"/>
    <cellStyle name="Normal 804 3 2" xfId="19026"/>
    <cellStyle name="Normal 804 4" xfId="10920"/>
    <cellStyle name="Normal 804 4 2" xfId="22958"/>
    <cellStyle name="Normal 804 5" xfId="14474"/>
    <cellStyle name="Normal 804 5 2" xfId="29717"/>
    <cellStyle name="Normal 804 6" xfId="16804"/>
    <cellStyle name="Normal 805" xfId="1989"/>
    <cellStyle name="Normal 805 2" xfId="7933"/>
    <cellStyle name="Normal 805 2 2" xfId="12551"/>
    <cellStyle name="Normal 805 2 2 2" xfId="24589"/>
    <cellStyle name="Normal 805 2 3" xfId="20339"/>
    <cellStyle name="Normal 805 3" xfId="5042"/>
    <cellStyle name="Normal 805 3 2" xfId="19027"/>
    <cellStyle name="Normal 805 4" xfId="10921"/>
    <cellStyle name="Normal 805 4 2" xfId="22959"/>
    <cellStyle name="Normal 805 5" xfId="14491"/>
    <cellStyle name="Normal 805 5 2" xfId="29734"/>
    <cellStyle name="Normal 805 6" xfId="16821"/>
    <cellStyle name="Normal 806" xfId="1990"/>
    <cellStyle name="Normal 806 2" xfId="7934"/>
    <cellStyle name="Normal 806 2 2" xfId="12552"/>
    <cellStyle name="Normal 806 2 2 2" xfId="24590"/>
    <cellStyle name="Normal 806 2 3" xfId="20340"/>
    <cellStyle name="Normal 806 3" xfId="5043"/>
    <cellStyle name="Normal 806 3 2" xfId="19028"/>
    <cellStyle name="Normal 806 4" xfId="10922"/>
    <cellStyle name="Normal 806 4 2" xfId="22960"/>
    <cellStyle name="Normal 806 5" xfId="14477"/>
    <cellStyle name="Normal 806 5 2" xfId="29720"/>
    <cellStyle name="Normal 806 6" xfId="16807"/>
    <cellStyle name="Normal 807" xfId="1991"/>
    <cellStyle name="Normal 807 2" xfId="7935"/>
    <cellStyle name="Normal 807 2 2" xfId="12553"/>
    <cellStyle name="Normal 807 2 2 2" xfId="24591"/>
    <cellStyle name="Normal 807 2 3" xfId="20341"/>
    <cellStyle name="Normal 807 3" xfId="5044"/>
    <cellStyle name="Normal 807 3 2" xfId="19029"/>
    <cellStyle name="Normal 807 4" xfId="10923"/>
    <cellStyle name="Normal 807 4 2" xfId="22961"/>
    <cellStyle name="Normal 807 5" xfId="14471"/>
    <cellStyle name="Normal 807 5 2" xfId="29714"/>
    <cellStyle name="Normal 807 6" xfId="16801"/>
    <cellStyle name="Normal 808" xfId="1992"/>
    <cellStyle name="Normal 808 2" xfId="7936"/>
    <cellStyle name="Normal 808 2 2" xfId="12554"/>
    <cellStyle name="Normal 808 2 2 2" xfId="24592"/>
    <cellStyle name="Normal 808 2 3" xfId="20342"/>
    <cellStyle name="Normal 808 3" xfId="5045"/>
    <cellStyle name="Normal 808 3 2" xfId="19030"/>
    <cellStyle name="Normal 808 4" xfId="10924"/>
    <cellStyle name="Normal 808 4 2" xfId="22962"/>
    <cellStyle name="Normal 808 5" xfId="14492"/>
    <cellStyle name="Normal 808 5 2" xfId="29735"/>
    <cellStyle name="Normal 808 6" xfId="16822"/>
    <cellStyle name="Normal 809" xfId="1993"/>
    <cellStyle name="Normal 809 2" xfId="7937"/>
    <cellStyle name="Normal 809 2 2" xfId="12555"/>
    <cellStyle name="Normal 809 2 2 2" xfId="24593"/>
    <cellStyle name="Normal 809 2 3" xfId="20343"/>
    <cellStyle name="Normal 809 3" xfId="5046"/>
    <cellStyle name="Normal 809 3 2" xfId="19031"/>
    <cellStyle name="Normal 809 4" xfId="10925"/>
    <cellStyle name="Normal 809 4 2" xfId="22963"/>
    <cellStyle name="Normal 809 5" xfId="14476"/>
    <cellStyle name="Normal 809 5 2" xfId="29719"/>
    <cellStyle name="Normal 809 6" xfId="16806"/>
    <cellStyle name="Normal 81" xfId="1994"/>
    <cellStyle name="Normal 81 2" xfId="1995"/>
    <cellStyle name="Normal 81 2 2" xfId="7939"/>
    <cellStyle name="Normal 81 2 2 2" xfId="12557"/>
    <cellStyle name="Normal 81 2 2 2 2" xfId="24595"/>
    <cellStyle name="Normal 81 2 2 3" xfId="20345"/>
    <cellStyle name="Normal 81 2 3" xfId="5048"/>
    <cellStyle name="Normal 81 2 3 2" xfId="19033"/>
    <cellStyle name="Normal 81 2 4" xfId="10927"/>
    <cellStyle name="Normal 81 2 4 2" xfId="22965"/>
    <cellStyle name="Normal 81 2 5" xfId="13183"/>
    <cellStyle name="Normal 81 2 5 2" xfId="27036"/>
    <cellStyle name="Normal 81 2 6" xfId="13614"/>
    <cellStyle name="Normal 81 2 6 2" xfId="28861"/>
    <cellStyle name="Normal 81 2 7" xfId="15944"/>
    <cellStyle name="Normal 81 3" xfId="1996"/>
    <cellStyle name="Normal 81 3 2" xfId="7940"/>
    <cellStyle name="Normal 81 3 2 2" xfId="12558"/>
    <cellStyle name="Normal 81 3 2 2 2" xfId="24596"/>
    <cellStyle name="Normal 81 3 2 3" xfId="20346"/>
    <cellStyle name="Normal 81 3 3" xfId="5049"/>
    <cellStyle name="Normal 81 3 3 2" xfId="19034"/>
    <cellStyle name="Normal 81 3 4" xfId="10928"/>
    <cellStyle name="Normal 81 3 4 2" xfId="22966"/>
    <cellStyle name="Normal 81 3 5" xfId="13184"/>
    <cellStyle name="Normal 81 3 5 2" xfId="27037"/>
    <cellStyle name="Normal 81 3 6" xfId="13615"/>
    <cellStyle name="Normal 81 3 6 2" xfId="28862"/>
    <cellStyle name="Normal 81 3 7" xfId="15945"/>
    <cellStyle name="Normal 81 4" xfId="7938"/>
    <cellStyle name="Normal 81 4 2" xfId="12556"/>
    <cellStyle name="Normal 81 4 2 2" xfId="24594"/>
    <cellStyle name="Normal 81 4 3" xfId="20344"/>
    <cellStyle name="Normal 81 5" xfId="5047"/>
    <cellStyle name="Normal 81 5 2" xfId="19032"/>
    <cellStyle name="Normal 81 6" xfId="10926"/>
    <cellStyle name="Normal 81 6 2" xfId="22964"/>
    <cellStyle name="Normal 81 7" xfId="13182"/>
    <cellStyle name="Normal 81 7 2" xfId="27035"/>
    <cellStyle name="Normal 81 8" xfId="13613"/>
    <cellStyle name="Normal 81 8 2" xfId="28860"/>
    <cellStyle name="Normal 81 9" xfId="15943"/>
    <cellStyle name="Normal 810" xfId="1997"/>
    <cellStyle name="Normal 810 2" xfId="7941"/>
    <cellStyle name="Normal 810 2 2" xfId="12559"/>
    <cellStyle name="Normal 810 2 2 2" xfId="24597"/>
    <cellStyle name="Normal 810 2 3" xfId="20347"/>
    <cellStyle name="Normal 810 3" xfId="5050"/>
    <cellStyle name="Normal 810 3 2" xfId="19035"/>
    <cellStyle name="Normal 810 4" xfId="10929"/>
    <cellStyle name="Normal 810 4 2" xfId="22967"/>
    <cellStyle name="Normal 810 5" xfId="14489"/>
    <cellStyle name="Normal 810 5 2" xfId="29732"/>
    <cellStyle name="Normal 810 6" xfId="16819"/>
    <cellStyle name="Normal 811" xfId="1998"/>
    <cellStyle name="Normal 811 2" xfId="7942"/>
    <cellStyle name="Normal 811 2 2" xfId="12560"/>
    <cellStyle name="Normal 811 2 2 2" xfId="24598"/>
    <cellStyle name="Normal 811 2 3" xfId="20348"/>
    <cellStyle name="Normal 811 3" xfId="5051"/>
    <cellStyle name="Normal 811 3 2" xfId="19036"/>
    <cellStyle name="Normal 811 4" xfId="10930"/>
    <cellStyle name="Normal 811 4 2" xfId="22968"/>
    <cellStyle name="Normal 811 5" xfId="14484"/>
    <cellStyle name="Normal 811 5 2" xfId="29727"/>
    <cellStyle name="Normal 811 6" xfId="16814"/>
    <cellStyle name="Normal 812" xfId="1999"/>
    <cellStyle name="Normal 812 2" xfId="7943"/>
    <cellStyle name="Normal 812 2 2" xfId="12561"/>
    <cellStyle name="Normal 812 2 2 2" xfId="24599"/>
    <cellStyle name="Normal 812 2 3" xfId="20349"/>
    <cellStyle name="Normal 812 3" xfId="5052"/>
    <cellStyle name="Normal 812 3 2" xfId="19037"/>
    <cellStyle name="Normal 812 4" xfId="10931"/>
    <cellStyle name="Normal 812 4 2" xfId="22969"/>
    <cellStyle name="Normal 812 5" xfId="14498"/>
    <cellStyle name="Normal 812 5 2" xfId="29741"/>
    <cellStyle name="Normal 812 6" xfId="16828"/>
    <cellStyle name="Normal 813" xfId="2000"/>
    <cellStyle name="Normal 813 2" xfId="7944"/>
    <cellStyle name="Normal 813 2 2" xfId="12562"/>
    <cellStyle name="Normal 813 2 2 2" xfId="24600"/>
    <cellStyle name="Normal 813 2 3" xfId="20350"/>
    <cellStyle name="Normal 813 3" xfId="5053"/>
    <cellStyle name="Normal 813 3 2" xfId="19038"/>
    <cellStyle name="Normal 813 4" xfId="10932"/>
    <cellStyle name="Normal 813 4 2" xfId="22970"/>
    <cellStyle name="Normal 813 5" xfId="14460"/>
    <cellStyle name="Normal 813 5 2" xfId="29703"/>
    <cellStyle name="Normal 813 6" xfId="16790"/>
    <cellStyle name="Normal 814" xfId="2001"/>
    <cellStyle name="Normal 814 2" xfId="7945"/>
    <cellStyle name="Normal 814 2 2" xfId="12563"/>
    <cellStyle name="Normal 814 2 2 2" xfId="24601"/>
    <cellStyle name="Normal 814 2 3" xfId="20351"/>
    <cellStyle name="Normal 814 3" xfId="5054"/>
    <cellStyle name="Normal 814 3 2" xfId="19039"/>
    <cellStyle name="Normal 814 4" xfId="10933"/>
    <cellStyle name="Normal 814 4 2" xfId="22971"/>
    <cellStyle name="Normal 814 5" xfId="14494"/>
    <cellStyle name="Normal 814 5 2" xfId="29737"/>
    <cellStyle name="Normal 814 6" xfId="16824"/>
    <cellStyle name="Normal 815" xfId="2002"/>
    <cellStyle name="Normal 815 2" xfId="7946"/>
    <cellStyle name="Normal 815 2 2" xfId="12564"/>
    <cellStyle name="Normal 815 2 2 2" xfId="24602"/>
    <cellStyle name="Normal 815 2 3" xfId="20352"/>
    <cellStyle name="Normal 815 3" xfId="5055"/>
    <cellStyle name="Normal 815 3 2" xfId="19040"/>
    <cellStyle name="Normal 815 4" xfId="10934"/>
    <cellStyle name="Normal 815 4 2" xfId="22972"/>
    <cellStyle name="Normal 815 5" xfId="14465"/>
    <cellStyle name="Normal 815 5 2" xfId="29708"/>
    <cellStyle name="Normal 815 6" xfId="16795"/>
    <cellStyle name="Normal 816" xfId="2003"/>
    <cellStyle name="Normal 816 2" xfId="7947"/>
    <cellStyle name="Normal 816 2 2" xfId="12565"/>
    <cellStyle name="Normal 816 2 2 2" xfId="24603"/>
    <cellStyle name="Normal 816 2 3" xfId="20353"/>
    <cellStyle name="Normal 816 3" xfId="5056"/>
    <cellStyle name="Normal 816 3 2" xfId="19041"/>
    <cellStyle name="Normal 816 4" xfId="10935"/>
    <cellStyle name="Normal 816 4 2" xfId="22973"/>
    <cellStyle name="Normal 816 5" xfId="14481"/>
    <cellStyle name="Normal 816 5 2" xfId="29724"/>
    <cellStyle name="Normal 816 6" xfId="16811"/>
    <cellStyle name="Normal 817" xfId="2004"/>
    <cellStyle name="Normal 817 2" xfId="7948"/>
    <cellStyle name="Normal 817 2 2" xfId="12566"/>
    <cellStyle name="Normal 817 2 2 2" xfId="24604"/>
    <cellStyle name="Normal 817 2 3" xfId="20354"/>
    <cellStyle name="Normal 817 3" xfId="5057"/>
    <cellStyle name="Normal 817 3 2" xfId="19042"/>
    <cellStyle name="Normal 817 4" xfId="10936"/>
    <cellStyle name="Normal 817 4 2" xfId="22974"/>
    <cellStyle name="Normal 817 5" xfId="14497"/>
    <cellStyle name="Normal 817 5 2" xfId="29740"/>
    <cellStyle name="Normal 817 6" xfId="16827"/>
    <cellStyle name="Normal 818" xfId="2005"/>
    <cellStyle name="Normal 818 2" xfId="7949"/>
    <cellStyle name="Normal 818 2 2" xfId="12567"/>
    <cellStyle name="Normal 818 2 2 2" xfId="24605"/>
    <cellStyle name="Normal 818 2 3" xfId="20355"/>
    <cellStyle name="Normal 818 3" xfId="5058"/>
    <cellStyle name="Normal 818 3 2" xfId="19043"/>
    <cellStyle name="Normal 818 4" xfId="10937"/>
    <cellStyle name="Normal 818 4 2" xfId="22975"/>
    <cellStyle name="Normal 818 5" xfId="14468"/>
    <cellStyle name="Normal 818 5 2" xfId="29711"/>
    <cellStyle name="Normal 818 6" xfId="16798"/>
    <cellStyle name="Normal 819" xfId="2006"/>
    <cellStyle name="Normal 819 2" xfId="7950"/>
    <cellStyle name="Normal 819 2 2" xfId="12568"/>
    <cellStyle name="Normal 819 2 2 2" xfId="24606"/>
    <cellStyle name="Normal 819 2 3" xfId="20356"/>
    <cellStyle name="Normal 819 3" xfId="5059"/>
    <cellStyle name="Normal 819 3 2" xfId="19044"/>
    <cellStyle name="Normal 819 4" xfId="10938"/>
    <cellStyle name="Normal 819 4 2" xfId="22976"/>
    <cellStyle name="Normal 819 5" xfId="14482"/>
    <cellStyle name="Normal 819 5 2" xfId="29725"/>
    <cellStyle name="Normal 819 6" xfId="16812"/>
    <cellStyle name="Normal 82" xfId="2007"/>
    <cellStyle name="Normal 82 2" xfId="2008"/>
    <cellStyle name="Normal 82 2 2" xfId="7952"/>
    <cellStyle name="Normal 82 2 2 2" xfId="12570"/>
    <cellStyle name="Normal 82 2 2 2 2" xfId="24608"/>
    <cellStyle name="Normal 82 2 2 3" xfId="20358"/>
    <cellStyle name="Normal 82 2 3" xfId="5060"/>
    <cellStyle name="Normal 82 2 3 2" xfId="19045"/>
    <cellStyle name="Normal 82 2 4" xfId="10939"/>
    <cellStyle name="Normal 82 2 4 2" xfId="22977"/>
    <cellStyle name="Normal 82 2 5" xfId="14783"/>
    <cellStyle name="Normal 82 2 5 2" xfId="30025"/>
    <cellStyle name="Normal 82 2 6" xfId="17111"/>
    <cellStyle name="Normal 82 3" xfId="2009"/>
    <cellStyle name="Normal 82 3 2" xfId="2010"/>
    <cellStyle name="Normal 82 3 3" xfId="2011"/>
    <cellStyle name="Normal 82 3 3 2" xfId="5062"/>
    <cellStyle name="Normal 82 3 3 2 2" xfId="18016"/>
    <cellStyle name="Normal 82 3 3 2 3" xfId="25222"/>
    <cellStyle name="Normal 82 3 3 3" xfId="5061"/>
    <cellStyle name="Normal 82 4" xfId="2012"/>
    <cellStyle name="Normal 82 4 2" xfId="5064"/>
    <cellStyle name="Normal 82 4 3" xfId="5063"/>
    <cellStyle name="Normal 82 4 4" xfId="25223"/>
    <cellStyle name="Normal 82 5" xfId="7951"/>
    <cellStyle name="Normal 82 5 2" xfId="12569"/>
    <cellStyle name="Normal 82 5 2 2" xfId="24607"/>
    <cellStyle name="Normal 82 5 3" xfId="20357"/>
    <cellStyle name="Normal 82 6" xfId="13185"/>
    <cellStyle name="Normal 82 6 2" xfId="27038"/>
    <cellStyle name="Normal 82 6 3" xfId="24953"/>
    <cellStyle name="Normal 82 7" xfId="13616"/>
    <cellStyle name="Normal 82 7 2" xfId="28863"/>
    <cellStyle name="Normal 82 8" xfId="15946"/>
    <cellStyle name="Normal 820" xfId="2013"/>
    <cellStyle name="Normal 820 2" xfId="7953"/>
    <cellStyle name="Normal 820 2 2" xfId="12571"/>
    <cellStyle name="Normal 820 2 2 2" xfId="24609"/>
    <cellStyle name="Normal 820 2 3" xfId="20359"/>
    <cellStyle name="Normal 820 3" xfId="5065"/>
    <cellStyle name="Normal 820 3 2" xfId="19046"/>
    <cellStyle name="Normal 820 4" xfId="10940"/>
    <cellStyle name="Normal 820 4 2" xfId="22978"/>
    <cellStyle name="Normal 820 5" xfId="14495"/>
    <cellStyle name="Normal 820 5 2" xfId="29738"/>
    <cellStyle name="Normal 820 6" xfId="16825"/>
    <cellStyle name="Normal 821" xfId="2014"/>
    <cellStyle name="Normal 821 2" xfId="7954"/>
    <cellStyle name="Normal 821 2 2" xfId="12572"/>
    <cellStyle name="Normal 821 2 2 2" xfId="24610"/>
    <cellStyle name="Normal 821 2 3" xfId="20360"/>
    <cellStyle name="Normal 821 3" xfId="5066"/>
    <cellStyle name="Normal 821 3 2" xfId="19047"/>
    <cellStyle name="Normal 821 4" xfId="10941"/>
    <cellStyle name="Normal 821 4 2" xfId="22979"/>
    <cellStyle name="Normal 821 5" xfId="14469"/>
    <cellStyle name="Normal 821 5 2" xfId="29712"/>
    <cellStyle name="Normal 821 6" xfId="16799"/>
    <cellStyle name="Normal 822" xfId="2015"/>
    <cellStyle name="Normal 822 2" xfId="7955"/>
    <cellStyle name="Normal 822 2 2" xfId="12573"/>
    <cellStyle name="Normal 822 2 2 2" xfId="24611"/>
    <cellStyle name="Normal 822 2 3" xfId="20361"/>
    <cellStyle name="Normal 822 3" xfId="5067"/>
    <cellStyle name="Normal 822 3 2" xfId="19048"/>
    <cellStyle name="Normal 822 4" xfId="10942"/>
    <cellStyle name="Normal 822 4 2" xfId="22980"/>
    <cellStyle name="Normal 822 5" xfId="14470"/>
    <cellStyle name="Normal 822 5 2" xfId="29713"/>
    <cellStyle name="Normal 822 6" xfId="16800"/>
    <cellStyle name="Normal 823" xfId="2016"/>
    <cellStyle name="Normal 823 2" xfId="7956"/>
    <cellStyle name="Normal 823 2 2" xfId="12574"/>
    <cellStyle name="Normal 823 2 2 2" xfId="24612"/>
    <cellStyle name="Normal 823 2 3" xfId="20362"/>
    <cellStyle name="Normal 823 3" xfId="5068"/>
    <cellStyle name="Normal 823 3 2" xfId="19049"/>
    <cellStyle name="Normal 823 4" xfId="10943"/>
    <cellStyle name="Normal 823 4 2" xfId="22981"/>
    <cellStyle name="Normal 823 5" xfId="14499"/>
    <cellStyle name="Normal 823 5 2" xfId="29742"/>
    <cellStyle name="Normal 823 6" xfId="16829"/>
    <cellStyle name="Normal 824" xfId="2017"/>
    <cellStyle name="Normal 824 2" xfId="7957"/>
    <cellStyle name="Normal 824 2 2" xfId="12575"/>
    <cellStyle name="Normal 824 2 2 2" xfId="24613"/>
    <cellStyle name="Normal 824 2 3" xfId="20363"/>
    <cellStyle name="Normal 824 3" xfId="5069"/>
    <cellStyle name="Normal 824 3 2" xfId="19050"/>
    <cellStyle name="Normal 824 4" xfId="10944"/>
    <cellStyle name="Normal 824 4 2" xfId="22982"/>
    <cellStyle name="Normal 824 5" xfId="14463"/>
    <cellStyle name="Normal 824 5 2" xfId="29706"/>
    <cellStyle name="Normal 824 6" xfId="16793"/>
    <cellStyle name="Normal 825" xfId="2018"/>
    <cellStyle name="Normal 825 2" xfId="7958"/>
    <cellStyle name="Normal 825 2 2" xfId="12576"/>
    <cellStyle name="Normal 825 2 2 2" xfId="24614"/>
    <cellStyle name="Normal 825 2 3" xfId="20364"/>
    <cellStyle name="Normal 825 3" xfId="5070"/>
    <cellStyle name="Normal 825 3 2" xfId="19051"/>
    <cellStyle name="Normal 825 4" xfId="10945"/>
    <cellStyle name="Normal 825 4 2" xfId="22983"/>
    <cellStyle name="Normal 825 5" xfId="14459"/>
    <cellStyle name="Normal 825 5 2" xfId="29702"/>
    <cellStyle name="Normal 825 6" xfId="16789"/>
    <cellStyle name="Normal 826" xfId="2019"/>
    <cellStyle name="Normal 826 2" xfId="7959"/>
    <cellStyle name="Normal 826 2 2" xfId="12577"/>
    <cellStyle name="Normal 826 2 2 2" xfId="24615"/>
    <cellStyle name="Normal 826 2 3" xfId="20365"/>
    <cellStyle name="Normal 826 3" xfId="5071"/>
    <cellStyle name="Normal 826 3 2" xfId="19052"/>
    <cellStyle name="Normal 826 4" xfId="10946"/>
    <cellStyle name="Normal 826 4 2" xfId="22984"/>
    <cellStyle name="Normal 826 5" xfId="14485"/>
    <cellStyle name="Normal 826 5 2" xfId="29728"/>
    <cellStyle name="Normal 826 6" xfId="16815"/>
    <cellStyle name="Normal 827" xfId="2020"/>
    <cellStyle name="Normal 827 2" xfId="7960"/>
    <cellStyle name="Normal 827 2 2" xfId="12578"/>
    <cellStyle name="Normal 827 2 2 2" xfId="24616"/>
    <cellStyle name="Normal 827 2 3" xfId="20366"/>
    <cellStyle name="Normal 827 3" xfId="5072"/>
    <cellStyle name="Normal 827 3 2" xfId="19053"/>
    <cellStyle name="Normal 827 4" xfId="10947"/>
    <cellStyle name="Normal 827 4 2" xfId="22985"/>
    <cellStyle name="Normal 827 5" xfId="14483"/>
    <cellStyle name="Normal 827 5 2" xfId="29726"/>
    <cellStyle name="Normal 827 6" xfId="16813"/>
    <cellStyle name="Normal 828" xfId="2021"/>
    <cellStyle name="Normal 828 2" xfId="7961"/>
    <cellStyle name="Normal 828 2 2" xfId="12579"/>
    <cellStyle name="Normal 828 2 2 2" xfId="24617"/>
    <cellStyle name="Normal 828 2 3" xfId="20367"/>
    <cellStyle name="Normal 828 3" xfId="5073"/>
    <cellStyle name="Normal 828 3 2" xfId="19054"/>
    <cellStyle name="Normal 828 4" xfId="10948"/>
    <cellStyle name="Normal 828 4 2" xfId="22986"/>
    <cellStyle name="Normal 828 5" xfId="14480"/>
    <cellStyle name="Normal 828 5 2" xfId="29723"/>
    <cellStyle name="Normal 828 6" xfId="16810"/>
    <cellStyle name="Normal 829" xfId="2022"/>
    <cellStyle name="Normal 829 2" xfId="7962"/>
    <cellStyle name="Normal 829 2 2" xfId="12580"/>
    <cellStyle name="Normal 829 2 2 2" xfId="24618"/>
    <cellStyle name="Normal 829 2 3" xfId="20368"/>
    <cellStyle name="Normal 829 3" xfId="5074"/>
    <cellStyle name="Normal 829 3 2" xfId="19055"/>
    <cellStyle name="Normal 829 4" xfId="10949"/>
    <cellStyle name="Normal 829 4 2" xfId="22987"/>
    <cellStyle name="Normal 829 5" xfId="14473"/>
    <cellStyle name="Normal 829 5 2" xfId="29716"/>
    <cellStyle name="Normal 829 6" xfId="16803"/>
    <cellStyle name="Normal 83" xfId="2023"/>
    <cellStyle name="Normal 83 2" xfId="2024"/>
    <cellStyle name="Normal 83 2 2" xfId="7964"/>
    <cellStyle name="Normal 83 2 2 2" xfId="12582"/>
    <cellStyle name="Normal 83 2 2 2 2" xfId="24620"/>
    <cellStyle name="Normal 83 2 2 3" xfId="20370"/>
    <cellStyle name="Normal 83 2 3" xfId="5075"/>
    <cellStyle name="Normal 83 2 3 2" xfId="19056"/>
    <cellStyle name="Normal 83 2 4" xfId="10950"/>
    <cellStyle name="Normal 83 2 4 2" xfId="22988"/>
    <cellStyle name="Normal 83 2 5" xfId="14784"/>
    <cellStyle name="Normal 83 2 5 2" xfId="30026"/>
    <cellStyle name="Normal 83 2 6" xfId="17112"/>
    <cellStyle name="Normal 83 3" xfId="2025"/>
    <cellStyle name="Normal 83 3 2" xfId="2026"/>
    <cellStyle name="Normal 83 3 3" xfId="2027"/>
    <cellStyle name="Normal 83 3 3 2" xfId="5077"/>
    <cellStyle name="Normal 83 3 3 2 2" xfId="18017"/>
    <cellStyle name="Normal 83 3 3 2 3" xfId="25224"/>
    <cellStyle name="Normal 83 3 3 3" xfId="5076"/>
    <cellStyle name="Normal 83 4" xfId="2028"/>
    <cellStyle name="Normal 83 4 2" xfId="5079"/>
    <cellStyle name="Normal 83 4 3" xfId="5078"/>
    <cellStyle name="Normal 83 4 4" xfId="25225"/>
    <cellStyle name="Normal 83 5" xfId="7963"/>
    <cellStyle name="Normal 83 5 2" xfId="12581"/>
    <cellStyle name="Normal 83 5 2 2" xfId="24619"/>
    <cellStyle name="Normal 83 5 3" xfId="20369"/>
    <cellStyle name="Normal 83 6" xfId="13186"/>
    <cellStyle name="Normal 83 6 2" xfId="27039"/>
    <cellStyle name="Normal 83 6 3" xfId="24954"/>
    <cellStyle name="Normal 83 7" xfId="13617"/>
    <cellStyle name="Normal 83 7 2" xfId="28864"/>
    <cellStyle name="Normal 83 8" xfId="15947"/>
    <cellStyle name="Normal 830" xfId="2029"/>
    <cellStyle name="Normal 830 2" xfId="7965"/>
    <cellStyle name="Normal 830 2 2" xfId="12583"/>
    <cellStyle name="Normal 830 2 2 2" xfId="24621"/>
    <cellStyle name="Normal 830 2 3" xfId="20371"/>
    <cellStyle name="Normal 830 3" xfId="5080"/>
    <cellStyle name="Normal 830 3 2" xfId="19057"/>
    <cellStyle name="Normal 830 4" xfId="10951"/>
    <cellStyle name="Normal 830 4 2" xfId="22989"/>
    <cellStyle name="Normal 830 5" xfId="14479"/>
    <cellStyle name="Normal 830 5 2" xfId="29722"/>
    <cellStyle name="Normal 830 6" xfId="16809"/>
    <cellStyle name="Normal 831" xfId="2030"/>
    <cellStyle name="Normal 831 2" xfId="7966"/>
    <cellStyle name="Normal 831 2 2" xfId="12584"/>
    <cellStyle name="Normal 831 2 2 2" xfId="24622"/>
    <cellStyle name="Normal 831 2 3" xfId="20372"/>
    <cellStyle name="Normal 831 3" xfId="5081"/>
    <cellStyle name="Normal 831 3 2" xfId="19058"/>
    <cellStyle name="Normal 831 4" xfId="10952"/>
    <cellStyle name="Normal 831 4 2" xfId="22990"/>
    <cellStyle name="Normal 831 5" xfId="14487"/>
    <cellStyle name="Normal 831 5 2" xfId="29730"/>
    <cellStyle name="Normal 831 6" xfId="16817"/>
    <cellStyle name="Normal 832" xfId="2031"/>
    <cellStyle name="Normal 832 2" xfId="7967"/>
    <cellStyle name="Normal 832 2 2" xfId="12585"/>
    <cellStyle name="Normal 832 2 2 2" xfId="24623"/>
    <cellStyle name="Normal 832 2 3" xfId="20373"/>
    <cellStyle name="Normal 832 3" xfId="5082"/>
    <cellStyle name="Normal 832 3 2" xfId="19059"/>
    <cellStyle name="Normal 832 4" xfId="10953"/>
    <cellStyle name="Normal 832 4 2" xfId="22991"/>
    <cellStyle name="Normal 832 5" xfId="14504"/>
    <cellStyle name="Normal 832 5 2" xfId="29747"/>
    <cellStyle name="Normal 832 6" xfId="16834"/>
    <cellStyle name="Normal 833" xfId="2032"/>
    <cellStyle name="Normal 833 2" xfId="7968"/>
    <cellStyle name="Normal 833 2 2" xfId="12586"/>
    <cellStyle name="Normal 833 2 2 2" xfId="24624"/>
    <cellStyle name="Normal 833 2 3" xfId="20374"/>
    <cellStyle name="Normal 833 3" xfId="5083"/>
    <cellStyle name="Normal 833 3 2" xfId="19060"/>
    <cellStyle name="Normal 833 4" xfId="10954"/>
    <cellStyle name="Normal 833 4 2" xfId="22992"/>
    <cellStyle name="Normal 833 5" xfId="14507"/>
    <cellStyle name="Normal 833 5 2" xfId="29750"/>
    <cellStyle name="Normal 833 6" xfId="16837"/>
    <cellStyle name="Normal 834" xfId="2033"/>
    <cellStyle name="Normal 834 2" xfId="7969"/>
    <cellStyle name="Normal 834 2 2" xfId="12587"/>
    <cellStyle name="Normal 834 2 2 2" xfId="24625"/>
    <cellStyle name="Normal 834 2 3" xfId="20375"/>
    <cellStyle name="Normal 834 3" xfId="5084"/>
    <cellStyle name="Normal 834 3 2" xfId="19061"/>
    <cellStyle name="Normal 834 4" xfId="10955"/>
    <cellStyle name="Normal 834 4 2" xfId="22993"/>
    <cellStyle name="Normal 834 5" xfId="14508"/>
    <cellStyle name="Normal 834 5 2" xfId="29751"/>
    <cellStyle name="Normal 834 6" xfId="16838"/>
    <cellStyle name="Normal 835" xfId="2034"/>
    <cellStyle name="Normal 835 2" xfId="7970"/>
    <cellStyle name="Normal 835 2 2" xfId="12588"/>
    <cellStyle name="Normal 835 2 2 2" xfId="24626"/>
    <cellStyle name="Normal 835 2 3" xfId="20376"/>
    <cellStyle name="Normal 835 3" xfId="5085"/>
    <cellStyle name="Normal 835 3 2" xfId="19062"/>
    <cellStyle name="Normal 835 4" xfId="10956"/>
    <cellStyle name="Normal 835 4 2" xfId="22994"/>
    <cellStyle name="Normal 835 5" xfId="14506"/>
    <cellStyle name="Normal 835 5 2" xfId="29749"/>
    <cellStyle name="Normal 835 6" xfId="16836"/>
    <cellStyle name="Normal 836" xfId="2035"/>
    <cellStyle name="Normal 836 2" xfId="7971"/>
    <cellStyle name="Normal 836 2 2" xfId="12589"/>
    <cellStyle name="Normal 836 2 2 2" xfId="24627"/>
    <cellStyle name="Normal 836 2 3" xfId="20377"/>
    <cellStyle name="Normal 836 3" xfId="5086"/>
    <cellStyle name="Normal 836 3 2" xfId="19063"/>
    <cellStyle name="Normal 836 4" xfId="10957"/>
    <cellStyle name="Normal 836 4 2" xfId="22995"/>
    <cellStyle name="Normal 836 5" xfId="14509"/>
    <cellStyle name="Normal 836 5 2" xfId="29752"/>
    <cellStyle name="Normal 836 6" xfId="16839"/>
    <cellStyle name="Normal 837" xfId="2036"/>
    <cellStyle name="Normal 837 2" xfId="7972"/>
    <cellStyle name="Normal 837 2 2" xfId="12590"/>
    <cellStyle name="Normal 837 2 2 2" xfId="24628"/>
    <cellStyle name="Normal 837 2 3" xfId="20378"/>
    <cellStyle name="Normal 837 3" xfId="5087"/>
    <cellStyle name="Normal 837 3 2" xfId="19064"/>
    <cellStyle name="Normal 837 4" xfId="10958"/>
    <cellStyle name="Normal 837 4 2" xfId="22996"/>
    <cellStyle name="Normal 837 5" xfId="14505"/>
    <cellStyle name="Normal 837 5 2" xfId="29748"/>
    <cellStyle name="Normal 837 6" xfId="16835"/>
    <cellStyle name="Normal 838" xfId="2037"/>
    <cellStyle name="Normal 838 2" xfId="7973"/>
    <cellStyle name="Normal 838 2 2" xfId="12591"/>
    <cellStyle name="Normal 838 2 2 2" xfId="24629"/>
    <cellStyle name="Normal 838 2 3" xfId="20379"/>
    <cellStyle name="Normal 838 3" xfId="5088"/>
    <cellStyle name="Normal 838 3 2" xfId="19065"/>
    <cellStyle name="Normal 838 4" xfId="10959"/>
    <cellStyle name="Normal 838 4 2" xfId="22997"/>
    <cellStyle name="Normal 838 5" xfId="14510"/>
    <cellStyle name="Normal 838 5 2" xfId="29753"/>
    <cellStyle name="Normal 838 6" xfId="16840"/>
    <cellStyle name="Normal 839" xfId="2038"/>
    <cellStyle name="Normal 839 2" xfId="7974"/>
    <cellStyle name="Normal 839 2 2" xfId="12592"/>
    <cellStyle name="Normal 839 2 2 2" xfId="24630"/>
    <cellStyle name="Normal 839 2 3" xfId="20380"/>
    <cellStyle name="Normal 839 3" xfId="5089"/>
    <cellStyle name="Normal 839 3 2" xfId="19066"/>
    <cellStyle name="Normal 839 4" xfId="10960"/>
    <cellStyle name="Normal 839 4 2" xfId="22998"/>
    <cellStyle name="Normal 839 5" xfId="14512"/>
    <cellStyle name="Normal 839 5 2" xfId="29755"/>
    <cellStyle name="Normal 839 6" xfId="16842"/>
    <cellStyle name="Normal 84" xfId="2039"/>
    <cellStyle name="Normal 84 2" xfId="2040"/>
    <cellStyle name="Normal 84 2 2" xfId="7976"/>
    <cellStyle name="Normal 84 2 2 2" xfId="12594"/>
    <cellStyle name="Normal 84 2 2 2 2" xfId="24632"/>
    <cellStyle name="Normal 84 2 2 3" xfId="20382"/>
    <cellStyle name="Normal 84 2 3" xfId="5090"/>
    <cellStyle name="Normal 84 2 3 2" xfId="19067"/>
    <cellStyle name="Normal 84 2 4" xfId="10961"/>
    <cellStyle name="Normal 84 2 4 2" xfId="22999"/>
    <cellStyle name="Normal 84 2 5" xfId="14785"/>
    <cellStyle name="Normal 84 2 5 2" xfId="30027"/>
    <cellStyle name="Normal 84 2 6" xfId="17113"/>
    <cellStyle name="Normal 84 3" xfId="2041"/>
    <cellStyle name="Normal 84 3 2" xfId="2042"/>
    <cellStyle name="Normal 84 3 3" xfId="2043"/>
    <cellStyle name="Normal 84 3 3 2" xfId="5092"/>
    <cellStyle name="Normal 84 3 3 2 2" xfId="18018"/>
    <cellStyle name="Normal 84 3 3 2 3" xfId="25226"/>
    <cellStyle name="Normal 84 3 3 3" xfId="5091"/>
    <cellStyle name="Normal 84 4" xfId="2044"/>
    <cellStyle name="Normal 84 4 2" xfId="5094"/>
    <cellStyle name="Normal 84 4 3" xfId="5093"/>
    <cellStyle name="Normal 84 4 4" xfId="25227"/>
    <cellStyle name="Normal 84 5" xfId="7975"/>
    <cellStyle name="Normal 84 5 2" xfId="12593"/>
    <cellStyle name="Normal 84 5 2 2" xfId="24631"/>
    <cellStyle name="Normal 84 5 3" xfId="20381"/>
    <cellStyle name="Normal 84 6" xfId="13187"/>
    <cellStyle name="Normal 84 6 2" xfId="27040"/>
    <cellStyle name="Normal 84 6 3" xfId="24955"/>
    <cellStyle name="Normal 84 7" xfId="13618"/>
    <cellStyle name="Normal 84 7 2" xfId="28865"/>
    <cellStyle name="Normal 84 8" xfId="15948"/>
    <cellStyle name="Normal 840" xfId="2045"/>
    <cellStyle name="Normal 840 2" xfId="7977"/>
    <cellStyle name="Normal 840 2 2" xfId="12595"/>
    <cellStyle name="Normal 840 2 2 2" xfId="24633"/>
    <cellStyle name="Normal 840 2 3" xfId="20383"/>
    <cellStyle name="Normal 840 3" xfId="5095"/>
    <cellStyle name="Normal 840 3 2" xfId="19068"/>
    <cellStyle name="Normal 840 4" xfId="10962"/>
    <cellStyle name="Normal 840 4 2" xfId="23000"/>
    <cellStyle name="Normal 840 5" xfId="14513"/>
    <cellStyle name="Normal 840 5 2" xfId="29756"/>
    <cellStyle name="Normal 840 6" xfId="16843"/>
    <cellStyle name="Normal 841" xfId="2046"/>
    <cellStyle name="Normal 841 2" xfId="7978"/>
    <cellStyle name="Normal 841 2 2" xfId="12596"/>
    <cellStyle name="Normal 841 2 2 2" xfId="24634"/>
    <cellStyle name="Normal 841 2 3" xfId="20384"/>
    <cellStyle name="Normal 841 3" xfId="5096"/>
    <cellStyle name="Normal 841 3 2" xfId="19069"/>
    <cellStyle name="Normal 841 4" xfId="10963"/>
    <cellStyle name="Normal 841 4 2" xfId="23001"/>
    <cellStyle name="Normal 841 5" xfId="14511"/>
    <cellStyle name="Normal 841 5 2" xfId="29754"/>
    <cellStyle name="Normal 841 6" xfId="16841"/>
    <cellStyle name="Normal 842" xfId="2047"/>
    <cellStyle name="Normal 842 2" xfId="7979"/>
    <cellStyle name="Normal 842 2 2" xfId="12597"/>
    <cellStyle name="Normal 842 2 2 2" xfId="24635"/>
    <cellStyle name="Normal 842 2 3" xfId="20385"/>
    <cellStyle name="Normal 842 3" xfId="5097"/>
    <cellStyle name="Normal 842 3 2" xfId="19070"/>
    <cellStyle name="Normal 842 4" xfId="10964"/>
    <cellStyle name="Normal 842 4 2" xfId="23002"/>
    <cellStyle name="Normal 842 5" xfId="14514"/>
    <cellStyle name="Normal 842 5 2" xfId="29757"/>
    <cellStyle name="Normal 842 6" xfId="16844"/>
    <cellStyle name="Normal 843" xfId="2048"/>
    <cellStyle name="Normal 843 2" xfId="7980"/>
    <cellStyle name="Normal 843 2 2" xfId="12598"/>
    <cellStyle name="Normal 843 2 2 2" xfId="24636"/>
    <cellStyle name="Normal 843 2 3" xfId="20386"/>
    <cellStyle name="Normal 843 3" xfId="5098"/>
    <cellStyle name="Normal 843 3 2" xfId="19071"/>
    <cellStyle name="Normal 843 4" xfId="10965"/>
    <cellStyle name="Normal 843 4 2" xfId="23003"/>
    <cellStyle name="Normal 843 5" xfId="14515"/>
    <cellStyle name="Normal 843 5 2" xfId="29758"/>
    <cellStyle name="Normal 843 6" xfId="16845"/>
    <cellStyle name="Normal 844" xfId="2049"/>
    <cellStyle name="Normal 844 2" xfId="7981"/>
    <cellStyle name="Normal 844 2 2" xfId="12599"/>
    <cellStyle name="Normal 844 2 2 2" xfId="24637"/>
    <cellStyle name="Normal 844 2 3" xfId="20387"/>
    <cellStyle name="Normal 844 3" xfId="5099"/>
    <cellStyle name="Normal 844 3 2" xfId="19072"/>
    <cellStyle name="Normal 844 4" xfId="10966"/>
    <cellStyle name="Normal 844 4 2" xfId="23004"/>
    <cellStyle name="Normal 844 5" xfId="14522"/>
    <cellStyle name="Normal 844 5 2" xfId="29765"/>
    <cellStyle name="Normal 844 6" xfId="16852"/>
    <cellStyle name="Normal 845" xfId="2050"/>
    <cellStyle name="Normal 845 2" xfId="7982"/>
    <cellStyle name="Normal 845 2 2" xfId="12600"/>
    <cellStyle name="Normal 845 2 2 2" xfId="24638"/>
    <cellStyle name="Normal 845 2 3" xfId="20388"/>
    <cellStyle name="Normal 845 3" xfId="5100"/>
    <cellStyle name="Normal 845 3 2" xfId="19073"/>
    <cellStyle name="Normal 845 4" xfId="10967"/>
    <cellStyle name="Normal 845 4 2" xfId="23005"/>
    <cellStyle name="Normal 845 5" xfId="14541"/>
    <cellStyle name="Normal 845 5 2" xfId="29784"/>
    <cellStyle name="Normal 845 6" xfId="16871"/>
    <cellStyle name="Normal 846" xfId="2051"/>
    <cellStyle name="Normal 846 2" xfId="7983"/>
    <cellStyle name="Normal 846 2 2" xfId="12601"/>
    <cellStyle name="Normal 846 2 2 2" xfId="24639"/>
    <cellStyle name="Normal 846 2 3" xfId="20389"/>
    <cellStyle name="Normal 846 3" xfId="5101"/>
    <cellStyle name="Normal 846 3 2" xfId="19074"/>
    <cellStyle name="Normal 846 4" xfId="10968"/>
    <cellStyle name="Normal 846 4 2" xfId="23006"/>
    <cellStyle name="Normal 846 5" xfId="14521"/>
    <cellStyle name="Normal 846 5 2" xfId="29764"/>
    <cellStyle name="Normal 846 6" xfId="16851"/>
    <cellStyle name="Normal 847" xfId="2052"/>
    <cellStyle name="Normal 847 2" xfId="7984"/>
    <cellStyle name="Normal 847 2 2" xfId="12602"/>
    <cellStyle name="Normal 847 2 2 2" xfId="24640"/>
    <cellStyle name="Normal 847 2 3" xfId="20390"/>
    <cellStyle name="Normal 847 3" xfId="5102"/>
    <cellStyle name="Normal 847 3 2" xfId="19075"/>
    <cellStyle name="Normal 847 4" xfId="10969"/>
    <cellStyle name="Normal 847 4 2" xfId="23007"/>
    <cellStyle name="Normal 847 5" xfId="14543"/>
    <cellStyle name="Normal 847 5 2" xfId="29786"/>
    <cellStyle name="Normal 847 6" xfId="16873"/>
    <cellStyle name="Normal 848" xfId="2053"/>
    <cellStyle name="Normal 848 2" xfId="7985"/>
    <cellStyle name="Normal 848 2 2" xfId="12603"/>
    <cellStyle name="Normal 848 2 2 2" xfId="24641"/>
    <cellStyle name="Normal 848 2 3" xfId="20391"/>
    <cellStyle name="Normal 848 3" xfId="5103"/>
    <cellStyle name="Normal 848 3 2" xfId="19076"/>
    <cellStyle name="Normal 848 4" xfId="10970"/>
    <cellStyle name="Normal 848 4 2" xfId="23008"/>
    <cellStyle name="Normal 848 5" xfId="14520"/>
    <cellStyle name="Normal 848 5 2" xfId="29763"/>
    <cellStyle name="Normal 848 6" xfId="16850"/>
    <cellStyle name="Normal 849" xfId="2054"/>
    <cellStyle name="Normal 849 2" xfId="7986"/>
    <cellStyle name="Normal 849 2 2" xfId="12604"/>
    <cellStyle name="Normal 849 2 2 2" xfId="24642"/>
    <cellStyle name="Normal 849 2 3" xfId="20392"/>
    <cellStyle name="Normal 849 3" xfId="5104"/>
    <cellStyle name="Normal 849 3 2" xfId="19077"/>
    <cellStyle name="Normal 849 4" xfId="10971"/>
    <cellStyle name="Normal 849 4 2" xfId="23009"/>
    <cellStyle name="Normal 849 5" xfId="14544"/>
    <cellStyle name="Normal 849 5 2" xfId="29787"/>
    <cellStyle name="Normal 849 6" xfId="16874"/>
    <cellStyle name="Normal 85" xfId="2055"/>
    <cellStyle name="Normal 85 2" xfId="2056"/>
    <cellStyle name="Normal 85 2 2" xfId="7988"/>
    <cellStyle name="Normal 85 2 2 2" xfId="12606"/>
    <cellStyle name="Normal 85 2 2 2 2" xfId="24644"/>
    <cellStyle name="Normal 85 2 2 3" xfId="20394"/>
    <cellStyle name="Normal 85 2 3" xfId="5105"/>
    <cellStyle name="Normal 85 2 3 2" xfId="19078"/>
    <cellStyle name="Normal 85 2 4" xfId="10972"/>
    <cellStyle name="Normal 85 2 4 2" xfId="23010"/>
    <cellStyle name="Normal 85 2 5" xfId="14786"/>
    <cellStyle name="Normal 85 2 5 2" xfId="30028"/>
    <cellStyle name="Normal 85 2 6" xfId="17114"/>
    <cellStyle name="Normal 85 3" xfId="2057"/>
    <cellStyle name="Normal 85 3 2" xfId="2058"/>
    <cellStyle name="Normal 85 3 3" xfId="2059"/>
    <cellStyle name="Normal 85 3 3 2" xfId="5107"/>
    <cellStyle name="Normal 85 3 3 2 2" xfId="18019"/>
    <cellStyle name="Normal 85 3 3 2 3" xfId="25228"/>
    <cellStyle name="Normal 85 3 3 3" xfId="5106"/>
    <cellStyle name="Normal 85 4" xfId="2060"/>
    <cellStyle name="Normal 85 4 2" xfId="5109"/>
    <cellStyle name="Normal 85 4 3" xfId="5108"/>
    <cellStyle name="Normal 85 4 4" xfId="25229"/>
    <cellStyle name="Normal 85 5" xfId="7987"/>
    <cellStyle name="Normal 85 5 2" xfId="12605"/>
    <cellStyle name="Normal 85 5 2 2" xfId="24643"/>
    <cellStyle name="Normal 85 5 3" xfId="20393"/>
    <cellStyle name="Normal 85 6" xfId="13188"/>
    <cellStyle name="Normal 85 6 2" xfId="27041"/>
    <cellStyle name="Normal 85 6 3" xfId="24956"/>
    <cellStyle name="Normal 85 7" xfId="13619"/>
    <cellStyle name="Normal 85 7 2" xfId="28866"/>
    <cellStyle name="Normal 85 8" xfId="15949"/>
    <cellStyle name="Normal 850" xfId="2061"/>
    <cellStyle name="Normal 850 2" xfId="7989"/>
    <cellStyle name="Normal 850 2 2" xfId="12607"/>
    <cellStyle name="Normal 850 2 2 2" xfId="24645"/>
    <cellStyle name="Normal 850 2 3" xfId="20395"/>
    <cellStyle name="Normal 850 3" xfId="5110"/>
    <cellStyle name="Normal 850 3 2" xfId="19079"/>
    <cellStyle name="Normal 850 4" xfId="10973"/>
    <cellStyle name="Normal 850 4 2" xfId="23011"/>
    <cellStyle name="Normal 850 5" xfId="14545"/>
    <cellStyle name="Normal 850 5 2" xfId="29788"/>
    <cellStyle name="Normal 850 6" xfId="16875"/>
    <cellStyle name="Normal 851" xfId="2062"/>
    <cellStyle name="Normal 851 2" xfId="7990"/>
    <cellStyle name="Normal 851 2 2" xfId="12608"/>
    <cellStyle name="Normal 851 2 2 2" xfId="24646"/>
    <cellStyle name="Normal 851 2 3" xfId="20396"/>
    <cellStyle name="Normal 851 3" xfId="5111"/>
    <cellStyle name="Normal 851 3 2" xfId="19080"/>
    <cellStyle name="Normal 851 4" xfId="10974"/>
    <cellStyle name="Normal 851 4 2" xfId="23012"/>
    <cellStyle name="Normal 851 5" xfId="14546"/>
    <cellStyle name="Normal 851 5 2" xfId="29789"/>
    <cellStyle name="Normal 851 6" xfId="16876"/>
    <cellStyle name="Normal 852" xfId="2063"/>
    <cellStyle name="Normal 852 2" xfId="7991"/>
    <cellStyle name="Normal 852 2 2" xfId="12609"/>
    <cellStyle name="Normal 852 2 2 2" xfId="24647"/>
    <cellStyle name="Normal 852 2 3" xfId="20397"/>
    <cellStyle name="Normal 852 3" xfId="5112"/>
    <cellStyle name="Normal 852 3 2" xfId="19081"/>
    <cellStyle name="Normal 852 4" xfId="10975"/>
    <cellStyle name="Normal 852 4 2" xfId="23013"/>
    <cellStyle name="Normal 852 5" xfId="14576"/>
    <cellStyle name="Normal 852 5 2" xfId="29819"/>
    <cellStyle name="Normal 852 6" xfId="16906"/>
    <cellStyle name="Normal 853" xfId="2064"/>
    <cellStyle name="Normal 853 2" xfId="7992"/>
    <cellStyle name="Normal 853 2 2" xfId="12610"/>
    <cellStyle name="Normal 853 2 2 2" xfId="24648"/>
    <cellStyle name="Normal 853 2 3" xfId="20398"/>
    <cellStyle name="Normal 853 3" xfId="5113"/>
    <cellStyle name="Normal 853 3 2" xfId="19082"/>
    <cellStyle name="Normal 853 4" xfId="10976"/>
    <cellStyle name="Normal 853 4 2" xfId="23014"/>
    <cellStyle name="Normal 853 5" xfId="14523"/>
    <cellStyle name="Normal 853 5 2" xfId="29766"/>
    <cellStyle name="Normal 853 6" xfId="16853"/>
    <cellStyle name="Normal 854" xfId="2065"/>
    <cellStyle name="Normal 854 2" xfId="7993"/>
    <cellStyle name="Normal 854 2 2" xfId="12611"/>
    <cellStyle name="Normal 854 2 2 2" xfId="24649"/>
    <cellStyle name="Normal 854 2 3" xfId="20399"/>
    <cellStyle name="Normal 854 3" xfId="5114"/>
    <cellStyle name="Normal 854 3 2" xfId="19083"/>
    <cellStyle name="Normal 854 4" xfId="10977"/>
    <cellStyle name="Normal 854 4 2" xfId="23015"/>
    <cellStyle name="Normal 854 5" xfId="14516"/>
    <cellStyle name="Normal 854 5 2" xfId="29759"/>
    <cellStyle name="Normal 854 6" xfId="16846"/>
    <cellStyle name="Normal 855" xfId="2066"/>
    <cellStyle name="Normal 855 2" xfId="7994"/>
    <cellStyle name="Normal 855 2 2" xfId="12612"/>
    <cellStyle name="Normal 855 2 2 2" xfId="24650"/>
    <cellStyle name="Normal 855 2 3" xfId="20400"/>
    <cellStyle name="Normal 855 3" xfId="5115"/>
    <cellStyle name="Normal 855 3 2" xfId="19084"/>
    <cellStyle name="Normal 855 4" xfId="10978"/>
    <cellStyle name="Normal 855 4 2" xfId="23016"/>
    <cellStyle name="Normal 855 5" xfId="14518"/>
    <cellStyle name="Normal 855 5 2" xfId="29761"/>
    <cellStyle name="Normal 855 6" xfId="16848"/>
    <cellStyle name="Normal 856" xfId="2067"/>
    <cellStyle name="Normal 856 2" xfId="7995"/>
    <cellStyle name="Normal 856 2 2" xfId="12613"/>
    <cellStyle name="Normal 856 2 2 2" xfId="24651"/>
    <cellStyle name="Normal 856 2 3" xfId="20401"/>
    <cellStyle name="Normal 856 3" xfId="5116"/>
    <cellStyle name="Normal 856 3 2" xfId="19085"/>
    <cellStyle name="Normal 856 4" xfId="10979"/>
    <cellStyle name="Normal 856 4 2" xfId="23017"/>
    <cellStyle name="Normal 856 5" xfId="14575"/>
    <cellStyle name="Normal 856 5 2" xfId="29818"/>
    <cellStyle name="Normal 856 6" xfId="16905"/>
    <cellStyle name="Normal 857" xfId="2068"/>
    <cellStyle name="Normal 857 2" xfId="7996"/>
    <cellStyle name="Normal 857 2 2" xfId="12614"/>
    <cellStyle name="Normal 857 2 2 2" xfId="24652"/>
    <cellStyle name="Normal 857 2 3" xfId="20402"/>
    <cellStyle name="Normal 857 3" xfId="5117"/>
    <cellStyle name="Normal 857 3 2" xfId="19086"/>
    <cellStyle name="Normal 857 4" xfId="10980"/>
    <cellStyle name="Normal 857 4 2" xfId="23018"/>
    <cellStyle name="Normal 857 5" xfId="14534"/>
    <cellStyle name="Normal 857 5 2" xfId="29777"/>
    <cellStyle name="Normal 857 6" xfId="16864"/>
    <cellStyle name="Normal 858" xfId="2069"/>
    <cellStyle name="Normal 858 2" xfId="7997"/>
    <cellStyle name="Normal 858 2 2" xfId="12615"/>
    <cellStyle name="Normal 858 2 2 2" xfId="24653"/>
    <cellStyle name="Normal 858 2 3" xfId="20403"/>
    <cellStyle name="Normal 858 3" xfId="5118"/>
    <cellStyle name="Normal 858 3 2" xfId="19087"/>
    <cellStyle name="Normal 858 4" xfId="10981"/>
    <cellStyle name="Normal 858 4 2" xfId="23019"/>
    <cellStyle name="Normal 858 5" xfId="14539"/>
    <cellStyle name="Normal 858 5 2" xfId="29782"/>
    <cellStyle name="Normal 858 6" xfId="16869"/>
    <cellStyle name="Normal 859" xfId="2070"/>
    <cellStyle name="Normal 859 2" xfId="7998"/>
    <cellStyle name="Normal 859 2 2" xfId="12616"/>
    <cellStyle name="Normal 859 2 2 2" xfId="24654"/>
    <cellStyle name="Normal 859 2 3" xfId="20404"/>
    <cellStyle name="Normal 859 3" xfId="5119"/>
    <cellStyle name="Normal 859 3 2" xfId="19088"/>
    <cellStyle name="Normal 859 4" xfId="10982"/>
    <cellStyle name="Normal 859 4 2" xfId="23020"/>
    <cellStyle name="Normal 859 5" xfId="14528"/>
    <cellStyle name="Normal 859 5 2" xfId="29771"/>
    <cellStyle name="Normal 859 6" xfId="16858"/>
    <cellStyle name="Normal 86" xfId="2071"/>
    <cellStyle name="Normal 86 2" xfId="2072"/>
    <cellStyle name="Normal 86 2 2" xfId="8000"/>
    <cellStyle name="Normal 86 2 2 2" xfId="12618"/>
    <cellStyle name="Normal 86 2 2 2 2" xfId="24656"/>
    <cellStyle name="Normal 86 2 2 3" xfId="20406"/>
    <cellStyle name="Normal 86 2 3" xfId="5120"/>
    <cellStyle name="Normal 86 2 3 2" xfId="19089"/>
    <cellStyle name="Normal 86 2 4" xfId="10983"/>
    <cellStyle name="Normal 86 2 4 2" xfId="23021"/>
    <cellStyle name="Normal 86 2 5" xfId="14787"/>
    <cellStyle name="Normal 86 2 5 2" xfId="30029"/>
    <cellStyle name="Normal 86 2 6" xfId="17115"/>
    <cellStyle name="Normal 86 3" xfId="2073"/>
    <cellStyle name="Normal 86 3 2" xfId="2074"/>
    <cellStyle name="Normal 86 3 3" xfId="2075"/>
    <cellStyle name="Normal 86 3 3 2" xfId="5122"/>
    <cellStyle name="Normal 86 3 3 2 2" xfId="18020"/>
    <cellStyle name="Normal 86 3 3 2 3" xfId="25230"/>
    <cellStyle name="Normal 86 3 3 3" xfId="5121"/>
    <cellStyle name="Normal 86 4" xfId="2076"/>
    <cellStyle name="Normal 86 4 2" xfId="5124"/>
    <cellStyle name="Normal 86 4 3" xfId="5123"/>
    <cellStyle name="Normal 86 4 4" xfId="25231"/>
    <cellStyle name="Normal 86 5" xfId="7999"/>
    <cellStyle name="Normal 86 5 2" xfId="12617"/>
    <cellStyle name="Normal 86 5 2 2" xfId="24655"/>
    <cellStyle name="Normal 86 5 3" xfId="20405"/>
    <cellStyle name="Normal 86 6" xfId="13189"/>
    <cellStyle name="Normal 86 6 2" xfId="27042"/>
    <cellStyle name="Normal 86 6 3" xfId="24957"/>
    <cellStyle name="Normal 86 7" xfId="13620"/>
    <cellStyle name="Normal 86 7 2" xfId="28867"/>
    <cellStyle name="Normal 86 8" xfId="15950"/>
    <cellStyle name="Normal 860" xfId="2077"/>
    <cellStyle name="Normal 860 2" xfId="8001"/>
    <cellStyle name="Normal 860 2 2" xfId="12619"/>
    <cellStyle name="Normal 860 2 2 2" xfId="24657"/>
    <cellStyle name="Normal 860 2 3" xfId="20407"/>
    <cellStyle name="Normal 860 3" xfId="5125"/>
    <cellStyle name="Normal 860 3 2" xfId="19090"/>
    <cellStyle name="Normal 860 4" xfId="10984"/>
    <cellStyle name="Normal 860 4 2" xfId="23022"/>
    <cellStyle name="Normal 860 5" xfId="14536"/>
    <cellStyle name="Normal 860 5 2" xfId="29779"/>
    <cellStyle name="Normal 860 6" xfId="16866"/>
    <cellStyle name="Normal 861" xfId="2078"/>
    <cellStyle name="Normal 861 2" xfId="8002"/>
    <cellStyle name="Normal 861 2 2" xfId="12620"/>
    <cellStyle name="Normal 861 2 2 2" xfId="24658"/>
    <cellStyle name="Normal 861 2 3" xfId="20408"/>
    <cellStyle name="Normal 861 3" xfId="5126"/>
    <cellStyle name="Normal 861 3 2" xfId="19091"/>
    <cellStyle name="Normal 861 4" xfId="10985"/>
    <cellStyle name="Normal 861 4 2" xfId="23023"/>
    <cellStyle name="Normal 861 5" xfId="14573"/>
    <cellStyle name="Normal 861 5 2" xfId="29816"/>
    <cellStyle name="Normal 861 6" xfId="16903"/>
    <cellStyle name="Normal 862" xfId="2079"/>
    <cellStyle name="Normal 862 2" xfId="8003"/>
    <cellStyle name="Normal 862 2 2" xfId="12621"/>
    <cellStyle name="Normal 862 2 2 2" xfId="24659"/>
    <cellStyle name="Normal 862 2 3" xfId="20409"/>
    <cellStyle name="Normal 862 3" xfId="5127"/>
    <cellStyle name="Normal 862 3 2" xfId="19092"/>
    <cellStyle name="Normal 862 4" xfId="10986"/>
    <cellStyle name="Normal 862 4 2" xfId="23024"/>
    <cellStyle name="Normal 862 5" xfId="14530"/>
    <cellStyle name="Normal 862 5 2" xfId="29773"/>
    <cellStyle name="Normal 862 6" xfId="16860"/>
    <cellStyle name="Normal 863" xfId="2080"/>
    <cellStyle name="Normal 863 2" xfId="8004"/>
    <cellStyle name="Normal 863 2 2" xfId="12622"/>
    <cellStyle name="Normal 863 2 2 2" xfId="24660"/>
    <cellStyle name="Normal 863 2 3" xfId="20410"/>
    <cellStyle name="Normal 863 3" xfId="5128"/>
    <cellStyle name="Normal 863 3 2" xfId="19093"/>
    <cellStyle name="Normal 863 4" xfId="10987"/>
    <cellStyle name="Normal 863 4 2" xfId="23025"/>
    <cellStyle name="Normal 863 5" xfId="14537"/>
    <cellStyle name="Normal 863 5 2" xfId="29780"/>
    <cellStyle name="Normal 863 6" xfId="16867"/>
    <cellStyle name="Normal 864" xfId="2081"/>
    <cellStyle name="Normal 864 2" xfId="8005"/>
    <cellStyle name="Normal 864 2 2" xfId="12623"/>
    <cellStyle name="Normal 864 2 2 2" xfId="24661"/>
    <cellStyle name="Normal 864 2 3" xfId="20411"/>
    <cellStyle name="Normal 864 3" xfId="5129"/>
    <cellStyle name="Normal 864 3 2" xfId="19094"/>
    <cellStyle name="Normal 864 4" xfId="10988"/>
    <cellStyle name="Normal 864 4 2" xfId="23026"/>
    <cellStyle name="Normal 864 5" xfId="14571"/>
    <cellStyle name="Normal 864 5 2" xfId="29814"/>
    <cellStyle name="Normal 864 6" xfId="16901"/>
    <cellStyle name="Normal 865" xfId="2082"/>
    <cellStyle name="Normal 865 2" xfId="8006"/>
    <cellStyle name="Normal 865 2 2" xfId="12624"/>
    <cellStyle name="Normal 865 2 2 2" xfId="24662"/>
    <cellStyle name="Normal 865 2 3" xfId="20412"/>
    <cellStyle name="Normal 865 3" xfId="5130"/>
    <cellStyle name="Normal 865 3 2" xfId="19095"/>
    <cellStyle name="Normal 865 4" xfId="10989"/>
    <cellStyle name="Normal 865 4 2" xfId="23027"/>
    <cellStyle name="Normal 865 5" xfId="14535"/>
    <cellStyle name="Normal 865 5 2" xfId="29778"/>
    <cellStyle name="Normal 865 6" xfId="16865"/>
    <cellStyle name="Normal 866" xfId="2083"/>
    <cellStyle name="Normal 866 2" xfId="8007"/>
    <cellStyle name="Normal 866 2 2" xfId="12625"/>
    <cellStyle name="Normal 866 2 2 2" xfId="24663"/>
    <cellStyle name="Normal 866 2 3" xfId="20413"/>
    <cellStyle name="Normal 866 3" xfId="5131"/>
    <cellStyle name="Normal 866 3 2" xfId="19096"/>
    <cellStyle name="Normal 866 4" xfId="10990"/>
    <cellStyle name="Normal 866 4 2" xfId="23028"/>
    <cellStyle name="Normal 866 5" xfId="14519"/>
    <cellStyle name="Normal 866 5 2" xfId="29762"/>
    <cellStyle name="Normal 866 6" xfId="16849"/>
    <cellStyle name="Normal 867" xfId="2084"/>
    <cellStyle name="Normal 867 2" xfId="8008"/>
    <cellStyle name="Normal 867 2 2" xfId="12626"/>
    <cellStyle name="Normal 867 2 2 2" xfId="24664"/>
    <cellStyle name="Normal 867 2 3" xfId="20414"/>
    <cellStyle name="Normal 867 3" xfId="5132"/>
    <cellStyle name="Normal 867 3 2" xfId="19097"/>
    <cellStyle name="Normal 867 4" xfId="10991"/>
    <cellStyle name="Normal 867 4 2" xfId="23029"/>
    <cellStyle name="Normal 867 5" xfId="14525"/>
    <cellStyle name="Normal 867 5 2" xfId="29768"/>
    <cellStyle name="Normal 867 6" xfId="16855"/>
    <cellStyle name="Normal 868" xfId="2085"/>
    <cellStyle name="Normal 868 2" xfId="8009"/>
    <cellStyle name="Normal 868 2 2" xfId="12627"/>
    <cellStyle name="Normal 868 2 2 2" xfId="24665"/>
    <cellStyle name="Normal 868 2 3" xfId="20415"/>
    <cellStyle name="Normal 868 3" xfId="5133"/>
    <cellStyle name="Normal 868 3 2" xfId="19098"/>
    <cellStyle name="Normal 868 4" xfId="10992"/>
    <cellStyle name="Normal 868 4 2" xfId="23030"/>
    <cellStyle name="Normal 868 5" xfId="14540"/>
    <cellStyle name="Normal 868 5 2" xfId="29783"/>
    <cellStyle name="Normal 868 6" xfId="16870"/>
    <cellStyle name="Normal 869" xfId="2086"/>
    <cellStyle name="Normal 869 2" xfId="8010"/>
    <cellStyle name="Normal 869 2 2" xfId="12628"/>
    <cellStyle name="Normal 869 2 2 2" xfId="24666"/>
    <cellStyle name="Normal 869 2 3" xfId="20416"/>
    <cellStyle name="Normal 869 3" xfId="5134"/>
    <cellStyle name="Normal 869 3 2" xfId="19099"/>
    <cellStyle name="Normal 869 4" xfId="10993"/>
    <cellStyle name="Normal 869 4 2" xfId="23031"/>
    <cellStyle name="Normal 869 5" xfId="14527"/>
    <cellStyle name="Normal 869 5 2" xfId="29770"/>
    <cellStyle name="Normal 869 6" xfId="16857"/>
    <cellStyle name="Normal 87" xfId="2087"/>
    <cellStyle name="Normal 87 2" xfId="2088"/>
    <cellStyle name="Normal 87 2 2" xfId="8012"/>
    <cellStyle name="Normal 87 2 2 2" xfId="12630"/>
    <cellStyle name="Normal 87 2 2 2 2" xfId="24668"/>
    <cellStyle name="Normal 87 2 2 3" xfId="20418"/>
    <cellStyle name="Normal 87 2 3" xfId="5135"/>
    <cellStyle name="Normal 87 2 3 2" xfId="19100"/>
    <cellStyle name="Normal 87 2 4" xfId="10994"/>
    <cellStyle name="Normal 87 2 4 2" xfId="23032"/>
    <cellStyle name="Normal 87 2 5" xfId="14788"/>
    <cellStyle name="Normal 87 2 5 2" xfId="30030"/>
    <cellStyle name="Normal 87 2 6" xfId="17116"/>
    <cellStyle name="Normal 87 3" xfId="2089"/>
    <cellStyle name="Normal 87 3 2" xfId="2090"/>
    <cellStyle name="Normal 87 3 3" xfId="2091"/>
    <cellStyle name="Normal 87 3 3 2" xfId="5137"/>
    <cellStyle name="Normal 87 3 3 2 2" xfId="18021"/>
    <cellStyle name="Normal 87 3 3 2 3" xfId="25232"/>
    <cellStyle name="Normal 87 3 3 3" xfId="5136"/>
    <cellStyle name="Normal 87 4" xfId="2092"/>
    <cellStyle name="Normal 87 4 2" xfId="5139"/>
    <cellStyle name="Normal 87 4 3" xfId="5138"/>
    <cellStyle name="Normal 87 4 4" xfId="25233"/>
    <cellStyle name="Normal 87 5" xfId="8011"/>
    <cellStyle name="Normal 87 5 2" xfId="12629"/>
    <cellStyle name="Normal 87 5 2 2" xfId="24667"/>
    <cellStyle name="Normal 87 5 3" xfId="20417"/>
    <cellStyle name="Normal 87 6" xfId="13190"/>
    <cellStyle name="Normal 87 6 2" xfId="27043"/>
    <cellStyle name="Normal 87 6 3" xfId="24958"/>
    <cellStyle name="Normal 87 7" xfId="13621"/>
    <cellStyle name="Normal 87 7 2" xfId="28868"/>
    <cellStyle name="Normal 87 8" xfId="15951"/>
    <cellStyle name="Normal 870" xfId="2093"/>
    <cellStyle name="Normal 870 2" xfId="8013"/>
    <cellStyle name="Normal 870 2 2" xfId="12631"/>
    <cellStyle name="Normal 870 2 2 2" xfId="24669"/>
    <cellStyle name="Normal 870 2 3" xfId="20419"/>
    <cellStyle name="Normal 870 3" xfId="5140"/>
    <cellStyle name="Normal 870 3 2" xfId="19101"/>
    <cellStyle name="Normal 870 4" xfId="10995"/>
    <cellStyle name="Normal 870 4 2" xfId="23033"/>
    <cellStyle name="Normal 870 5" xfId="14572"/>
    <cellStyle name="Normal 870 5 2" xfId="29815"/>
    <cellStyle name="Normal 870 6" xfId="16902"/>
    <cellStyle name="Normal 871" xfId="2094"/>
    <cellStyle name="Normal 871 2" xfId="8014"/>
    <cellStyle name="Normal 871 2 2" xfId="12632"/>
    <cellStyle name="Normal 871 2 2 2" xfId="24670"/>
    <cellStyle name="Normal 871 2 3" xfId="20420"/>
    <cellStyle name="Normal 871 3" xfId="5141"/>
    <cellStyle name="Normal 871 3 2" xfId="19102"/>
    <cellStyle name="Normal 871 4" xfId="10996"/>
    <cellStyle name="Normal 871 4 2" xfId="23034"/>
    <cellStyle name="Normal 871 5" xfId="14538"/>
    <cellStyle name="Normal 871 5 2" xfId="29781"/>
    <cellStyle name="Normal 871 6" xfId="16868"/>
    <cellStyle name="Normal 872" xfId="2095"/>
    <cellStyle name="Normal 872 2" xfId="8015"/>
    <cellStyle name="Normal 872 2 2" xfId="12633"/>
    <cellStyle name="Normal 872 2 2 2" xfId="24671"/>
    <cellStyle name="Normal 872 2 3" xfId="20421"/>
    <cellStyle name="Normal 872 3" xfId="5142"/>
    <cellStyle name="Normal 872 3 2" xfId="19103"/>
    <cellStyle name="Normal 872 4" xfId="10997"/>
    <cellStyle name="Normal 872 4 2" xfId="23035"/>
    <cellStyle name="Normal 872 5" xfId="14524"/>
    <cellStyle name="Normal 872 5 2" xfId="29767"/>
    <cellStyle name="Normal 872 6" xfId="16854"/>
    <cellStyle name="Normal 873" xfId="2096"/>
    <cellStyle name="Normal 873 2" xfId="8016"/>
    <cellStyle name="Normal 873 2 2" xfId="12634"/>
    <cellStyle name="Normal 873 2 2 2" xfId="24672"/>
    <cellStyle name="Normal 873 2 3" xfId="20422"/>
    <cellStyle name="Normal 873 3" xfId="5143"/>
    <cellStyle name="Normal 873 3 2" xfId="19104"/>
    <cellStyle name="Normal 873 4" xfId="10998"/>
    <cellStyle name="Normal 873 4 2" xfId="23036"/>
    <cellStyle name="Normal 873 5" xfId="14532"/>
    <cellStyle name="Normal 873 5 2" xfId="29775"/>
    <cellStyle name="Normal 873 6" xfId="16862"/>
    <cellStyle name="Normal 874" xfId="2097"/>
    <cellStyle name="Normal 874 2" xfId="8017"/>
    <cellStyle name="Normal 874 2 2" xfId="12635"/>
    <cellStyle name="Normal 874 2 2 2" xfId="24673"/>
    <cellStyle name="Normal 874 2 3" xfId="20423"/>
    <cellStyle name="Normal 874 3" xfId="5144"/>
    <cellStyle name="Normal 874 3 2" xfId="19105"/>
    <cellStyle name="Normal 874 4" xfId="10999"/>
    <cellStyle name="Normal 874 4 2" xfId="23037"/>
    <cellStyle name="Normal 874 5" xfId="14529"/>
    <cellStyle name="Normal 874 5 2" xfId="29772"/>
    <cellStyle name="Normal 874 6" xfId="16859"/>
    <cellStyle name="Normal 875" xfId="2098"/>
    <cellStyle name="Normal 875 2" xfId="8018"/>
    <cellStyle name="Normal 875 2 2" xfId="12636"/>
    <cellStyle name="Normal 875 2 2 2" xfId="24674"/>
    <cellStyle name="Normal 875 2 3" xfId="20424"/>
    <cellStyle name="Normal 875 3" xfId="5145"/>
    <cellStyle name="Normal 875 3 2" xfId="19106"/>
    <cellStyle name="Normal 875 4" xfId="11000"/>
    <cellStyle name="Normal 875 4 2" xfId="23038"/>
    <cellStyle name="Normal 875 5" xfId="14570"/>
    <cellStyle name="Normal 875 5 2" xfId="29813"/>
    <cellStyle name="Normal 875 6" xfId="16900"/>
    <cellStyle name="Normal 876" xfId="2099"/>
    <cellStyle name="Normal 876 2" xfId="8019"/>
    <cellStyle name="Normal 876 2 2" xfId="12637"/>
    <cellStyle name="Normal 876 2 2 2" xfId="24675"/>
    <cellStyle name="Normal 876 2 3" xfId="20425"/>
    <cellStyle name="Normal 876 3" xfId="5146"/>
    <cellStyle name="Normal 876 3 2" xfId="19107"/>
    <cellStyle name="Normal 876 4" xfId="11001"/>
    <cellStyle name="Normal 876 4 2" xfId="23039"/>
    <cellStyle name="Normal 876 5" xfId="14526"/>
    <cellStyle name="Normal 876 5 2" xfId="29769"/>
    <cellStyle name="Normal 876 6" xfId="16856"/>
    <cellStyle name="Normal 877" xfId="2100"/>
    <cellStyle name="Normal 877 2" xfId="8020"/>
    <cellStyle name="Normal 877 2 2" xfId="12638"/>
    <cellStyle name="Normal 877 2 2 2" xfId="24676"/>
    <cellStyle name="Normal 877 2 3" xfId="20426"/>
    <cellStyle name="Normal 877 3" xfId="5147"/>
    <cellStyle name="Normal 877 3 2" xfId="19108"/>
    <cellStyle name="Normal 877 4" xfId="11002"/>
    <cellStyle name="Normal 877 4 2" xfId="23040"/>
    <cellStyle name="Normal 877 5" xfId="14531"/>
    <cellStyle name="Normal 877 5 2" xfId="29774"/>
    <cellStyle name="Normal 877 6" xfId="16861"/>
    <cellStyle name="Normal 878" xfId="2101"/>
    <cellStyle name="Normal 878 2" xfId="8021"/>
    <cellStyle name="Normal 878 2 2" xfId="12639"/>
    <cellStyle name="Normal 878 2 2 2" xfId="24677"/>
    <cellStyle name="Normal 878 2 3" xfId="20427"/>
    <cellStyle name="Normal 878 3" xfId="5148"/>
    <cellStyle name="Normal 878 3 2" xfId="19109"/>
    <cellStyle name="Normal 878 4" xfId="11003"/>
    <cellStyle name="Normal 878 4 2" xfId="23041"/>
    <cellStyle name="Normal 878 5" xfId="14517"/>
    <cellStyle name="Normal 878 5 2" xfId="29760"/>
    <cellStyle name="Normal 878 6" xfId="16847"/>
    <cellStyle name="Normal 879" xfId="2102"/>
    <cellStyle name="Normal 879 2" xfId="8022"/>
    <cellStyle name="Normal 879 2 2" xfId="12640"/>
    <cellStyle name="Normal 879 2 2 2" xfId="24678"/>
    <cellStyle name="Normal 879 2 3" xfId="20428"/>
    <cellStyle name="Normal 879 3" xfId="5149"/>
    <cellStyle name="Normal 879 3 2" xfId="19110"/>
    <cellStyle name="Normal 879 4" xfId="11004"/>
    <cellStyle name="Normal 879 4 2" xfId="23042"/>
    <cellStyle name="Normal 879 5" xfId="14533"/>
    <cellStyle name="Normal 879 5 2" xfId="29776"/>
    <cellStyle name="Normal 879 6" xfId="16863"/>
    <cellStyle name="Normal 88" xfId="2103"/>
    <cellStyle name="Normal 88 2" xfId="2104"/>
    <cellStyle name="Normal 88 2 2" xfId="8024"/>
    <cellStyle name="Normal 88 2 2 2" xfId="12642"/>
    <cellStyle name="Normal 88 2 2 2 2" xfId="24680"/>
    <cellStyle name="Normal 88 2 2 3" xfId="20430"/>
    <cellStyle name="Normal 88 2 3" xfId="5150"/>
    <cellStyle name="Normal 88 2 3 2" xfId="19111"/>
    <cellStyle name="Normal 88 2 4" xfId="11005"/>
    <cellStyle name="Normal 88 2 4 2" xfId="23043"/>
    <cellStyle name="Normal 88 2 5" xfId="14789"/>
    <cellStyle name="Normal 88 2 5 2" xfId="30031"/>
    <cellStyle name="Normal 88 2 6" xfId="17117"/>
    <cellStyle name="Normal 88 3" xfId="2105"/>
    <cellStyle name="Normal 88 3 2" xfId="2106"/>
    <cellStyle name="Normal 88 3 3" xfId="2107"/>
    <cellStyle name="Normal 88 3 3 2" xfId="5152"/>
    <cellStyle name="Normal 88 3 3 2 2" xfId="18022"/>
    <cellStyle name="Normal 88 3 3 2 3" xfId="25234"/>
    <cellStyle name="Normal 88 3 3 3" xfId="5151"/>
    <cellStyle name="Normal 88 4" xfId="2108"/>
    <cellStyle name="Normal 88 4 2" xfId="5154"/>
    <cellStyle name="Normal 88 4 3" xfId="5153"/>
    <cellStyle name="Normal 88 4 4" xfId="25235"/>
    <cellStyle name="Normal 88 5" xfId="8023"/>
    <cellStyle name="Normal 88 5 2" xfId="12641"/>
    <cellStyle name="Normal 88 5 2 2" xfId="24679"/>
    <cellStyle name="Normal 88 5 3" xfId="20429"/>
    <cellStyle name="Normal 88 6" xfId="13191"/>
    <cellStyle name="Normal 88 6 2" xfId="27044"/>
    <cellStyle name="Normal 88 6 3" xfId="24959"/>
    <cellStyle name="Normal 88 7" xfId="13622"/>
    <cellStyle name="Normal 88 7 2" xfId="28869"/>
    <cellStyle name="Normal 88 8" xfId="15952"/>
    <cellStyle name="Normal 880" xfId="2109"/>
    <cellStyle name="Normal 880 2" xfId="8025"/>
    <cellStyle name="Normal 880 2 2" xfId="12643"/>
    <cellStyle name="Normal 880 2 2 2" xfId="24681"/>
    <cellStyle name="Normal 880 2 3" xfId="20431"/>
    <cellStyle name="Normal 880 3" xfId="5155"/>
    <cellStyle name="Normal 880 3 2" xfId="19112"/>
    <cellStyle name="Normal 880 4" xfId="11006"/>
    <cellStyle name="Normal 880 4 2" xfId="23044"/>
    <cellStyle name="Normal 880 5" xfId="14574"/>
    <cellStyle name="Normal 880 5 2" xfId="29817"/>
    <cellStyle name="Normal 880 6" xfId="16904"/>
    <cellStyle name="Normal 881" xfId="2110"/>
    <cellStyle name="Normal 881 2" xfId="8026"/>
    <cellStyle name="Normal 881 2 2" xfId="12644"/>
    <cellStyle name="Normal 881 2 2 2" xfId="24682"/>
    <cellStyle name="Normal 881 2 3" xfId="20432"/>
    <cellStyle name="Normal 881 3" xfId="5156"/>
    <cellStyle name="Normal 881 3 2" xfId="19113"/>
    <cellStyle name="Normal 881 4" xfId="11007"/>
    <cellStyle name="Normal 881 4 2" xfId="23045"/>
    <cellStyle name="Normal 881 5" xfId="14542"/>
    <cellStyle name="Normal 881 5 2" xfId="29785"/>
    <cellStyle name="Normal 881 6" xfId="16872"/>
    <cellStyle name="Normal 882" xfId="2111"/>
    <cellStyle name="Normal 882 2" xfId="8027"/>
    <cellStyle name="Normal 882 2 2" xfId="12645"/>
    <cellStyle name="Normal 882 2 2 2" xfId="24683"/>
    <cellStyle name="Normal 882 2 3" xfId="20433"/>
    <cellStyle name="Normal 882 3" xfId="5157"/>
    <cellStyle name="Normal 882 3 2" xfId="19114"/>
    <cellStyle name="Normal 882 4" xfId="11008"/>
    <cellStyle name="Normal 882 4 2" xfId="23046"/>
    <cellStyle name="Normal 882 5" xfId="14577"/>
    <cellStyle name="Normal 882 5 2" xfId="29820"/>
    <cellStyle name="Normal 882 6" xfId="16907"/>
    <cellStyle name="Normal 883" xfId="2112"/>
    <cellStyle name="Normal 883 2" xfId="8028"/>
    <cellStyle name="Normal 883 2 2" xfId="12646"/>
    <cellStyle name="Normal 883 2 2 2" xfId="24684"/>
    <cellStyle name="Normal 883 2 3" xfId="20434"/>
    <cellStyle name="Normal 883 3" xfId="5158"/>
    <cellStyle name="Normal 883 3 2" xfId="19115"/>
    <cellStyle name="Normal 883 4" xfId="11009"/>
    <cellStyle name="Normal 883 4 2" xfId="23047"/>
    <cellStyle name="Normal 883 5" xfId="14578"/>
    <cellStyle name="Normal 883 5 2" xfId="29821"/>
    <cellStyle name="Normal 883 6" xfId="16908"/>
    <cellStyle name="Normal 884" xfId="2113"/>
    <cellStyle name="Normal 884 2" xfId="8029"/>
    <cellStyle name="Normal 884 2 2" xfId="12647"/>
    <cellStyle name="Normal 884 2 2 2" xfId="24685"/>
    <cellStyle name="Normal 884 2 3" xfId="20435"/>
    <cellStyle name="Normal 884 3" xfId="5159"/>
    <cellStyle name="Normal 884 3 2" xfId="19116"/>
    <cellStyle name="Normal 884 4" xfId="11010"/>
    <cellStyle name="Normal 884 4 2" xfId="23048"/>
    <cellStyle name="Normal 884 5" xfId="14579"/>
    <cellStyle name="Normal 884 5 2" xfId="29822"/>
    <cellStyle name="Normal 884 6" xfId="16909"/>
    <cellStyle name="Normal 885" xfId="2114"/>
    <cellStyle name="Normal 885 2" xfId="8030"/>
    <cellStyle name="Normal 885 2 2" xfId="12648"/>
    <cellStyle name="Normal 885 2 2 2" xfId="24686"/>
    <cellStyle name="Normal 885 2 3" xfId="20436"/>
    <cellStyle name="Normal 885 3" xfId="5160"/>
    <cellStyle name="Normal 885 3 2" xfId="19117"/>
    <cellStyle name="Normal 885 4" xfId="11011"/>
    <cellStyle name="Normal 885 4 2" xfId="23049"/>
    <cellStyle name="Normal 885 5" xfId="14580"/>
    <cellStyle name="Normal 885 5 2" xfId="29823"/>
    <cellStyle name="Normal 885 6" xfId="16910"/>
    <cellStyle name="Normal 886" xfId="2115"/>
    <cellStyle name="Normal 886 2" xfId="8031"/>
    <cellStyle name="Normal 886 2 2" xfId="12649"/>
    <cellStyle name="Normal 886 2 2 2" xfId="24687"/>
    <cellStyle name="Normal 886 2 3" xfId="20437"/>
    <cellStyle name="Normal 886 3" xfId="5161"/>
    <cellStyle name="Normal 886 3 2" xfId="19118"/>
    <cellStyle name="Normal 886 4" xfId="11012"/>
    <cellStyle name="Normal 886 4 2" xfId="23050"/>
    <cellStyle name="Normal 886 5" xfId="14581"/>
    <cellStyle name="Normal 886 5 2" xfId="29824"/>
    <cellStyle name="Normal 886 6" xfId="16911"/>
    <cellStyle name="Normal 887" xfId="2116"/>
    <cellStyle name="Normal 887 2" xfId="8032"/>
    <cellStyle name="Normal 887 2 2" xfId="12650"/>
    <cellStyle name="Normal 887 2 2 2" xfId="24688"/>
    <cellStyle name="Normal 887 2 3" xfId="20438"/>
    <cellStyle name="Normal 887 3" xfId="5162"/>
    <cellStyle name="Normal 887 3 2" xfId="19119"/>
    <cellStyle name="Normal 887 4" xfId="11013"/>
    <cellStyle name="Normal 887 4 2" xfId="23051"/>
    <cellStyle name="Normal 887 5" xfId="14582"/>
    <cellStyle name="Normal 887 5 2" xfId="29825"/>
    <cellStyle name="Normal 887 6" xfId="16912"/>
    <cellStyle name="Normal 888" xfId="2117"/>
    <cellStyle name="Normal 888 2" xfId="8033"/>
    <cellStyle name="Normal 888 2 2" xfId="12651"/>
    <cellStyle name="Normal 888 2 2 2" xfId="24689"/>
    <cellStyle name="Normal 888 2 3" xfId="20439"/>
    <cellStyle name="Normal 888 3" xfId="5163"/>
    <cellStyle name="Normal 888 3 2" xfId="19120"/>
    <cellStyle name="Normal 888 4" xfId="11014"/>
    <cellStyle name="Normal 888 4 2" xfId="23052"/>
    <cellStyle name="Normal 888 5" xfId="14588"/>
    <cellStyle name="Normal 888 5 2" xfId="29831"/>
    <cellStyle name="Normal 888 6" xfId="16918"/>
    <cellStyle name="Normal 889" xfId="2118"/>
    <cellStyle name="Normal 889 2" xfId="8034"/>
    <cellStyle name="Normal 889 2 2" xfId="12652"/>
    <cellStyle name="Normal 889 2 2 2" xfId="24690"/>
    <cellStyle name="Normal 889 2 3" xfId="20440"/>
    <cellStyle name="Normal 889 3" xfId="5164"/>
    <cellStyle name="Normal 889 3 2" xfId="19121"/>
    <cellStyle name="Normal 889 4" xfId="11015"/>
    <cellStyle name="Normal 889 4 2" xfId="23053"/>
    <cellStyle name="Normal 889 5" xfId="14593"/>
    <cellStyle name="Normal 889 5 2" xfId="29836"/>
    <cellStyle name="Normal 889 6" xfId="16923"/>
    <cellStyle name="Normal 89" xfId="2119"/>
    <cellStyle name="Normal 89 2" xfId="2120"/>
    <cellStyle name="Normal 89 2 2" xfId="8036"/>
    <cellStyle name="Normal 89 2 2 2" xfId="12654"/>
    <cellStyle name="Normal 89 2 2 2 2" xfId="24692"/>
    <cellStyle name="Normal 89 2 2 3" xfId="20442"/>
    <cellStyle name="Normal 89 2 3" xfId="5165"/>
    <cellStyle name="Normal 89 2 3 2" xfId="19122"/>
    <cellStyle name="Normal 89 2 4" xfId="11016"/>
    <cellStyle name="Normal 89 2 4 2" xfId="23054"/>
    <cellStyle name="Normal 89 2 5" xfId="14790"/>
    <cellStyle name="Normal 89 2 5 2" xfId="30032"/>
    <cellStyle name="Normal 89 2 6" xfId="17118"/>
    <cellStyle name="Normal 89 3" xfId="2121"/>
    <cellStyle name="Normal 89 3 2" xfId="2122"/>
    <cellStyle name="Normal 89 3 3" xfId="2123"/>
    <cellStyle name="Normal 89 3 3 2" xfId="5167"/>
    <cellStyle name="Normal 89 3 3 2 2" xfId="18023"/>
    <cellStyle name="Normal 89 3 3 2 3" xfId="25236"/>
    <cellStyle name="Normal 89 3 3 3" xfId="5166"/>
    <cellStyle name="Normal 89 4" xfId="2124"/>
    <cellStyle name="Normal 89 4 2" xfId="5169"/>
    <cellStyle name="Normal 89 4 3" xfId="5168"/>
    <cellStyle name="Normal 89 4 4" xfId="25237"/>
    <cellStyle name="Normal 89 5" xfId="8035"/>
    <cellStyle name="Normal 89 5 2" xfId="12653"/>
    <cellStyle name="Normal 89 5 2 2" xfId="24691"/>
    <cellStyle name="Normal 89 5 3" xfId="20441"/>
    <cellStyle name="Normal 89 6" xfId="13192"/>
    <cellStyle name="Normal 89 6 2" xfId="27045"/>
    <cellStyle name="Normal 89 6 3" xfId="24960"/>
    <cellStyle name="Normal 89 7" xfId="13623"/>
    <cellStyle name="Normal 89 7 2" xfId="28870"/>
    <cellStyle name="Normal 89 8" xfId="15953"/>
    <cellStyle name="Normal 890" xfId="2125"/>
    <cellStyle name="Normal 890 2" xfId="8037"/>
    <cellStyle name="Normal 890 2 2" xfId="12655"/>
    <cellStyle name="Normal 890 2 2 2" xfId="24693"/>
    <cellStyle name="Normal 890 2 3" xfId="20443"/>
    <cellStyle name="Normal 890 3" xfId="5170"/>
    <cellStyle name="Normal 890 3 2" xfId="19123"/>
    <cellStyle name="Normal 890 4" xfId="11017"/>
    <cellStyle name="Normal 890 4 2" xfId="23055"/>
    <cellStyle name="Normal 890 5" xfId="14587"/>
    <cellStyle name="Normal 890 5 2" xfId="29830"/>
    <cellStyle name="Normal 890 6" xfId="16917"/>
    <cellStyle name="Normal 891" xfId="2126"/>
    <cellStyle name="Normal 891 2" xfId="8038"/>
    <cellStyle name="Normal 891 2 2" xfId="12656"/>
    <cellStyle name="Normal 891 2 2 2" xfId="24694"/>
    <cellStyle name="Normal 891 2 3" xfId="20444"/>
    <cellStyle name="Normal 891 3" xfId="5171"/>
    <cellStyle name="Normal 891 3 2" xfId="19124"/>
    <cellStyle name="Normal 891 4" xfId="11018"/>
    <cellStyle name="Normal 891 4 2" xfId="23056"/>
    <cellStyle name="Normal 891 5" xfId="14594"/>
    <cellStyle name="Normal 891 5 2" xfId="29837"/>
    <cellStyle name="Normal 891 6" xfId="16924"/>
    <cellStyle name="Normal 892" xfId="2127"/>
    <cellStyle name="Normal 892 2" xfId="8039"/>
    <cellStyle name="Normal 892 2 2" xfId="12657"/>
    <cellStyle name="Normal 892 2 2 2" xfId="24695"/>
    <cellStyle name="Normal 892 2 3" xfId="20445"/>
    <cellStyle name="Normal 892 3" xfId="5172"/>
    <cellStyle name="Normal 892 3 2" xfId="19125"/>
    <cellStyle name="Normal 892 4" xfId="11019"/>
    <cellStyle name="Normal 892 4 2" xfId="23057"/>
    <cellStyle name="Normal 892 5" xfId="14586"/>
    <cellStyle name="Normal 892 5 2" xfId="29829"/>
    <cellStyle name="Normal 892 6" xfId="16916"/>
    <cellStyle name="Normal 893" xfId="2128"/>
    <cellStyle name="Normal 893 2" xfId="8040"/>
    <cellStyle name="Normal 893 2 2" xfId="12658"/>
    <cellStyle name="Normal 893 2 2 2" xfId="24696"/>
    <cellStyle name="Normal 893 2 3" xfId="20446"/>
    <cellStyle name="Normal 893 3" xfId="5173"/>
    <cellStyle name="Normal 893 3 2" xfId="19126"/>
    <cellStyle name="Normal 893 4" xfId="11020"/>
    <cellStyle name="Normal 893 4 2" xfId="23058"/>
    <cellStyle name="Normal 893 5" xfId="14595"/>
    <cellStyle name="Normal 893 5 2" xfId="29838"/>
    <cellStyle name="Normal 893 6" xfId="16925"/>
    <cellStyle name="Normal 894" xfId="2129"/>
    <cellStyle name="Normal 894 2" xfId="8041"/>
    <cellStyle name="Normal 894 2 2" xfId="12659"/>
    <cellStyle name="Normal 894 2 2 2" xfId="24697"/>
    <cellStyle name="Normal 894 2 3" xfId="20447"/>
    <cellStyle name="Normal 894 3" xfId="5174"/>
    <cellStyle name="Normal 894 3 2" xfId="19127"/>
    <cellStyle name="Normal 894 4" xfId="11021"/>
    <cellStyle name="Normal 894 4 2" xfId="23059"/>
    <cellStyle name="Normal 894 5" xfId="14589"/>
    <cellStyle name="Normal 894 5 2" xfId="29832"/>
    <cellStyle name="Normal 894 6" xfId="16919"/>
    <cellStyle name="Normal 895" xfId="2130"/>
    <cellStyle name="Normal 895 2" xfId="8042"/>
    <cellStyle name="Normal 895 2 2" xfId="12660"/>
    <cellStyle name="Normal 895 2 2 2" xfId="24698"/>
    <cellStyle name="Normal 895 2 3" xfId="20448"/>
    <cellStyle name="Normal 895 3" xfId="5175"/>
    <cellStyle name="Normal 895 3 2" xfId="19128"/>
    <cellStyle name="Normal 895 4" xfId="11022"/>
    <cellStyle name="Normal 895 4 2" xfId="23060"/>
    <cellStyle name="Normal 895 5" xfId="14583"/>
    <cellStyle name="Normal 895 5 2" xfId="29826"/>
    <cellStyle name="Normal 895 6" xfId="16913"/>
    <cellStyle name="Normal 896" xfId="2131"/>
    <cellStyle name="Normal 896 2" xfId="8043"/>
    <cellStyle name="Normal 896 2 2" xfId="12661"/>
    <cellStyle name="Normal 896 2 2 2" xfId="24699"/>
    <cellStyle name="Normal 896 2 3" xfId="20449"/>
    <cellStyle name="Normal 896 3" xfId="5176"/>
    <cellStyle name="Normal 896 3 2" xfId="19129"/>
    <cellStyle name="Normal 896 4" xfId="11023"/>
    <cellStyle name="Normal 896 4 2" xfId="23061"/>
    <cellStyle name="Normal 896 5" xfId="14584"/>
    <cellStyle name="Normal 896 5 2" xfId="29827"/>
    <cellStyle name="Normal 896 6" xfId="16914"/>
    <cellStyle name="Normal 897" xfId="2132"/>
    <cellStyle name="Normal 897 2" xfId="8044"/>
    <cellStyle name="Normal 897 2 2" xfId="12662"/>
    <cellStyle name="Normal 897 2 2 2" xfId="24700"/>
    <cellStyle name="Normal 897 2 3" xfId="20450"/>
    <cellStyle name="Normal 897 3" xfId="5177"/>
    <cellStyle name="Normal 897 3 2" xfId="19130"/>
    <cellStyle name="Normal 897 4" xfId="11024"/>
    <cellStyle name="Normal 897 4 2" xfId="23062"/>
    <cellStyle name="Normal 897 5" xfId="14596"/>
    <cellStyle name="Normal 897 5 2" xfId="29839"/>
    <cellStyle name="Normal 897 6" xfId="16926"/>
    <cellStyle name="Normal 898" xfId="2133"/>
    <cellStyle name="Normal 898 2" xfId="8045"/>
    <cellStyle name="Normal 898 2 2" xfId="12663"/>
    <cellStyle name="Normal 898 2 2 2" xfId="24701"/>
    <cellStyle name="Normal 898 2 3" xfId="20451"/>
    <cellStyle name="Normal 898 3" xfId="5178"/>
    <cellStyle name="Normal 898 3 2" xfId="19131"/>
    <cellStyle name="Normal 898 4" xfId="11025"/>
    <cellStyle name="Normal 898 4 2" xfId="23063"/>
    <cellStyle name="Normal 898 5" xfId="14585"/>
    <cellStyle name="Normal 898 5 2" xfId="29828"/>
    <cellStyle name="Normal 898 6" xfId="16915"/>
    <cellStyle name="Normal 899" xfId="2134"/>
    <cellStyle name="Normal 899 2" xfId="8046"/>
    <cellStyle name="Normal 899 2 2" xfId="12664"/>
    <cellStyle name="Normal 899 2 2 2" xfId="24702"/>
    <cellStyle name="Normal 899 2 3" xfId="20452"/>
    <cellStyle name="Normal 899 3" xfId="5179"/>
    <cellStyle name="Normal 899 3 2" xfId="19132"/>
    <cellStyle name="Normal 899 4" xfId="11026"/>
    <cellStyle name="Normal 899 4 2" xfId="23064"/>
    <cellStyle name="Normal 899 5" xfId="14592"/>
    <cellStyle name="Normal 899 5 2" xfId="29835"/>
    <cellStyle name="Normal 899 6" xfId="16922"/>
    <cellStyle name="Normal 9" xfId="2135"/>
    <cellStyle name="Normal 9 2" xfId="2136"/>
    <cellStyle name="Normal 9 2 2" xfId="2137"/>
    <cellStyle name="Normal 9 2 3" xfId="8049"/>
    <cellStyle name="Normal 9 2 3 2" xfId="12667"/>
    <cellStyle name="Normal 9 2 3 2 2" xfId="24705"/>
    <cellStyle name="Normal 9 2 3 3" xfId="14792"/>
    <cellStyle name="Normal 9 2 3 3 2" xfId="30034"/>
    <cellStyle name="Normal 9 2 3 4" xfId="17120"/>
    <cellStyle name="Normal 9 2 4" xfId="8048"/>
    <cellStyle name="Normal 9 2 4 2" xfId="12666"/>
    <cellStyle name="Normal 9 2 4 2 2" xfId="24704"/>
    <cellStyle name="Normal 9 2 4 3" xfId="20454"/>
    <cellStyle name="Normal 9 2 5" xfId="5180"/>
    <cellStyle name="Normal 9 2 5 2" xfId="19133"/>
    <cellStyle name="Normal 9 2 6" xfId="11027"/>
    <cellStyle name="Normal 9 2 6 2" xfId="23065"/>
    <cellStyle name="Normal 9 3" xfId="2138"/>
    <cellStyle name="Normal 9 3 2" xfId="2139"/>
    <cellStyle name="Normal 9 3 3" xfId="2140"/>
    <cellStyle name="Normal 9 3 3 2" xfId="5182"/>
    <cellStyle name="Normal 9 3 3 2 2" xfId="18024"/>
    <cellStyle name="Normal 9 3 3 2 3" xfId="25238"/>
    <cellStyle name="Normal 9 3 3 3" xfId="5181"/>
    <cellStyle name="Normal 9 3 4" xfId="8050"/>
    <cellStyle name="Normal 9 3 4 2" xfId="8051"/>
    <cellStyle name="Normal 9 3 4 3" xfId="8052"/>
    <cellStyle name="Normal 9 4" xfId="2141"/>
    <cellStyle name="Normal 9 4 2" xfId="5184"/>
    <cellStyle name="Normal 9 4 2 2" xfId="18025"/>
    <cellStyle name="Normal 9 4 2 3" xfId="25239"/>
    <cellStyle name="Normal 9 4 3" xfId="8053"/>
    <cellStyle name="Normal 9 4 3 2" xfId="12668"/>
    <cellStyle name="Normal 9 4 3 2 2" xfId="24706"/>
    <cellStyle name="Normal 9 4 3 3" xfId="20455"/>
    <cellStyle name="Normal 9 4 3 4" xfId="17803"/>
    <cellStyle name="Normal 9 4 4" xfId="5183"/>
    <cellStyle name="Normal 9 4 5" xfId="14791"/>
    <cellStyle name="Normal 9 4 5 2" xfId="30033"/>
    <cellStyle name="Normal 9 4 6" xfId="17119"/>
    <cellStyle name="Normal 9 5" xfId="8047"/>
    <cellStyle name="Normal 9 5 2" xfId="12665"/>
    <cellStyle name="Normal 9 5 2 2" xfId="24703"/>
    <cellStyle name="Normal 9 5 3" xfId="20453"/>
    <cellStyle name="Normal 9 6" xfId="13193"/>
    <cellStyle name="Normal 9 6 2" xfId="27046"/>
    <cellStyle name="Normal 9 7" xfId="13624"/>
    <cellStyle name="Normal 9 7 2" xfId="28871"/>
    <cellStyle name="Normal 9 8" xfId="15954"/>
    <cellStyle name="Normal 90" xfId="2142"/>
    <cellStyle name="Normal 90 2" xfId="8054"/>
    <cellStyle name="Normal 90 2 2" xfId="12669"/>
    <cellStyle name="Normal 90 2 2 2" xfId="24707"/>
    <cellStyle name="Normal 90 2 3" xfId="20456"/>
    <cellStyle name="Normal 90 3" xfId="5185"/>
    <cellStyle name="Normal 90 3 2" xfId="19134"/>
    <cellStyle name="Normal 90 4" xfId="11028"/>
    <cellStyle name="Normal 90 4 2" xfId="23066"/>
    <cellStyle name="Normal 90 5" xfId="13194"/>
    <cellStyle name="Normal 90 5 2" xfId="27047"/>
    <cellStyle name="Normal 90 6" xfId="13625"/>
    <cellStyle name="Normal 90 6 2" xfId="28872"/>
    <cellStyle name="Normal 90 7" xfId="15955"/>
    <cellStyle name="Normal 900" xfId="2143"/>
    <cellStyle name="Normal 900 2" xfId="8055"/>
    <cellStyle name="Normal 900 2 2" xfId="12670"/>
    <cellStyle name="Normal 900 2 2 2" xfId="24708"/>
    <cellStyle name="Normal 900 2 3" xfId="20457"/>
    <cellStyle name="Normal 900 3" xfId="5186"/>
    <cellStyle name="Normal 900 3 2" xfId="19135"/>
    <cellStyle name="Normal 900 4" xfId="11029"/>
    <cellStyle name="Normal 900 4 2" xfId="23067"/>
    <cellStyle name="Normal 900 5" xfId="14590"/>
    <cellStyle name="Normal 900 5 2" xfId="29833"/>
    <cellStyle name="Normal 900 6" xfId="16920"/>
    <cellStyle name="Normal 901" xfId="2144"/>
    <cellStyle name="Normal 901 2" xfId="8056"/>
    <cellStyle name="Normal 901 2 2" xfId="12671"/>
    <cellStyle name="Normal 901 2 2 2" xfId="24709"/>
    <cellStyle name="Normal 901 2 3" xfId="20458"/>
    <cellStyle name="Normal 901 3" xfId="5187"/>
    <cellStyle name="Normal 901 3 2" xfId="19136"/>
    <cellStyle name="Normal 901 4" xfId="11030"/>
    <cellStyle name="Normal 901 4 2" xfId="23068"/>
    <cellStyle name="Normal 901 5" xfId="14591"/>
    <cellStyle name="Normal 901 5 2" xfId="29834"/>
    <cellStyle name="Normal 901 6" xfId="16921"/>
    <cellStyle name="Normal 902" xfId="2145"/>
    <cellStyle name="Normal 902 2" xfId="8057"/>
    <cellStyle name="Normal 902 2 2" xfId="12672"/>
    <cellStyle name="Normal 902 2 2 2" xfId="24710"/>
    <cellStyle name="Normal 902 2 3" xfId="20459"/>
    <cellStyle name="Normal 902 3" xfId="5188"/>
    <cellStyle name="Normal 902 3 2" xfId="19137"/>
    <cellStyle name="Normal 902 4" xfId="11031"/>
    <cellStyle name="Normal 902 4 2" xfId="23069"/>
    <cellStyle name="Normal 902 5" xfId="14597"/>
    <cellStyle name="Normal 902 5 2" xfId="29840"/>
    <cellStyle name="Normal 902 6" xfId="16927"/>
    <cellStyle name="Normal 903" xfId="2146"/>
    <cellStyle name="Normal 903 2" xfId="8058"/>
    <cellStyle name="Normal 903 2 2" xfId="12673"/>
    <cellStyle name="Normal 903 2 2 2" xfId="24711"/>
    <cellStyle name="Normal 903 2 3" xfId="20460"/>
    <cellStyle name="Normal 903 3" xfId="5189"/>
    <cellStyle name="Normal 903 3 2" xfId="19138"/>
    <cellStyle name="Normal 903 4" xfId="11032"/>
    <cellStyle name="Normal 903 4 2" xfId="23070"/>
    <cellStyle name="Normal 903 5" xfId="14600"/>
    <cellStyle name="Normal 903 5 2" xfId="29843"/>
    <cellStyle name="Normal 903 6" xfId="16930"/>
    <cellStyle name="Normal 904" xfId="2147"/>
    <cellStyle name="Normal 904 2" xfId="8059"/>
    <cellStyle name="Normal 904 2 2" xfId="12674"/>
    <cellStyle name="Normal 904 2 2 2" xfId="24712"/>
    <cellStyle name="Normal 904 2 3" xfId="20461"/>
    <cellStyle name="Normal 904 3" xfId="5190"/>
    <cellStyle name="Normal 904 3 2" xfId="19139"/>
    <cellStyle name="Normal 904 4" xfId="11033"/>
    <cellStyle name="Normal 904 4 2" xfId="23071"/>
    <cellStyle name="Normal 904 5" xfId="14617"/>
    <cellStyle name="Normal 904 5 2" xfId="29860"/>
    <cellStyle name="Normal 904 6" xfId="16947"/>
    <cellStyle name="Normal 905" xfId="2148"/>
    <cellStyle name="Normal 905 2" xfId="8060"/>
    <cellStyle name="Normal 905 2 2" xfId="12675"/>
    <cellStyle name="Normal 905 2 2 2" xfId="24713"/>
    <cellStyle name="Normal 905 2 3" xfId="20462"/>
    <cellStyle name="Normal 905 3" xfId="5191"/>
    <cellStyle name="Normal 905 3 2" xfId="19140"/>
    <cellStyle name="Normal 905 4" xfId="11034"/>
    <cellStyle name="Normal 905 4 2" xfId="23072"/>
    <cellStyle name="Normal 905 5" xfId="14601"/>
    <cellStyle name="Normal 905 5 2" xfId="29844"/>
    <cellStyle name="Normal 905 6" xfId="16931"/>
    <cellStyle name="Normal 906" xfId="2149"/>
    <cellStyle name="Normal 906 2" xfId="8061"/>
    <cellStyle name="Normal 906 2 2" xfId="12676"/>
    <cellStyle name="Normal 906 2 2 2" xfId="24714"/>
    <cellStyle name="Normal 906 2 3" xfId="20463"/>
    <cellStyle name="Normal 906 3" xfId="5192"/>
    <cellStyle name="Normal 906 3 2" xfId="19141"/>
    <cellStyle name="Normal 906 4" xfId="11035"/>
    <cellStyle name="Normal 906 4 2" xfId="23073"/>
    <cellStyle name="Normal 906 5" xfId="14612"/>
    <cellStyle name="Normal 906 5 2" xfId="29855"/>
    <cellStyle name="Normal 906 6" xfId="16942"/>
    <cellStyle name="Normal 907" xfId="2150"/>
    <cellStyle name="Normal 907 2" xfId="8062"/>
    <cellStyle name="Normal 907 2 2" xfId="12677"/>
    <cellStyle name="Normal 907 2 2 2" xfId="24715"/>
    <cellStyle name="Normal 907 2 3" xfId="20464"/>
    <cellStyle name="Normal 907 3" xfId="5193"/>
    <cellStyle name="Normal 907 3 2" xfId="19142"/>
    <cellStyle name="Normal 907 4" xfId="11036"/>
    <cellStyle name="Normal 907 4 2" xfId="23074"/>
    <cellStyle name="Normal 907 5" xfId="14611"/>
    <cellStyle name="Normal 907 5 2" xfId="29854"/>
    <cellStyle name="Normal 907 6" xfId="16941"/>
    <cellStyle name="Normal 908" xfId="2151"/>
    <cellStyle name="Normal 908 2" xfId="8063"/>
    <cellStyle name="Normal 908 2 2" xfId="12678"/>
    <cellStyle name="Normal 908 2 2 2" xfId="24716"/>
    <cellStyle name="Normal 908 2 3" xfId="20465"/>
    <cellStyle name="Normal 908 3" xfId="5194"/>
    <cellStyle name="Normal 908 3 2" xfId="19143"/>
    <cellStyle name="Normal 908 4" xfId="11037"/>
    <cellStyle name="Normal 908 4 2" xfId="23075"/>
    <cellStyle name="Normal 908 5" xfId="14615"/>
    <cellStyle name="Normal 908 5 2" xfId="29858"/>
    <cellStyle name="Normal 908 6" xfId="16945"/>
    <cellStyle name="Normal 909" xfId="2152"/>
    <cellStyle name="Normal 909 2" xfId="8064"/>
    <cellStyle name="Normal 909 2 2" xfId="12679"/>
    <cellStyle name="Normal 909 2 2 2" xfId="24717"/>
    <cellStyle name="Normal 909 2 3" xfId="20466"/>
    <cellStyle name="Normal 909 3" xfId="5195"/>
    <cellStyle name="Normal 909 3 2" xfId="19144"/>
    <cellStyle name="Normal 909 4" xfId="11038"/>
    <cellStyle name="Normal 909 4 2" xfId="23076"/>
    <cellStyle name="Normal 909 5" xfId="14603"/>
    <cellStyle name="Normal 909 5 2" xfId="29846"/>
    <cellStyle name="Normal 909 6" xfId="16933"/>
    <cellStyle name="Normal 91" xfId="2153"/>
    <cellStyle name="Normal 91 2" xfId="8065"/>
    <cellStyle name="Normal 91 2 2" xfId="12680"/>
    <cellStyle name="Normal 91 2 2 2" xfId="24718"/>
    <cellStyle name="Normal 91 2 3" xfId="20467"/>
    <cellStyle name="Normal 91 3" xfId="5196"/>
    <cellStyle name="Normal 91 3 2" xfId="19145"/>
    <cellStyle name="Normal 91 4" xfId="11039"/>
    <cellStyle name="Normal 91 4 2" xfId="23077"/>
    <cellStyle name="Normal 91 5" xfId="13195"/>
    <cellStyle name="Normal 91 5 2" xfId="27048"/>
    <cellStyle name="Normal 91 6" xfId="13626"/>
    <cellStyle name="Normal 91 6 2" xfId="28873"/>
    <cellStyle name="Normal 91 7" xfId="15956"/>
    <cellStyle name="Normal 910" xfId="2154"/>
    <cellStyle name="Normal 910 2" xfId="8066"/>
    <cellStyle name="Normal 910 2 2" xfId="12681"/>
    <cellStyle name="Normal 910 2 2 2" xfId="24719"/>
    <cellStyle name="Normal 910 2 3" xfId="20468"/>
    <cellStyle name="Normal 910 3" xfId="5197"/>
    <cellStyle name="Normal 910 3 2" xfId="19146"/>
    <cellStyle name="Normal 910 4" xfId="11040"/>
    <cellStyle name="Normal 910 4 2" xfId="23078"/>
    <cellStyle name="Normal 910 5" xfId="14609"/>
    <cellStyle name="Normal 910 5 2" xfId="29852"/>
    <cellStyle name="Normal 910 6" xfId="16939"/>
    <cellStyle name="Normal 911" xfId="2155"/>
    <cellStyle name="Normal 911 2" xfId="8067"/>
    <cellStyle name="Normal 911 2 2" xfId="12682"/>
    <cellStyle name="Normal 911 2 2 2" xfId="24720"/>
    <cellStyle name="Normal 911 2 3" xfId="20469"/>
    <cellStyle name="Normal 911 3" xfId="5198"/>
    <cellStyle name="Normal 911 3 2" xfId="19147"/>
    <cellStyle name="Normal 911 4" xfId="11041"/>
    <cellStyle name="Normal 911 4 2" xfId="23079"/>
    <cellStyle name="Normal 911 5" xfId="14598"/>
    <cellStyle name="Normal 911 5 2" xfId="29841"/>
    <cellStyle name="Normal 911 6" xfId="16928"/>
    <cellStyle name="Normal 912" xfId="2156"/>
    <cellStyle name="Normal 912 2" xfId="8068"/>
    <cellStyle name="Normal 912 2 2" xfId="12683"/>
    <cellStyle name="Normal 912 2 2 2" xfId="24721"/>
    <cellStyle name="Normal 912 2 3" xfId="20470"/>
    <cellStyle name="Normal 912 3" xfId="5199"/>
    <cellStyle name="Normal 912 3 2" xfId="19148"/>
    <cellStyle name="Normal 912 4" xfId="11042"/>
    <cellStyle name="Normal 912 4 2" xfId="23080"/>
    <cellStyle name="Normal 912 5" xfId="14599"/>
    <cellStyle name="Normal 912 5 2" xfId="29842"/>
    <cellStyle name="Normal 912 6" xfId="16929"/>
    <cellStyle name="Normal 913" xfId="2157"/>
    <cellStyle name="Normal 913 2" xfId="8069"/>
    <cellStyle name="Normal 913 2 2" xfId="12684"/>
    <cellStyle name="Normal 913 2 2 2" xfId="24722"/>
    <cellStyle name="Normal 913 2 3" xfId="20471"/>
    <cellStyle name="Normal 913 3" xfId="5200"/>
    <cellStyle name="Normal 913 3 2" xfId="19149"/>
    <cellStyle name="Normal 913 4" xfId="11043"/>
    <cellStyle name="Normal 913 4 2" xfId="23081"/>
    <cellStyle name="Normal 913 5" xfId="14604"/>
    <cellStyle name="Normal 913 5 2" xfId="29847"/>
    <cellStyle name="Normal 913 6" xfId="16934"/>
    <cellStyle name="Normal 914" xfId="2158"/>
    <cellStyle name="Normal 914 2" xfId="8070"/>
    <cellStyle name="Normal 914 2 2" xfId="12685"/>
    <cellStyle name="Normal 914 2 2 2" xfId="24723"/>
    <cellStyle name="Normal 914 2 3" xfId="20472"/>
    <cellStyle name="Normal 914 3" xfId="5201"/>
    <cellStyle name="Normal 914 3 2" xfId="19150"/>
    <cellStyle name="Normal 914 4" xfId="11044"/>
    <cellStyle name="Normal 914 4 2" xfId="23082"/>
    <cellStyle name="Normal 914 5" xfId="14606"/>
    <cellStyle name="Normal 914 5 2" xfId="29849"/>
    <cellStyle name="Normal 914 6" xfId="16936"/>
    <cellStyle name="Normal 915" xfId="2159"/>
    <cellStyle name="Normal 915 2" xfId="8071"/>
    <cellStyle name="Normal 915 2 2" xfId="12686"/>
    <cellStyle name="Normal 915 2 2 2" xfId="24724"/>
    <cellStyle name="Normal 915 2 3" xfId="20473"/>
    <cellStyle name="Normal 915 3" xfId="5202"/>
    <cellStyle name="Normal 915 3 2" xfId="19151"/>
    <cellStyle name="Normal 915 4" xfId="11045"/>
    <cellStyle name="Normal 915 4 2" xfId="23083"/>
    <cellStyle name="Normal 915 5" xfId="14629"/>
    <cellStyle name="Normal 915 5 2" xfId="29872"/>
    <cellStyle name="Normal 915 6" xfId="16959"/>
    <cellStyle name="Normal 916" xfId="2160"/>
    <cellStyle name="Normal 916 2" xfId="8072"/>
    <cellStyle name="Normal 916 2 2" xfId="12687"/>
    <cellStyle name="Normal 916 2 2 2" xfId="24725"/>
    <cellStyle name="Normal 916 2 3" xfId="20474"/>
    <cellStyle name="Normal 916 3" xfId="5203"/>
    <cellStyle name="Normal 916 3 2" xfId="19152"/>
    <cellStyle name="Normal 916 4" xfId="11046"/>
    <cellStyle name="Normal 916 4 2" xfId="23084"/>
    <cellStyle name="Normal 916 5" xfId="14607"/>
    <cellStyle name="Normal 916 5 2" xfId="29850"/>
    <cellStyle name="Normal 916 6" xfId="16937"/>
    <cellStyle name="Normal 917" xfId="2161"/>
    <cellStyle name="Normal 917 2" xfId="8073"/>
    <cellStyle name="Normal 917 2 2" xfId="12688"/>
    <cellStyle name="Normal 917 2 2 2" xfId="24726"/>
    <cellStyle name="Normal 917 2 3" xfId="20475"/>
    <cellStyle name="Normal 917 3" xfId="5204"/>
    <cellStyle name="Normal 917 3 2" xfId="19153"/>
    <cellStyle name="Normal 917 4" xfId="11047"/>
    <cellStyle name="Normal 917 4 2" xfId="23085"/>
    <cellStyle name="Normal 917 5" xfId="14628"/>
    <cellStyle name="Normal 917 5 2" xfId="29871"/>
    <cellStyle name="Normal 917 6" xfId="16958"/>
    <cellStyle name="Normal 918" xfId="2162"/>
    <cellStyle name="Normal 918 2" xfId="8074"/>
    <cellStyle name="Normal 918 2 2" xfId="12689"/>
    <cellStyle name="Normal 918 2 2 2" xfId="24727"/>
    <cellStyle name="Normal 918 2 3" xfId="20476"/>
    <cellStyle name="Normal 918 3" xfId="5205"/>
    <cellStyle name="Normal 918 3 2" xfId="19154"/>
    <cellStyle name="Normal 918 4" xfId="11048"/>
    <cellStyle name="Normal 918 4 2" xfId="23086"/>
    <cellStyle name="Normal 918 5" xfId="14616"/>
    <cellStyle name="Normal 918 5 2" xfId="29859"/>
    <cellStyle name="Normal 918 6" xfId="16946"/>
    <cellStyle name="Normal 919" xfId="2163"/>
    <cellStyle name="Normal 919 2" xfId="8075"/>
    <cellStyle name="Normal 919 2 2" xfId="12690"/>
    <cellStyle name="Normal 919 2 2 2" xfId="24728"/>
    <cellStyle name="Normal 919 2 3" xfId="20477"/>
    <cellStyle name="Normal 919 3" xfId="5206"/>
    <cellStyle name="Normal 919 3 2" xfId="19155"/>
    <cellStyle name="Normal 919 4" xfId="11049"/>
    <cellStyle name="Normal 919 4 2" xfId="23087"/>
    <cellStyle name="Normal 919 5" xfId="14608"/>
    <cellStyle name="Normal 919 5 2" xfId="29851"/>
    <cellStyle name="Normal 919 6" xfId="16938"/>
    <cellStyle name="Normal 92" xfId="2164"/>
    <cellStyle name="Normal 92 2" xfId="8076"/>
    <cellStyle name="Normal 92 2 2" xfId="12691"/>
    <cellStyle name="Normal 92 2 2 2" xfId="24729"/>
    <cellStyle name="Normal 92 2 3" xfId="20478"/>
    <cellStyle name="Normal 92 3" xfId="5207"/>
    <cellStyle name="Normal 92 3 2" xfId="19156"/>
    <cellStyle name="Normal 92 4" xfId="11050"/>
    <cellStyle name="Normal 92 4 2" xfId="23088"/>
    <cellStyle name="Normal 92 5" xfId="13196"/>
    <cellStyle name="Normal 92 5 2" xfId="27049"/>
    <cellStyle name="Normal 92 6" xfId="13627"/>
    <cellStyle name="Normal 92 6 2" xfId="28874"/>
    <cellStyle name="Normal 92 7" xfId="15957"/>
    <cellStyle name="Normal 920" xfId="2165"/>
    <cellStyle name="Normal 920 2" xfId="8077"/>
    <cellStyle name="Normal 920 2 2" xfId="12692"/>
    <cellStyle name="Normal 920 2 2 2" xfId="24730"/>
    <cellStyle name="Normal 920 2 3" xfId="20479"/>
    <cellStyle name="Normal 920 3" xfId="5208"/>
    <cellStyle name="Normal 920 3 2" xfId="19157"/>
    <cellStyle name="Normal 920 4" xfId="11051"/>
    <cellStyle name="Normal 920 4 2" xfId="23089"/>
    <cellStyle name="Normal 920 5" xfId="14614"/>
    <cellStyle name="Normal 920 5 2" xfId="29857"/>
    <cellStyle name="Normal 920 6" xfId="16944"/>
    <cellStyle name="Normal 921" xfId="2166"/>
    <cellStyle name="Normal 921 2" xfId="8078"/>
    <cellStyle name="Normal 921 2 2" xfId="12693"/>
    <cellStyle name="Normal 921 2 2 2" xfId="24731"/>
    <cellStyle name="Normal 921 2 3" xfId="20480"/>
    <cellStyle name="Normal 921 3" xfId="5209"/>
    <cellStyle name="Normal 921 3 2" xfId="19158"/>
    <cellStyle name="Normal 921 4" xfId="11052"/>
    <cellStyle name="Normal 921 4 2" xfId="23090"/>
    <cellStyle name="Normal 921 5" xfId="14630"/>
    <cellStyle name="Normal 921 5 2" xfId="29873"/>
    <cellStyle name="Normal 921 6" xfId="16960"/>
    <cellStyle name="Normal 922" xfId="2167"/>
    <cellStyle name="Normal 922 2" xfId="8079"/>
    <cellStyle name="Normal 922 2 2" xfId="12694"/>
    <cellStyle name="Normal 922 2 2 2" xfId="24732"/>
    <cellStyle name="Normal 922 2 3" xfId="20481"/>
    <cellStyle name="Normal 922 3" xfId="5210"/>
    <cellStyle name="Normal 922 3 2" xfId="19159"/>
    <cellStyle name="Normal 922 4" xfId="11053"/>
    <cellStyle name="Normal 922 4 2" xfId="23091"/>
    <cellStyle name="Normal 922 5" xfId="14605"/>
    <cellStyle name="Normal 922 5 2" xfId="29848"/>
    <cellStyle name="Normal 922 6" xfId="16935"/>
    <cellStyle name="Normal 923" xfId="2168"/>
    <cellStyle name="Normal 923 2" xfId="8080"/>
    <cellStyle name="Normal 923 2 2" xfId="12695"/>
    <cellStyle name="Normal 923 2 2 2" xfId="24733"/>
    <cellStyle name="Normal 923 2 3" xfId="20482"/>
    <cellStyle name="Normal 923 3" xfId="5211"/>
    <cellStyle name="Normal 923 3 2" xfId="19160"/>
    <cellStyle name="Normal 923 4" xfId="11054"/>
    <cellStyle name="Normal 923 4 2" xfId="23092"/>
    <cellStyle name="Normal 923 5" xfId="14610"/>
    <cellStyle name="Normal 923 5 2" xfId="29853"/>
    <cellStyle name="Normal 923 6" xfId="16940"/>
    <cellStyle name="Normal 924" xfId="2169"/>
    <cellStyle name="Normal 924 2" xfId="8081"/>
    <cellStyle name="Normal 924 2 2" xfId="12696"/>
    <cellStyle name="Normal 924 2 2 2" xfId="24734"/>
    <cellStyle name="Normal 924 2 3" xfId="20483"/>
    <cellStyle name="Normal 924 3" xfId="5212"/>
    <cellStyle name="Normal 924 3 2" xfId="19161"/>
    <cellStyle name="Normal 924 4" xfId="11055"/>
    <cellStyle name="Normal 924 4 2" xfId="23093"/>
    <cellStyle name="Normal 924 5" xfId="14602"/>
    <cellStyle name="Normal 924 5 2" xfId="29845"/>
    <cellStyle name="Normal 924 6" xfId="16932"/>
    <cellStyle name="Normal 925" xfId="2170"/>
    <cellStyle name="Normal 925 2" xfId="8082"/>
    <cellStyle name="Normal 925 2 2" xfId="12697"/>
    <cellStyle name="Normal 925 2 2 2" xfId="24735"/>
    <cellStyle name="Normal 925 2 3" xfId="20484"/>
    <cellStyle name="Normal 925 3" xfId="5213"/>
    <cellStyle name="Normal 925 3 2" xfId="19162"/>
    <cellStyle name="Normal 925 4" xfId="11056"/>
    <cellStyle name="Normal 925 4 2" xfId="23094"/>
    <cellStyle name="Normal 925 5" xfId="14613"/>
    <cellStyle name="Normal 925 5 2" xfId="29856"/>
    <cellStyle name="Normal 925 6" xfId="16943"/>
    <cellStyle name="Normal 926" xfId="2171"/>
    <cellStyle name="Normal 926 2" xfId="8083"/>
    <cellStyle name="Normal 926 2 2" xfId="12698"/>
    <cellStyle name="Normal 926 2 2 2" xfId="24736"/>
    <cellStyle name="Normal 926 2 3" xfId="20485"/>
    <cellStyle name="Normal 926 3" xfId="5214"/>
    <cellStyle name="Normal 926 3 2" xfId="19163"/>
    <cellStyle name="Normal 926 4" xfId="11057"/>
    <cellStyle name="Normal 926 4 2" xfId="23095"/>
    <cellStyle name="Normal 926 5" xfId="14631"/>
    <cellStyle name="Normal 926 5 2" xfId="29874"/>
    <cellStyle name="Normal 926 6" xfId="16961"/>
    <cellStyle name="Normal 927" xfId="2172"/>
    <cellStyle name="Normal 927 2" xfId="8084"/>
    <cellStyle name="Normal 927 2 2" xfId="12699"/>
    <cellStyle name="Normal 927 2 2 2" xfId="24737"/>
    <cellStyle name="Normal 927 2 3" xfId="20486"/>
    <cellStyle name="Normal 927 3" xfId="5215"/>
    <cellStyle name="Normal 927 3 2" xfId="19164"/>
    <cellStyle name="Normal 927 4" xfId="11058"/>
    <cellStyle name="Normal 927 4 2" xfId="23096"/>
    <cellStyle name="Normal 927 5" xfId="14634"/>
    <cellStyle name="Normal 927 5 2" xfId="29877"/>
    <cellStyle name="Normal 927 6" xfId="16964"/>
    <cellStyle name="Normal 928" xfId="2173"/>
    <cellStyle name="Normal 928 2" xfId="8085"/>
    <cellStyle name="Normal 928 2 2" xfId="12700"/>
    <cellStyle name="Normal 928 2 2 2" xfId="24738"/>
    <cellStyle name="Normal 928 2 3" xfId="20487"/>
    <cellStyle name="Normal 928 3" xfId="5216"/>
    <cellStyle name="Normal 928 3 2" xfId="19165"/>
    <cellStyle name="Normal 928 4" xfId="11059"/>
    <cellStyle name="Normal 928 4 2" xfId="23097"/>
    <cellStyle name="Normal 928 5" xfId="14652"/>
    <cellStyle name="Normal 928 5 2" xfId="29895"/>
    <cellStyle name="Normal 928 6" xfId="16982"/>
    <cellStyle name="Normal 929" xfId="2174"/>
    <cellStyle name="Normal 929 2" xfId="8086"/>
    <cellStyle name="Normal 929 2 2" xfId="12701"/>
    <cellStyle name="Normal 929 2 2 2" xfId="24739"/>
    <cellStyle name="Normal 929 2 3" xfId="20488"/>
    <cellStyle name="Normal 929 3" xfId="5217"/>
    <cellStyle name="Normal 929 3 2" xfId="19166"/>
    <cellStyle name="Normal 929 4" xfId="11060"/>
    <cellStyle name="Normal 929 4 2" xfId="23098"/>
    <cellStyle name="Normal 929 5" xfId="14635"/>
    <cellStyle name="Normal 929 5 2" xfId="29878"/>
    <cellStyle name="Normal 929 6" xfId="16965"/>
    <cellStyle name="Normal 93" xfId="2175"/>
    <cellStyle name="Normal 93 2" xfId="8087"/>
    <cellStyle name="Normal 93 2 2" xfId="12702"/>
    <cellStyle name="Normal 93 2 2 2" xfId="24740"/>
    <cellStyle name="Normal 93 2 3" xfId="20489"/>
    <cellStyle name="Normal 93 3" xfId="5218"/>
    <cellStyle name="Normal 93 3 2" xfId="19167"/>
    <cellStyle name="Normal 93 4" xfId="11061"/>
    <cellStyle name="Normal 93 4 2" xfId="23099"/>
    <cellStyle name="Normal 93 5" xfId="13197"/>
    <cellStyle name="Normal 93 5 2" xfId="27050"/>
    <cellStyle name="Normal 93 6" xfId="13628"/>
    <cellStyle name="Normal 93 6 2" xfId="28875"/>
    <cellStyle name="Normal 93 7" xfId="15958"/>
    <cellStyle name="Normal 930" xfId="2176"/>
    <cellStyle name="Normal 930 2" xfId="8088"/>
    <cellStyle name="Normal 930 2 2" xfId="12703"/>
    <cellStyle name="Normal 930 2 2 2" xfId="24741"/>
    <cellStyle name="Normal 930 2 3" xfId="20490"/>
    <cellStyle name="Normal 930 3" xfId="5219"/>
    <cellStyle name="Normal 930 3 2" xfId="19168"/>
    <cellStyle name="Normal 930 4" xfId="11062"/>
    <cellStyle name="Normal 930 4 2" xfId="23100"/>
    <cellStyle name="Normal 930 5" xfId="14632"/>
    <cellStyle name="Normal 930 5 2" xfId="29875"/>
    <cellStyle name="Normal 930 6" xfId="16962"/>
    <cellStyle name="Normal 931" xfId="2177"/>
    <cellStyle name="Normal 931 2" xfId="8089"/>
    <cellStyle name="Normal 931 2 2" xfId="12704"/>
    <cellStyle name="Normal 931 2 2 2" xfId="24742"/>
    <cellStyle name="Normal 931 2 3" xfId="20491"/>
    <cellStyle name="Normal 931 3" xfId="5220"/>
    <cellStyle name="Normal 931 3 2" xfId="19169"/>
    <cellStyle name="Normal 931 4" xfId="11063"/>
    <cellStyle name="Normal 931 4 2" xfId="23101"/>
    <cellStyle name="Normal 931 5" xfId="14641"/>
    <cellStyle name="Normal 931 5 2" xfId="29884"/>
    <cellStyle name="Normal 931 6" xfId="16971"/>
    <cellStyle name="Normal 932" xfId="2178"/>
    <cellStyle name="Normal 932 2" xfId="8090"/>
    <cellStyle name="Normal 932 2 2" xfId="12705"/>
    <cellStyle name="Normal 932 2 2 2" xfId="24743"/>
    <cellStyle name="Normal 932 2 3" xfId="20492"/>
    <cellStyle name="Normal 932 3" xfId="5221"/>
    <cellStyle name="Normal 932 3 2" xfId="19170"/>
    <cellStyle name="Normal 932 4" xfId="11064"/>
    <cellStyle name="Normal 932 4 2" xfId="23102"/>
    <cellStyle name="Normal 932 5" xfId="14649"/>
    <cellStyle name="Normal 932 5 2" xfId="29892"/>
    <cellStyle name="Normal 932 6" xfId="16979"/>
    <cellStyle name="Normal 933" xfId="2179"/>
    <cellStyle name="Normal 933 2" xfId="8091"/>
    <cellStyle name="Normal 933 2 2" xfId="12706"/>
    <cellStyle name="Normal 933 2 2 2" xfId="24744"/>
    <cellStyle name="Normal 933 2 3" xfId="20493"/>
    <cellStyle name="Normal 933 3" xfId="5222"/>
    <cellStyle name="Normal 933 3 2" xfId="19171"/>
    <cellStyle name="Normal 933 4" xfId="11065"/>
    <cellStyle name="Normal 933 4 2" xfId="23103"/>
    <cellStyle name="Normal 933 5" xfId="14645"/>
    <cellStyle name="Normal 933 5 2" xfId="29888"/>
    <cellStyle name="Normal 933 6" xfId="16975"/>
    <cellStyle name="Normal 934" xfId="2180"/>
    <cellStyle name="Normal 934 2" xfId="8092"/>
    <cellStyle name="Normal 934 2 2" xfId="12707"/>
    <cellStyle name="Normal 934 2 2 2" xfId="24745"/>
    <cellStyle name="Normal 934 2 3" xfId="20494"/>
    <cellStyle name="Normal 934 3" xfId="5223"/>
    <cellStyle name="Normal 934 3 2" xfId="19172"/>
    <cellStyle name="Normal 934 4" xfId="11066"/>
    <cellStyle name="Normal 934 4 2" xfId="23104"/>
    <cellStyle name="Normal 934 5" xfId="14647"/>
    <cellStyle name="Normal 934 5 2" xfId="29890"/>
    <cellStyle name="Normal 934 6" xfId="16977"/>
    <cellStyle name="Normal 935" xfId="2181"/>
    <cellStyle name="Normal 935 2" xfId="8093"/>
    <cellStyle name="Normal 935 2 2" xfId="12708"/>
    <cellStyle name="Normal 935 2 2 2" xfId="24746"/>
    <cellStyle name="Normal 935 2 3" xfId="20495"/>
    <cellStyle name="Normal 935 3" xfId="5224"/>
    <cellStyle name="Normal 935 3 2" xfId="19173"/>
    <cellStyle name="Normal 935 4" xfId="11067"/>
    <cellStyle name="Normal 935 4 2" xfId="23105"/>
    <cellStyle name="Normal 935 5" xfId="14643"/>
    <cellStyle name="Normal 935 5 2" xfId="29886"/>
    <cellStyle name="Normal 935 6" xfId="16973"/>
    <cellStyle name="Normal 936" xfId="2182"/>
    <cellStyle name="Normal 936 2" xfId="8094"/>
    <cellStyle name="Normal 936 2 2" xfId="12709"/>
    <cellStyle name="Normal 936 2 2 2" xfId="24747"/>
    <cellStyle name="Normal 936 2 3" xfId="20496"/>
    <cellStyle name="Normal 936 3" xfId="5225"/>
    <cellStyle name="Normal 936 3 2" xfId="19174"/>
    <cellStyle name="Normal 936 4" xfId="11068"/>
    <cellStyle name="Normal 936 4 2" xfId="23106"/>
    <cellStyle name="Normal 936 5" xfId="14639"/>
    <cellStyle name="Normal 936 5 2" xfId="29882"/>
    <cellStyle name="Normal 936 6" xfId="16969"/>
    <cellStyle name="Normal 937" xfId="2183"/>
    <cellStyle name="Normal 937 2" xfId="8095"/>
    <cellStyle name="Normal 937 2 2" xfId="12710"/>
    <cellStyle name="Normal 937 2 2 2" xfId="24748"/>
    <cellStyle name="Normal 937 2 3" xfId="20497"/>
    <cellStyle name="Normal 937 3" xfId="5226"/>
    <cellStyle name="Normal 937 3 2" xfId="19175"/>
    <cellStyle name="Normal 937 4" xfId="11069"/>
    <cellStyle name="Normal 937 4 2" xfId="23107"/>
    <cellStyle name="Normal 937 5" xfId="14633"/>
    <cellStyle name="Normal 937 5 2" xfId="29876"/>
    <cellStyle name="Normal 937 6" xfId="16963"/>
    <cellStyle name="Normal 938" xfId="2184"/>
    <cellStyle name="Normal 938 2" xfId="8096"/>
    <cellStyle name="Normal 938 2 2" xfId="12711"/>
    <cellStyle name="Normal 938 2 2 2" xfId="24749"/>
    <cellStyle name="Normal 938 2 3" xfId="20498"/>
    <cellStyle name="Normal 938 3" xfId="5227"/>
    <cellStyle name="Normal 938 3 2" xfId="19176"/>
    <cellStyle name="Normal 938 4" xfId="11070"/>
    <cellStyle name="Normal 938 4 2" xfId="23108"/>
    <cellStyle name="Normal 938 5" xfId="14654"/>
    <cellStyle name="Normal 938 5 2" xfId="29897"/>
    <cellStyle name="Normal 938 6" xfId="16984"/>
    <cellStyle name="Normal 939" xfId="2185"/>
    <cellStyle name="Normal 939 2" xfId="8097"/>
    <cellStyle name="Normal 939 2 2" xfId="12712"/>
    <cellStyle name="Normal 939 2 2 2" xfId="24750"/>
    <cellStyle name="Normal 939 2 3" xfId="20499"/>
    <cellStyle name="Normal 939 3" xfId="5228"/>
    <cellStyle name="Normal 939 3 2" xfId="19177"/>
    <cellStyle name="Normal 939 4" xfId="11071"/>
    <cellStyle name="Normal 939 4 2" xfId="23109"/>
    <cellStyle name="Normal 939 5" xfId="14636"/>
    <cellStyle name="Normal 939 5 2" xfId="29879"/>
    <cellStyle name="Normal 939 6" xfId="16966"/>
    <cellStyle name="Normal 94" xfId="2186"/>
    <cellStyle name="Normal 94 2" xfId="8098"/>
    <cellStyle name="Normal 94 2 2" xfId="12713"/>
    <cellStyle name="Normal 94 2 2 2" xfId="24751"/>
    <cellStyle name="Normal 94 2 3" xfId="20500"/>
    <cellStyle name="Normal 94 3" xfId="5229"/>
    <cellStyle name="Normal 94 3 2" xfId="19178"/>
    <cellStyle name="Normal 94 4" xfId="11072"/>
    <cellStyle name="Normal 94 4 2" xfId="23110"/>
    <cellStyle name="Normal 94 5" xfId="13198"/>
    <cellStyle name="Normal 94 5 2" xfId="27051"/>
    <cellStyle name="Normal 94 6" xfId="13629"/>
    <cellStyle name="Normal 94 6 2" xfId="28876"/>
    <cellStyle name="Normal 94 7" xfId="15959"/>
    <cellStyle name="Normal 940" xfId="2187"/>
    <cellStyle name="Normal 940 2" xfId="8099"/>
    <cellStyle name="Normal 940 2 2" xfId="12714"/>
    <cellStyle name="Normal 940 2 2 2" xfId="24752"/>
    <cellStyle name="Normal 940 2 3" xfId="20501"/>
    <cellStyle name="Normal 940 3" xfId="5230"/>
    <cellStyle name="Normal 940 3 2" xfId="19179"/>
    <cellStyle name="Normal 940 4" xfId="11073"/>
    <cellStyle name="Normal 940 4 2" xfId="23111"/>
    <cellStyle name="Normal 940 5" xfId="14653"/>
    <cellStyle name="Normal 940 5 2" xfId="29896"/>
    <cellStyle name="Normal 940 6" xfId="16983"/>
    <cellStyle name="Normal 941" xfId="2188"/>
    <cellStyle name="Normal 941 2" xfId="8100"/>
    <cellStyle name="Normal 941 2 2" xfId="12715"/>
    <cellStyle name="Normal 941 2 2 2" xfId="24753"/>
    <cellStyle name="Normal 941 2 3" xfId="20502"/>
    <cellStyle name="Normal 941 3" xfId="5231"/>
    <cellStyle name="Normal 941 3 2" xfId="19180"/>
    <cellStyle name="Normal 941 4" xfId="11074"/>
    <cellStyle name="Normal 941 4 2" xfId="23112"/>
    <cellStyle name="Normal 941 5" xfId="14644"/>
    <cellStyle name="Normal 941 5 2" xfId="29887"/>
    <cellStyle name="Normal 941 6" xfId="16974"/>
    <cellStyle name="Normal 942" xfId="2189"/>
    <cellStyle name="Normal 942 2" xfId="8101"/>
    <cellStyle name="Normal 942 2 2" xfId="12716"/>
    <cellStyle name="Normal 942 2 2 2" xfId="24754"/>
    <cellStyle name="Normal 942 2 3" xfId="20503"/>
    <cellStyle name="Normal 942 3" xfId="5232"/>
    <cellStyle name="Normal 942 3 2" xfId="19181"/>
    <cellStyle name="Normal 942 4" xfId="11075"/>
    <cellStyle name="Normal 942 4 2" xfId="23113"/>
    <cellStyle name="Normal 942 5" xfId="14638"/>
    <cellStyle name="Normal 942 5 2" xfId="29881"/>
    <cellStyle name="Normal 942 6" xfId="16968"/>
    <cellStyle name="Normal 943" xfId="2190"/>
    <cellStyle name="Normal 943 2" xfId="8102"/>
    <cellStyle name="Normal 943 2 2" xfId="12717"/>
    <cellStyle name="Normal 943 2 2 2" xfId="24755"/>
    <cellStyle name="Normal 943 2 3" xfId="20504"/>
    <cellStyle name="Normal 943 3" xfId="5233"/>
    <cellStyle name="Normal 943 3 2" xfId="19182"/>
    <cellStyle name="Normal 943 4" xfId="11076"/>
    <cellStyle name="Normal 943 4 2" xfId="23114"/>
    <cellStyle name="Normal 943 5" xfId="14650"/>
    <cellStyle name="Normal 943 5 2" xfId="29893"/>
    <cellStyle name="Normal 943 6" xfId="16980"/>
    <cellStyle name="Normal 944" xfId="2191"/>
    <cellStyle name="Normal 944 2" xfId="8103"/>
    <cellStyle name="Normal 944 2 2" xfId="12718"/>
    <cellStyle name="Normal 944 2 2 2" xfId="24756"/>
    <cellStyle name="Normal 944 2 3" xfId="20505"/>
    <cellStyle name="Normal 944 3" xfId="5234"/>
    <cellStyle name="Normal 944 3 2" xfId="19183"/>
    <cellStyle name="Normal 944 4" xfId="11077"/>
    <cellStyle name="Normal 944 4 2" xfId="23115"/>
    <cellStyle name="Normal 944 5" xfId="14640"/>
    <cellStyle name="Normal 944 5 2" xfId="29883"/>
    <cellStyle name="Normal 944 6" xfId="16970"/>
    <cellStyle name="Normal 945" xfId="2192"/>
    <cellStyle name="Normal 945 2" xfId="8104"/>
    <cellStyle name="Normal 945 2 2" xfId="12719"/>
    <cellStyle name="Normal 945 2 2 2" xfId="24757"/>
    <cellStyle name="Normal 945 2 3" xfId="20506"/>
    <cellStyle name="Normal 945 3" xfId="5235"/>
    <cellStyle name="Normal 945 3 2" xfId="19184"/>
    <cellStyle name="Normal 945 4" xfId="11078"/>
    <cellStyle name="Normal 945 4 2" xfId="23116"/>
    <cellStyle name="Normal 945 5" xfId="14648"/>
    <cellStyle name="Normal 945 5 2" xfId="29891"/>
    <cellStyle name="Normal 945 6" xfId="16978"/>
    <cellStyle name="Normal 946" xfId="2193"/>
    <cellStyle name="Normal 946 2" xfId="8105"/>
    <cellStyle name="Normal 946 2 2" xfId="12720"/>
    <cellStyle name="Normal 946 2 2 2" xfId="24758"/>
    <cellStyle name="Normal 946 2 3" xfId="20507"/>
    <cellStyle name="Normal 946 3" xfId="5236"/>
    <cellStyle name="Normal 946 3 2" xfId="19185"/>
    <cellStyle name="Normal 946 4" xfId="11079"/>
    <cellStyle name="Normal 946 4 2" xfId="23117"/>
    <cellStyle name="Normal 946 5" xfId="14646"/>
    <cellStyle name="Normal 946 5 2" xfId="29889"/>
    <cellStyle name="Normal 946 6" xfId="16976"/>
    <cellStyle name="Normal 947" xfId="2194"/>
    <cellStyle name="Normal 947 2" xfId="8106"/>
    <cellStyle name="Normal 947 2 2" xfId="12721"/>
    <cellStyle name="Normal 947 2 2 2" xfId="24759"/>
    <cellStyle name="Normal 947 2 3" xfId="20508"/>
    <cellStyle name="Normal 947 3" xfId="5237"/>
    <cellStyle name="Normal 947 3 2" xfId="19186"/>
    <cellStyle name="Normal 947 4" xfId="11080"/>
    <cellStyle name="Normal 947 4 2" xfId="23118"/>
    <cellStyle name="Normal 947 5" xfId="14651"/>
    <cellStyle name="Normal 947 5 2" xfId="29894"/>
    <cellStyle name="Normal 947 6" xfId="16981"/>
    <cellStyle name="Normal 948" xfId="2195"/>
    <cellStyle name="Normal 948 2" xfId="8107"/>
    <cellStyle name="Normal 948 2 2" xfId="12722"/>
    <cellStyle name="Normal 948 2 2 2" xfId="24760"/>
    <cellStyle name="Normal 948 2 3" xfId="20509"/>
    <cellStyle name="Normal 948 3" xfId="5238"/>
    <cellStyle name="Normal 948 3 2" xfId="19187"/>
    <cellStyle name="Normal 948 4" xfId="11081"/>
    <cellStyle name="Normal 948 4 2" xfId="23119"/>
    <cellStyle name="Normal 948 5" xfId="14637"/>
    <cellStyle name="Normal 948 5 2" xfId="29880"/>
    <cellStyle name="Normal 948 6" xfId="16967"/>
    <cellStyle name="Normal 949" xfId="2196"/>
    <cellStyle name="Normal 949 2" xfId="8108"/>
    <cellStyle name="Normal 949 2 2" xfId="12723"/>
    <cellStyle name="Normal 949 2 2 2" xfId="24761"/>
    <cellStyle name="Normal 949 2 3" xfId="20510"/>
    <cellStyle name="Normal 949 3" xfId="5239"/>
    <cellStyle name="Normal 949 3 2" xfId="19188"/>
    <cellStyle name="Normal 949 4" xfId="11082"/>
    <cellStyle name="Normal 949 4 2" xfId="23120"/>
    <cellStyle name="Normal 949 5" xfId="14642"/>
    <cellStyle name="Normal 949 5 2" xfId="29885"/>
    <cellStyle name="Normal 949 6" xfId="16972"/>
    <cellStyle name="Normal 95" xfId="2197"/>
    <cellStyle name="Normal 95 2" xfId="8109"/>
    <cellStyle name="Normal 95 2 2" xfId="12724"/>
    <cellStyle name="Normal 95 2 2 2" xfId="24762"/>
    <cellStyle name="Normal 95 2 3" xfId="20511"/>
    <cellStyle name="Normal 95 3" xfId="5240"/>
    <cellStyle name="Normal 95 3 2" xfId="19189"/>
    <cellStyle name="Normal 95 4" xfId="11083"/>
    <cellStyle name="Normal 95 4 2" xfId="23121"/>
    <cellStyle name="Normal 95 5" xfId="13199"/>
    <cellStyle name="Normal 95 5 2" xfId="27052"/>
    <cellStyle name="Normal 95 6" xfId="13630"/>
    <cellStyle name="Normal 95 6 2" xfId="28877"/>
    <cellStyle name="Normal 95 7" xfId="15960"/>
    <cellStyle name="Normal 950" xfId="2198"/>
    <cellStyle name="Normal 950 2" xfId="8110"/>
    <cellStyle name="Normal 950 2 2" xfId="12725"/>
    <cellStyle name="Normal 950 2 2 2" xfId="24763"/>
    <cellStyle name="Normal 950 2 3" xfId="20512"/>
    <cellStyle name="Normal 950 3" xfId="5241"/>
    <cellStyle name="Normal 950 3 2" xfId="19190"/>
    <cellStyle name="Normal 950 4" xfId="11084"/>
    <cellStyle name="Normal 950 4 2" xfId="23122"/>
    <cellStyle name="Normal 950 5" xfId="14655"/>
    <cellStyle name="Normal 950 5 2" xfId="29898"/>
    <cellStyle name="Normal 950 6" xfId="16985"/>
    <cellStyle name="Normal 951" xfId="2199"/>
    <cellStyle name="Normal 951 2" xfId="8111"/>
    <cellStyle name="Normal 951 2 2" xfId="12726"/>
    <cellStyle name="Normal 951 2 2 2" xfId="24764"/>
    <cellStyle name="Normal 951 2 3" xfId="20513"/>
    <cellStyle name="Normal 951 3" xfId="5242"/>
    <cellStyle name="Normal 951 3 2" xfId="19191"/>
    <cellStyle name="Normal 951 4" xfId="11085"/>
    <cellStyle name="Normal 951 4 2" xfId="23123"/>
    <cellStyle name="Normal 951 5" xfId="14658"/>
    <cellStyle name="Normal 951 5 2" xfId="29901"/>
    <cellStyle name="Normal 951 6" xfId="16988"/>
    <cellStyle name="Normal 952" xfId="2200"/>
    <cellStyle name="Normal 952 2" xfId="8112"/>
    <cellStyle name="Normal 952 2 2" xfId="12727"/>
    <cellStyle name="Normal 952 2 2 2" xfId="24765"/>
    <cellStyle name="Normal 952 2 3" xfId="20514"/>
    <cellStyle name="Normal 952 3" xfId="5243"/>
    <cellStyle name="Normal 952 3 2" xfId="19192"/>
    <cellStyle name="Normal 952 4" xfId="11086"/>
    <cellStyle name="Normal 952 4 2" xfId="23124"/>
    <cellStyle name="Normal 952 5" xfId="14672"/>
    <cellStyle name="Normal 952 5 2" xfId="29915"/>
    <cellStyle name="Normal 952 6" xfId="17002"/>
    <cellStyle name="Normal 953" xfId="2201"/>
    <cellStyle name="Normal 953 2" xfId="8113"/>
    <cellStyle name="Normal 953 2 2" xfId="12728"/>
    <cellStyle name="Normal 953 2 2 2" xfId="24766"/>
    <cellStyle name="Normal 953 2 3" xfId="20515"/>
    <cellStyle name="Normal 953 3" xfId="5244"/>
    <cellStyle name="Normal 953 3 2" xfId="19193"/>
    <cellStyle name="Normal 953 4" xfId="11087"/>
    <cellStyle name="Normal 953 4 2" xfId="23125"/>
    <cellStyle name="Normal 953 5" xfId="14656"/>
    <cellStyle name="Normal 953 5 2" xfId="29899"/>
    <cellStyle name="Normal 953 6" xfId="16986"/>
    <cellStyle name="Normal 954" xfId="2202"/>
    <cellStyle name="Normal 954 2" xfId="8114"/>
    <cellStyle name="Normal 954 2 2" xfId="12729"/>
    <cellStyle name="Normal 954 2 2 2" xfId="24767"/>
    <cellStyle name="Normal 954 2 3" xfId="20516"/>
    <cellStyle name="Normal 954 3" xfId="5245"/>
    <cellStyle name="Normal 954 3 2" xfId="19194"/>
    <cellStyle name="Normal 954 4" xfId="11088"/>
    <cellStyle name="Normal 954 4 2" xfId="23126"/>
    <cellStyle name="Normal 954 5" xfId="14663"/>
    <cellStyle name="Normal 954 5 2" xfId="29906"/>
    <cellStyle name="Normal 954 6" xfId="16993"/>
    <cellStyle name="Normal 955" xfId="2203"/>
    <cellStyle name="Normal 955 2" xfId="8115"/>
    <cellStyle name="Normal 955 2 2" xfId="12730"/>
    <cellStyle name="Normal 955 2 2 2" xfId="24768"/>
    <cellStyle name="Normal 955 2 3" xfId="20517"/>
    <cellStyle name="Normal 955 3" xfId="5246"/>
    <cellStyle name="Normal 955 3 2" xfId="19195"/>
    <cellStyle name="Normal 955 4" xfId="11089"/>
    <cellStyle name="Normal 955 4 2" xfId="23127"/>
    <cellStyle name="Normal 955 5" xfId="14661"/>
    <cellStyle name="Normal 955 5 2" xfId="29904"/>
    <cellStyle name="Normal 955 6" xfId="16991"/>
    <cellStyle name="Normal 956" xfId="2204"/>
    <cellStyle name="Normal 956 2" xfId="8116"/>
    <cellStyle name="Normal 956 2 2" xfId="12731"/>
    <cellStyle name="Normal 956 2 2 2" xfId="24769"/>
    <cellStyle name="Normal 956 2 3" xfId="20518"/>
    <cellStyle name="Normal 956 3" xfId="5247"/>
    <cellStyle name="Normal 956 3 2" xfId="19196"/>
    <cellStyle name="Normal 956 4" xfId="11090"/>
    <cellStyle name="Normal 956 4 2" xfId="23128"/>
    <cellStyle name="Normal 956 5" xfId="14671"/>
    <cellStyle name="Normal 956 5 2" xfId="29914"/>
    <cellStyle name="Normal 956 6" xfId="17001"/>
    <cellStyle name="Normal 957" xfId="2205"/>
    <cellStyle name="Normal 957 2" xfId="8117"/>
    <cellStyle name="Normal 957 2 2" xfId="12732"/>
    <cellStyle name="Normal 957 2 2 2" xfId="24770"/>
    <cellStyle name="Normal 957 2 3" xfId="20519"/>
    <cellStyle name="Normal 957 3" xfId="5248"/>
    <cellStyle name="Normal 957 3 2" xfId="19197"/>
    <cellStyle name="Normal 957 4" xfId="11091"/>
    <cellStyle name="Normal 957 4 2" xfId="23129"/>
    <cellStyle name="Normal 957 5" xfId="14666"/>
    <cellStyle name="Normal 957 5 2" xfId="29909"/>
    <cellStyle name="Normal 957 6" xfId="16996"/>
    <cellStyle name="Normal 958" xfId="2206"/>
    <cellStyle name="Normal 958 2" xfId="8118"/>
    <cellStyle name="Normal 958 2 2" xfId="12733"/>
    <cellStyle name="Normal 958 2 2 2" xfId="24771"/>
    <cellStyle name="Normal 958 2 3" xfId="20520"/>
    <cellStyle name="Normal 958 3" xfId="5249"/>
    <cellStyle name="Normal 958 3 2" xfId="19198"/>
    <cellStyle name="Normal 958 4" xfId="11092"/>
    <cellStyle name="Normal 958 4 2" xfId="23130"/>
    <cellStyle name="Normal 958 5" xfId="14670"/>
    <cellStyle name="Normal 958 5 2" xfId="29913"/>
    <cellStyle name="Normal 958 6" xfId="17000"/>
    <cellStyle name="Normal 959" xfId="2207"/>
    <cellStyle name="Normal 959 2" xfId="8119"/>
    <cellStyle name="Normal 959 2 2" xfId="12734"/>
    <cellStyle name="Normal 959 2 2 2" xfId="24772"/>
    <cellStyle name="Normal 959 2 3" xfId="20521"/>
    <cellStyle name="Normal 959 3" xfId="5250"/>
    <cellStyle name="Normal 959 3 2" xfId="19199"/>
    <cellStyle name="Normal 959 4" xfId="11093"/>
    <cellStyle name="Normal 959 4 2" xfId="23131"/>
    <cellStyle name="Normal 959 5" xfId="14657"/>
    <cellStyle name="Normal 959 5 2" xfId="29900"/>
    <cellStyle name="Normal 959 6" xfId="16987"/>
    <cellStyle name="Normal 96" xfId="2208"/>
    <cellStyle name="Normal 96 2" xfId="8120"/>
    <cellStyle name="Normal 96 2 2" xfId="12735"/>
    <cellStyle name="Normal 96 2 2 2" xfId="24773"/>
    <cellStyle name="Normal 96 2 3" xfId="20522"/>
    <cellStyle name="Normal 96 3" xfId="5251"/>
    <cellStyle name="Normal 96 3 2" xfId="19200"/>
    <cellStyle name="Normal 96 4" xfId="11094"/>
    <cellStyle name="Normal 96 4 2" xfId="23132"/>
    <cellStyle name="Normal 96 5" xfId="13200"/>
    <cellStyle name="Normal 96 5 2" xfId="27053"/>
    <cellStyle name="Normal 96 6" xfId="13631"/>
    <cellStyle name="Normal 96 6 2" xfId="28878"/>
    <cellStyle name="Normal 96 7" xfId="15961"/>
    <cellStyle name="Normal 960" xfId="2209"/>
    <cellStyle name="Normal 960 2" xfId="8121"/>
    <cellStyle name="Normal 960 2 2" xfId="12736"/>
    <cellStyle name="Normal 960 2 2 2" xfId="24774"/>
    <cellStyle name="Normal 960 2 3" xfId="20523"/>
    <cellStyle name="Normal 960 3" xfId="5252"/>
    <cellStyle name="Normal 960 3 2" xfId="19201"/>
    <cellStyle name="Normal 960 4" xfId="11095"/>
    <cellStyle name="Normal 960 4 2" xfId="23133"/>
    <cellStyle name="Normal 960 5" xfId="14660"/>
    <cellStyle name="Normal 960 5 2" xfId="29903"/>
    <cellStyle name="Normal 960 6" xfId="16990"/>
    <cellStyle name="Normal 961" xfId="2210"/>
    <cellStyle name="Normal 961 2" xfId="8122"/>
    <cellStyle name="Normal 961 2 2" xfId="12737"/>
    <cellStyle name="Normal 961 2 2 2" xfId="24775"/>
    <cellStyle name="Normal 961 2 3" xfId="20524"/>
    <cellStyle name="Normal 961 3" xfId="5253"/>
    <cellStyle name="Normal 961 3 2" xfId="19202"/>
    <cellStyle name="Normal 961 4" xfId="11096"/>
    <cellStyle name="Normal 961 4 2" xfId="23134"/>
    <cellStyle name="Normal 961 5" xfId="14667"/>
    <cellStyle name="Normal 961 5 2" xfId="29910"/>
    <cellStyle name="Normal 961 6" xfId="16997"/>
    <cellStyle name="Normal 962" xfId="2211"/>
    <cellStyle name="Normal 962 2" xfId="8123"/>
    <cellStyle name="Normal 962 2 2" xfId="12738"/>
    <cellStyle name="Normal 962 2 2 2" xfId="24776"/>
    <cellStyle name="Normal 962 2 3" xfId="20525"/>
    <cellStyle name="Normal 962 3" xfId="5254"/>
    <cellStyle name="Normal 962 3 2" xfId="19203"/>
    <cellStyle name="Normal 962 4" xfId="11097"/>
    <cellStyle name="Normal 962 4 2" xfId="23135"/>
    <cellStyle name="Normal 962 5" xfId="14662"/>
    <cellStyle name="Normal 962 5 2" xfId="29905"/>
    <cellStyle name="Normal 962 6" xfId="16992"/>
    <cellStyle name="Normal 963" xfId="2212"/>
    <cellStyle name="Normal 963 2" xfId="8124"/>
    <cellStyle name="Normal 963 2 2" xfId="12739"/>
    <cellStyle name="Normal 963 2 2 2" xfId="24777"/>
    <cellStyle name="Normal 963 2 3" xfId="20526"/>
    <cellStyle name="Normal 963 3" xfId="5255"/>
    <cellStyle name="Normal 963 3 2" xfId="19204"/>
    <cellStyle name="Normal 963 4" xfId="11098"/>
    <cellStyle name="Normal 963 4 2" xfId="23136"/>
    <cellStyle name="Normal 963 5" xfId="14674"/>
    <cellStyle name="Normal 963 5 2" xfId="29917"/>
    <cellStyle name="Normal 963 6" xfId="17004"/>
    <cellStyle name="Normal 964" xfId="2213"/>
    <cellStyle name="Normal 964 2" xfId="8125"/>
    <cellStyle name="Normal 964 2 2" xfId="12740"/>
    <cellStyle name="Normal 964 2 2 2" xfId="24778"/>
    <cellStyle name="Normal 964 2 3" xfId="20527"/>
    <cellStyle name="Normal 964 3" xfId="5256"/>
    <cellStyle name="Normal 964 3 2" xfId="19205"/>
    <cellStyle name="Normal 964 4" xfId="11099"/>
    <cellStyle name="Normal 964 4 2" xfId="23137"/>
    <cellStyle name="Normal 964 5" xfId="14673"/>
    <cellStyle name="Normal 964 5 2" xfId="29916"/>
    <cellStyle name="Normal 964 6" xfId="17003"/>
    <cellStyle name="Normal 965" xfId="2214"/>
    <cellStyle name="Normal 965 2" xfId="8126"/>
    <cellStyle name="Normal 965 2 2" xfId="12741"/>
    <cellStyle name="Normal 965 2 2 2" xfId="24779"/>
    <cellStyle name="Normal 965 2 3" xfId="20528"/>
    <cellStyle name="Normal 965 3" xfId="5257"/>
    <cellStyle name="Normal 965 3 2" xfId="19206"/>
    <cellStyle name="Normal 965 4" xfId="11100"/>
    <cellStyle name="Normal 965 4 2" xfId="23138"/>
    <cellStyle name="Normal 965 5" xfId="14659"/>
    <cellStyle name="Normal 965 5 2" xfId="29902"/>
    <cellStyle name="Normal 965 6" xfId="16989"/>
    <cellStyle name="Normal 966" xfId="2215"/>
    <cellStyle name="Normal 966 2" xfId="8127"/>
    <cellStyle name="Normal 966 2 2" xfId="12742"/>
    <cellStyle name="Normal 966 2 2 2" xfId="24780"/>
    <cellStyle name="Normal 966 2 3" xfId="20529"/>
    <cellStyle name="Normal 966 3" xfId="5258"/>
    <cellStyle name="Normal 966 3 2" xfId="19207"/>
    <cellStyle name="Normal 966 4" xfId="11101"/>
    <cellStyle name="Normal 966 4 2" xfId="23139"/>
    <cellStyle name="Normal 966 5" xfId="14669"/>
    <cellStyle name="Normal 966 5 2" xfId="29912"/>
    <cellStyle name="Normal 966 6" xfId="16999"/>
    <cellStyle name="Normal 967" xfId="2216"/>
    <cellStyle name="Normal 967 2" xfId="8128"/>
    <cellStyle name="Normal 967 2 2" xfId="12743"/>
    <cellStyle name="Normal 967 2 2 2" xfId="24781"/>
    <cellStyle name="Normal 967 2 3" xfId="20530"/>
    <cellStyle name="Normal 967 3" xfId="5259"/>
    <cellStyle name="Normal 967 3 2" xfId="19208"/>
    <cellStyle name="Normal 967 4" xfId="11102"/>
    <cellStyle name="Normal 967 4 2" xfId="23140"/>
    <cellStyle name="Normal 967 5" xfId="14665"/>
    <cellStyle name="Normal 967 5 2" xfId="29908"/>
    <cellStyle name="Normal 967 6" xfId="16995"/>
    <cellStyle name="Normal 968" xfId="2217"/>
    <cellStyle name="Normal 968 2" xfId="8129"/>
    <cellStyle name="Normal 968 2 2" xfId="12744"/>
    <cellStyle name="Normal 968 2 2 2" xfId="24782"/>
    <cellStyle name="Normal 968 2 3" xfId="20531"/>
    <cellStyle name="Normal 968 3" xfId="5260"/>
    <cellStyle name="Normal 968 3 2" xfId="19209"/>
    <cellStyle name="Normal 968 4" xfId="11103"/>
    <cellStyle name="Normal 968 4 2" xfId="23141"/>
    <cellStyle name="Normal 968 5" xfId="14664"/>
    <cellStyle name="Normal 968 5 2" xfId="29907"/>
    <cellStyle name="Normal 968 6" xfId="16994"/>
    <cellStyle name="Normal 969" xfId="2218"/>
    <cellStyle name="Normal 969 2" xfId="8130"/>
    <cellStyle name="Normal 969 2 2" xfId="12745"/>
    <cellStyle name="Normal 969 2 2 2" xfId="24783"/>
    <cellStyle name="Normal 969 2 3" xfId="20532"/>
    <cellStyle name="Normal 969 3" xfId="5261"/>
    <cellStyle name="Normal 969 3 2" xfId="19210"/>
    <cellStyle name="Normal 969 4" xfId="11104"/>
    <cellStyle name="Normal 969 4 2" xfId="23142"/>
    <cellStyle name="Normal 969 5" xfId="14668"/>
    <cellStyle name="Normal 969 5 2" xfId="29911"/>
    <cellStyle name="Normal 969 6" xfId="16998"/>
    <cellStyle name="Normal 97" xfId="2219"/>
    <cellStyle name="Normal 97 2" xfId="8131"/>
    <cellStyle name="Normal 97 2 2" xfId="12746"/>
    <cellStyle name="Normal 97 2 2 2" xfId="24784"/>
    <cellStyle name="Normal 97 2 3" xfId="20533"/>
    <cellStyle name="Normal 97 3" xfId="5262"/>
    <cellStyle name="Normal 97 3 2" xfId="19211"/>
    <cellStyle name="Normal 97 4" xfId="11105"/>
    <cellStyle name="Normal 97 4 2" xfId="23143"/>
    <cellStyle name="Normal 97 5" xfId="13201"/>
    <cellStyle name="Normal 97 5 2" xfId="27054"/>
    <cellStyle name="Normal 97 6" xfId="13632"/>
    <cellStyle name="Normal 97 6 2" xfId="28879"/>
    <cellStyle name="Normal 97 7" xfId="15962"/>
    <cellStyle name="Normal 970" xfId="2220"/>
    <cellStyle name="Normal 970 2" xfId="8132"/>
    <cellStyle name="Normal 970 2 2" xfId="12747"/>
    <cellStyle name="Normal 970 2 2 2" xfId="24785"/>
    <cellStyle name="Normal 970 2 3" xfId="20534"/>
    <cellStyle name="Normal 970 3" xfId="5263"/>
    <cellStyle name="Normal 970 3 2" xfId="19212"/>
    <cellStyle name="Normal 970 4" xfId="11106"/>
    <cellStyle name="Normal 970 4 2" xfId="23144"/>
    <cellStyle name="Normal 970 5" xfId="13995"/>
    <cellStyle name="Normal 970 5 2" xfId="29238"/>
    <cellStyle name="Normal 970 6" xfId="16325"/>
    <cellStyle name="Normal 971" xfId="2221"/>
    <cellStyle name="Normal 971 2" xfId="8133"/>
    <cellStyle name="Normal 971 2 2" xfId="12748"/>
    <cellStyle name="Normal 971 2 2 2" xfId="24786"/>
    <cellStyle name="Normal 971 2 3" xfId="20535"/>
    <cellStyle name="Normal 971 3" xfId="5264"/>
    <cellStyle name="Normal 971 3 2" xfId="19213"/>
    <cellStyle name="Normal 971 4" xfId="11107"/>
    <cellStyle name="Normal 971 4 2" xfId="23145"/>
    <cellStyle name="Normal 971 5" xfId="13996"/>
    <cellStyle name="Normal 971 5 2" xfId="29239"/>
    <cellStyle name="Normal 971 6" xfId="16326"/>
    <cellStyle name="Normal 972" xfId="2222"/>
    <cellStyle name="Normal 972 2" xfId="8134"/>
    <cellStyle name="Normal 972 2 2" xfId="12749"/>
    <cellStyle name="Normal 972 2 2 2" xfId="24787"/>
    <cellStyle name="Normal 972 2 3" xfId="20536"/>
    <cellStyle name="Normal 972 3" xfId="5265"/>
    <cellStyle name="Normal 972 3 2" xfId="19214"/>
    <cellStyle name="Normal 972 4" xfId="11108"/>
    <cellStyle name="Normal 972 4 2" xfId="23146"/>
    <cellStyle name="Normal 972 5" xfId="14424"/>
    <cellStyle name="Normal 972 5 2" xfId="29667"/>
    <cellStyle name="Normal 972 6" xfId="16754"/>
    <cellStyle name="Normal 973" xfId="2223"/>
    <cellStyle name="Normal 973 2" xfId="8135"/>
    <cellStyle name="Normal 973 2 2" xfId="12750"/>
    <cellStyle name="Normal 973 2 2 2" xfId="24788"/>
    <cellStyle name="Normal 973 2 3" xfId="20537"/>
    <cellStyle name="Normal 973 3" xfId="5266"/>
    <cellStyle name="Normal 973 3 2" xfId="19215"/>
    <cellStyle name="Normal 973 4" xfId="11109"/>
    <cellStyle name="Normal 973 4 2" xfId="23147"/>
    <cellStyle name="Normal 973 5" xfId="13998"/>
    <cellStyle name="Normal 973 5 2" xfId="29241"/>
    <cellStyle name="Normal 973 6" xfId="16328"/>
    <cellStyle name="Normal 974" xfId="2224"/>
    <cellStyle name="Normal 974 2" xfId="8136"/>
    <cellStyle name="Normal 974 2 2" xfId="12751"/>
    <cellStyle name="Normal 974 2 2 2" xfId="24789"/>
    <cellStyle name="Normal 974 2 3" xfId="20538"/>
    <cellStyle name="Normal 974 3" xfId="5267"/>
    <cellStyle name="Normal 974 3 2" xfId="19216"/>
    <cellStyle name="Normal 974 4" xfId="11110"/>
    <cellStyle name="Normal 974 4 2" xfId="23148"/>
    <cellStyle name="Normal 974 5" xfId="14676"/>
    <cellStyle name="Normal 974 5 2" xfId="29919"/>
    <cellStyle name="Normal 974 6" xfId="17006"/>
    <cellStyle name="Normal 975" xfId="2225"/>
    <cellStyle name="Normal 975 2" xfId="8137"/>
    <cellStyle name="Normal 975 2 2" xfId="12752"/>
    <cellStyle name="Normal 975 2 2 2" xfId="24790"/>
    <cellStyle name="Normal 975 2 3" xfId="20539"/>
    <cellStyle name="Normal 975 3" xfId="5268"/>
    <cellStyle name="Normal 975 3 2" xfId="19217"/>
    <cellStyle name="Normal 975 4" xfId="11111"/>
    <cellStyle name="Normal 975 4 2" xfId="23149"/>
    <cellStyle name="Normal 975 5" xfId="14426"/>
    <cellStyle name="Normal 975 5 2" xfId="29669"/>
    <cellStyle name="Normal 975 6" xfId="16756"/>
    <cellStyle name="Normal 976" xfId="2226"/>
    <cellStyle name="Normal 976 2" xfId="8138"/>
    <cellStyle name="Normal 976 2 2" xfId="12753"/>
    <cellStyle name="Normal 976 2 2 2" xfId="24791"/>
    <cellStyle name="Normal 976 2 3" xfId="20540"/>
    <cellStyle name="Normal 976 3" xfId="5269"/>
    <cellStyle name="Normal 976 3 2" xfId="19218"/>
    <cellStyle name="Normal 976 4" xfId="11112"/>
    <cellStyle name="Normal 976 4 2" xfId="23150"/>
    <cellStyle name="Normal 976 5" xfId="14425"/>
    <cellStyle name="Normal 976 5 2" xfId="29668"/>
    <cellStyle name="Normal 976 6" xfId="16755"/>
    <cellStyle name="Normal 977" xfId="2227"/>
    <cellStyle name="Normal 977 2" xfId="8139"/>
    <cellStyle name="Normal 977 2 2" xfId="12754"/>
    <cellStyle name="Normal 977 2 2 2" xfId="24792"/>
    <cellStyle name="Normal 977 2 3" xfId="20541"/>
    <cellStyle name="Normal 977 3" xfId="5270"/>
    <cellStyle name="Normal 977 3 2" xfId="19219"/>
    <cellStyle name="Normal 977 4" xfId="11113"/>
    <cellStyle name="Normal 977 4 2" xfId="23151"/>
    <cellStyle name="Normal 977 5" xfId="14675"/>
    <cellStyle name="Normal 977 5 2" xfId="29918"/>
    <cellStyle name="Normal 977 6" xfId="17005"/>
    <cellStyle name="Normal 978" xfId="2228"/>
    <cellStyle name="Normal 978 2" xfId="8140"/>
    <cellStyle name="Normal 978 2 2" xfId="12755"/>
    <cellStyle name="Normal 978 2 2 2" xfId="24793"/>
    <cellStyle name="Normal 978 2 3" xfId="20542"/>
    <cellStyle name="Normal 978 3" xfId="5271"/>
    <cellStyle name="Normal 978 3 2" xfId="19220"/>
    <cellStyle name="Normal 978 4" xfId="11114"/>
    <cellStyle name="Normal 978 4 2" xfId="23152"/>
    <cellStyle name="Normal 978 5" xfId="13997"/>
    <cellStyle name="Normal 978 5 2" xfId="29240"/>
    <cellStyle name="Normal 978 6" xfId="16327"/>
    <cellStyle name="Normal 979" xfId="2229"/>
    <cellStyle name="Normal 979 2" xfId="8141"/>
    <cellStyle name="Normal 979 2 2" xfId="12756"/>
    <cellStyle name="Normal 979 2 2 2" xfId="24794"/>
    <cellStyle name="Normal 979 2 3" xfId="20543"/>
    <cellStyle name="Normal 979 3" xfId="5272"/>
    <cellStyle name="Normal 979 3 2" xfId="19221"/>
    <cellStyle name="Normal 979 4" xfId="11115"/>
    <cellStyle name="Normal 979 4 2" xfId="23153"/>
    <cellStyle name="Normal 979 5" xfId="14029"/>
    <cellStyle name="Normal 979 5 2" xfId="29272"/>
    <cellStyle name="Normal 979 6" xfId="16359"/>
    <cellStyle name="Normal 98" xfId="2230"/>
    <cellStyle name="Normal 98 2" xfId="8142"/>
    <cellStyle name="Normal 98 2 2" xfId="12757"/>
    <cellStyle name="Normal 98 2 2 2" xfId="24795"/>
    <cellStyle name="Normal 98 2 3" xfId="20544"/>
    <cellStyle name="Normal 98 3" xfId="5273"/>
    <cellStyle name="Normal 98 3 2" xfId="19222"/>
    <cellStyle name="Normal 98 4" xfId="11116"/>
    <cellStyle name="Normal 98 4 2" xfId="23154"/>
    <cellStyle name="Normal 98 5" xfId="13202"/>
    <cellStyle name="Normal 98 5 2" xfId="27055"/>
    <cellStyle name="Normal 98 6" xfId="13633"/>
    <cellStyle name="Normal 98 6 2" xfId="28880"/>
    <cellStyle name="Normal 98 7" xfId="15963"/>
    <cellStyle name="Normal 980" xfId="2231"/>
    <cellStyle name="Normal 980 2" xfId="8143"/>
    <cellStyle name="Normal 980 2 2" xfId="12758"/>
    <cellStyle name="Normal 980 2 2 2" xfId="24796"/>
    <cellStyle name="Normal 980 2 3" xfId="20545"/>
    <cellStyle name="Normal 980 3" xfId="5274"/>
    <cellStyle name="Normal 980 3 2" xfId="19223"/>
    <cellStyle name="Normal 980 4" xfId="11117"/>
    <cellStyle name="Normal 980 4 2" xfId="23155"/>
    <cellStyle name="Normal 980 5" xfId="14677"/>
    <cellStyle name="Normal 980 5 2" xfId="29920"/>
    <cellStyle name="Normal 980 6" xfId="17007"/>
    <cellStyle name="Normal 981" xfId="2232"/>
    <cellStyle name="Normal 981 2" xfId="8144"/>
    <cellStyle name="Normal 981 2 2" xfId="12759"/>
    <cellStyle name="Normal 981 2 2 2" xfId="24797"/>
    <cellStyle name="Normal 981 2 3" xfId="20546"/>
    <cellStyle name="Normal 981 3" xfId="5275"/>
    <cellStyle name="Normal 981 3 2" xfId="19224"/>
    <cellStyle name="Normal 981 4" xfId="11118"/>
    <cellStyle name="Normal 981 4 2" xfId="23156"/>
    <cellStyle name="Normal 981 5" xfId="14680"/>
    <cellStyle name="Normal 981 5 2" xfId="29923"/>
    <cellStyle name="Normal 981 6" xfId="17010"/>
    <cellStyle name="Normal 982" xfId="2233"/>
    <cellStyle name="Normal 982 2" xfId="8145"/>
    <cellStyle name="Normal 982 2 2" xfId="12760"/>
    <cellStyle name="Normal 982 2 2 2" xfId="24798"/>
    <cellStyle name="Normal 982 2 3" xfId="20547"/>
    <cellStyle name="Normal 982 3" xfId="5276"/>
    <cellStyle name="Normal 982 3 2" xfId="19225"/>
    <cellStyle name="Normal 982 4" xfId="11119"/>
    <cellStyle name="Normal 982 4 2" xfId="23157"/>
    <cellStyle name="Normal 982 5" xfId="14683"/>
    <cellStyle name="Normal 982 5 2" xfId="29926"/>
    <cellStyle name="Normal 982 6" xfId="17013"/>
    <cellStyle name="Normal 983" xfId="2234"/>
    <cellStyle name="Normal 983 2" xfId="8146"/>
    <cellStyle name="Normal 983 2 2" xfId="12761"/>
    <cellStyle name="Normal 983 2 2 2" xfId="24799"/>
    <cellStyle name="Normal 983 2 3" xfId="20548"/>
    <cellStyle name="Normal 983 3" xfId="5277"/>
    <cellStyle name="Normal 983 3 2" xfId="19226"/>
    <cellStyle name="Normal 983 4" xfId="11120"/>
    <cellStyle name="Normal 983 4 2" xfId="23158"/>
    <cellStyle name="Normal 983 5" xfId="14682"/>
    <cellStyle name="Normal 983 5 2" xfId="29925"/>
    <cellStyle name="Normal 983 6" xfId="17012"/>
    <cellStyle name="Normal 984" xfId="2235"/>
    <cellStyle name="Normal 984 2" xfId="8147"/>
    <cellStyle name="Normal 984 2 2" xfId="12762"/>
    <cellStyle name="Normal 984 2 2 2" xfId="24800"/>
    <cellStyle name="Normal 984 2 3" xfId="20549"/>
    <cellStyle name="Normal 984 3" xfId="5278"/>
    <cellStyle name="Normal 984 3 2" xfId="19227"/>
    <cellStyle name="Normal 984 4" xfId="11121"/>
    <cellStyle name="Normal 984 4 2" xfId="23159"/>
    <cellStyle name="Normal 984 5" xfId="14681"/>
    <cellStyle name="Normal 984 5 2" xfId="29924"/>
    <cellStyle name="Normal 984 6" xfId="17011"/>
    <cellStyle name="Normal 985" xfId="2236"/>
    <cellStyle name="Normal 985 2" xfId="8148"/>
    <cellStyle name="Normal 985 2 2" xfId="12763"/>
    <cellStyle name="Normal 985 2 2 2" xfId="24801"/>
    <cellStyle name="Normal 985 2 3" xfId="20550"/>
    <cellStyle name="Normal 985 3" xfId="5279"/>
    <cellStyle name="Normal 985 3 2" xfId="19228"/>
    <cellStyle name="Normal 985 4" xfId="11122"/>
    <cellStyle name="Normal 985 4 2" xfId="23160"/>
    <cellStyle name="Normal 985 5" xfId="14684"/>
    <cellStyle name="Normal 985 5 2" xfId="29927"/>
    <cellStyle name="Normal 985 6" xfId="17014"/>
    <cellStyle name="Normal 986" xfId="2237"/>
    <cellStyle name="Normal 986 2" xfId="8149"/>
    <cellStyle name="Normal 986 2 2" xfId="12764"/>
    <cellStyle name="Normal 986 2 2 2" xfId="24802"/>
    <cellStyle name="Normal 986 2 3" xfId="20551"/>
    <cellStyle name="Normal 986 3" xfId="5280"/>
    <cellStyle name="Normal 986 3 2" xfId="19229"/>
    <cellStyle name="Normal 986 4" xfId="11123"/>
    <cellStyle name="Normal 986 4 2" xfId="23161"/>
    <cellStyle name="Normal 986 5" xfId="14686"/>
    <cellStyle name="Normal 986 5 2" xfId="29929"/>
    <cellStyle name="Normal 986 6" xfId="17016"/>
    <cellStyle name="Normal 987" xfId="2238"/>
    <cellStyle name="Normal 987 2" xfId="8150"/>
    <cellStyle name="Normal 987 2 2" xfId="12765"/>
    <cellStyle name="Normal 987 2 2 2" xfId="24803"/>
    <cellStyle name="Normal 987 2 3" xfId="20552"/>
    <cellStyle name="Normal 987 3" xfId="5281"/>
    <cellStyle name="Normal 987 3 2" xfId="19230"/>
    <cellStyle name="Normal 987 4" xfId="11124"/>
    <cellStyle name="Normal 987 4 2" xfId="23162"/>
    <cellStyle name="Normal 987 5" xfId="14691"/>
    <cellStyle name="Normal 987 5 2" xfId="29934"/>
    <cellStyle name="Normal 987 6" xfId="17021"/>
    <cellStyle name="Normal 988" xfId="2239"/>
    <cellStyle name="Normal 988 2" xfId="8151"/>
    <cellStyle name="Normal 988 2 2" xfId="12766"/>
    <cellStyle name="Normal 988 2 2 2" xfId="24804"/>
    <cellStyle name="Normal 988 2 3" xfId="20553"/>
    <cellStyle name="Normal 988 3" xfId="5282"/>
    <cellStyle name="Normal 988 3 2" xfId="19231"/>
    <cellStyle name="Normal 988 4" xfId="11125"/>
    <cellStyle name="Normal 988 4 2" xfId="23163"/>
    <cellStyle name="Normal 988 5" xfId="14694"/>
    <cellStyle name="Normal 988 5 2" xfId="29937"/>
    <cellStyle name="Normal 988 6" xfId="17024"/>
    <cellStyle name="Normal 989" xfId="2240"/>
    <cellStyle name="Normal 989 2" xfId="8152"/>
    <cellStyle name="Normal 989 2 2" xfId="12767"/>
    <cellStyle name="Normal 989 2 2 2" xfId="24805"/>
    <cellStyle name="Normal 989 2 3" xfId="20554"/>
    <cellStyle name="Normal 989 3" xfId="5283"/>
    <cellStyle name="Normal 989 3 2" xfId="19232"/>
    <cellStyle name="Normal 989 4" xfId="11126"/>
    <cellStyle name="Normal 989 4 2" xfId="23164"/>
    <cellStyle name="Normal 989 5" xfId="14689"/>
    <cellStyle name="Normal 989 5 2" xfId="29932"/>
    <cellStyle name="Normal 989 6" xfId="17019"/>
    <cellStyle name="Normal 99" xfId="2241"/>
    <cellStyle name="Normal 99 2" xfId="8153"/>
    <cellStyle name="Normal 99 2 2" xfId="12768"/>
    <cellStyle name="Normal 99 2 2 2" xfId="24806"/>
    <cellStyle name="Normal 99 2 3" xfId="20555"/>
    <cellStyle name="Normal 99 3" xfId="5284"/>
    <cellStyle name="Normal 99 3 2" xfId="19233"/>
    <cellStyle name="Normal 99 4" xfId="11127"/>
    <cellStyle name="Normal 99 4 2" xfId="23165"/>
    <cellStyle name="Normal 99 5" xfId="13203"/>
    <cellStyle name="Normal 99 5 2" xfId="27056"/>
    <cellStyle name="Normal 99 6" xfId="13634"/>
    <cellStyle name="Normal 99 6 2" xfId="28881"/>
    <cellStyle name="Normal 99 7" xfId="15964"/>
    <cellStyle name="Normal 990" xfId="2242"/>
    <cellStyle name="Normal 990 2" xfId="8154"/>
    <cellStyle name="Normal 990 2 2" xfId="12769"/>
    <cellStyle name="Normal 990 2 2 2" xfId="24807"/>
    <cellStyle name="Normal 990 2 3" xfId="20556"/>
    <cellStyle name="Normal 990 3" xfId="5285"/>
    <cellStyle name="Normal 990 3 2" xfId="19234"/>
    <cellStyle name="Normal 990 4" xfId="11128"/>
    <cellStyle name="Normal 990 4 2" xfId="23166"/>
    <cellStyle name="Normal 990 5" xfId="14690"/>
    <cellStyle name="Normal 990 5 2" xfId="29933"/>
    <cellStyle name="Normal 990 6" xfId="17020"/>
    <cellStyle name="Normal 991" xfId="2243"/>
    <cellStyle name="Normal 991 2" xfId="8155"/>
    <cellStyle name="Normal 991 2 2" xfId="12770"/>
    <cellStyle name="Normal 991 2 2 2" xfId="24808"/>
    <cellStyle name="Normal 991 2 3" xfId="20557"/>
    <cellStyle name="Normal 991 3" xfId="5286"/>
    <cellStyle name="Normal 991 3 2" xfId="19235"/>
    <cellStyle name="Normal 991 4" xfId="11129"/>
    <cellStyle name="Normal 991 4 2" xfId="23167"/>
    <cellStyle name="Normal 991 5" xfId="14693"/>
    <cellStyle name="Normal 991 5 2" xfId="29936"/>
    <cellStyle name="Normal 991 6" xfId="17023"/>
    <cellStyle name="Normal 992" xfId="2244"/>
    <cellStyle name="Normal 992 2" xfId="8156"/>
    <cellStyle name="Normal 992 2 2" xfId="12771"/>
    <cellStyle name="Normal 992 2 2 2" xfId="24809"/>
    <cellStyle name="Normal 992 2 3" xfId="20558"/>
    <cellStyle name="Normal 992 3" xfId="5287"/>
    <cellStyle name="Normal 992 3 2" xfId="19236"/>
    <cellStyle name="Normal 992 4" xfId="11130"/>
    <cellStyle name="Normal 992 4 2" xfId="23168"/>
    <cellStyle name="Normal 992 5" xfId="14688"/>
    <cellStyle name="Normal 992 5 2" xfId="29931"/>
    <cellStyle name="Normal 992 6" xfId="17018"/>
    <cellStyle name="Normal 993" xfId="2245"/>
    <cellStyle name="Normal 993 2" xfId="8157"/>
    <cellStyle name="Normal 993 2 2" xfId="12772"/>
    <cellStyle name="Normal 993 2 2 2" xfId="24810"/>
    <cellStyle name="Normal 993 2 3" xfId="20559"/>
    <cellStyle name="Normal 993 3" xfId="5288"/>
    <cellStyle name="Normal 993 3 2" xfId="19237"/>
    <cellStyle name="Normal 993 4" xfId="11131"/>
    <cellStyle name="Normal 993 4 2" xfId="23169"/>
    <cellStyle name="Normal 993 5" xfId="14685"/>
    <cellStyle name="Normal 993 5 2" xfId="29928"/>
    <cellStyle name="Normal 993 6" xfId="17015"/>
    <cellStyle name="Normal 994" xfId="2246"/>
    <cellStyle name="Normal 994 2" xfId="8158"/>
    <cellStyle name="Normal 994 2 2" xfId="12773"/>
    <cellStyle name="Normal 994 2 2 2" xfId="24811"/>
    <cellStyle name="Normal 994 2 3" xfId="20560"/>
    <cellStyle name="Normal 994 3" xfId="5289"/>
    <cellStyle name="Normal 994 3 2" xfId="19238"/>
    <cellStyle name="Normal 994 4" xfId="11132"/>
    <cellStyle name="Normal 994 4 2" xfId="23170"/>
    <cellStyle name="Normal 994 5" xfId="14692"/>
    <cellStyle name="Normal 994 5 2" xfId="29935"/>
    <cellStyle name="Normal 994 6" xfId="17022"/>
    <cellStyle name="Normal 995" xfId="2247"/>
    <cellStyle name="Normal 995 2" xfId="8159"/>
    <cellStyle name="Normal 995 2 2" xfId="12774"/>
    <cellStyle name="Normal 995 2 2 2" xfId="24812"/>
    <cellStyle name="Normal 995 2 3" xfId="20561"/>
    <cellStyle name="Normal 995 3" xfId="5290"/>
    <cellStyle name="Normal 995 3 2" xfId="19239"/>
    <cellStyle name="Normal 995 4" xfId="11133"/>
    <cellStyle name="Normal 995 4 2" xfId="23171"/>
    <cellStyle name="Normal 995 5" xfId="14687"/>
    <cellStyle name="Normal 995 5 2" xfId="29930"/>
    <cellStyle name="Normal 995 6" xfId="17017"/>
    <cellStyle name="Normal 996" xfId="5291"/>
    <cellStyle name="Normal 996 2" xfId="8161"/>
    <cellStyle name="Normal 996 2 2" xfId="12776"/>
    <cellStyle name="Normal 996 2 2 2" xfId="24814"/>
    <cellStyle name="Normal 996 2 3" xfId="15123"/>
    <cellStyle name="Normal 996 2 3 2" xfId="20563"/>
    <cellStyle name="Normal 996 2 4" xfId="18026"/>
    <cellStyle name="Normal 996 2 5" xfId="17425"/>
    <cellStyle name="Normal 996 3" xfId="8162"/>
    <cellStyle name="Normal 996 3 2" xfId="12777"/>
    <cellStyle name="Normal 996 3 2 2" xfId="24815"/>
    <cellStyle name="Normal 996 3 3" xfId="15058"/>
    <cellStyle name="Normal 996 3 3 2" xfId="30281"/>
    <cellStyle name="Normal 996 3 4" xfId="17360"/>
    <cellStyle name="Normal 996 4" xfId="8160"/>
    <cellStyle name="Normal 996 4 2" xfId="12775"/>
    <cellStyle name="Normal 996 4 2 2" xfId="24813"/>
    <cellStyle name="Normal 996 4 3" xfId="20562"/>
    <cellStyle name="Normal 996 5" xfId="14695"/>
    <cellStyle name="Normal 996 5 2" xfId="29938"/>
    <cellStyle name="Normal 996 6" xfId="17830"/>
    <cellStyle name="Normal 996 7" xfId="17025"/>
    <cellStyle name="Normal 997" xfId="5292"/>
    <cellStyle name="Normal 997 2" xfId="8164"/>
    <cellStyle name="Normal 997 2 2" xfId="12779"/>
    <cellStyle name="Normal 997 2 2 2" xfId="24817"/>
    <cellStyle name="Normal 997 2 3" xfId="15126"/>
    <cellStyle name="Normal 997 2 3 2" xfId="20565"/>
    <cellStyle name="Normal 997 2 4" xfId="18027"/>
    <cellStyle name="Normal 997 2 5" xfId="17428"/>
    <cellStyle name="Normal 997 3" xfId="8165"/>
    <cellStyle name="Normal 997 3 2" xfId="12780"/>
    <cellStyle name="Normal 997 3 2 2" xfId="24818"/>
    <cellStyle name="Normal 997 3 3" xfId="15061"/>
    <cellStyle name="Normal 997 3 3 2" xfId="30284"/>
    <cellStyle name="Normal 997 3 4" xfId="17363"/>
    <cellStyle name="Normal 997 4" xfId="8163"/>
    <cellStyle name="Normal 997 4 2" xfId="12778"/>
    <cellStyle name="Normal 997 4 2 2" xfId="24816"/>
    <cellStyle name="Normal 997 4 3" xfId="20564"/>
    <cellStyle name="Normal 997 5" xfId="14808"/>
    <cellStyle name="Normal 997 5 2" xfId="30046"/>
    <cellStyle name="Normal 997 6" xfId="17908"/>
    <cellStyle name="Normal 997 7" xfId="17126"/>
    <cellStyle name="Normal 998" xfId="5293"/>
    <cellStyle name="Normal 998 2" xfId="8167"/>
    <cellStyle name="Normal 998 2 2" xfId="12782"/>
    <cellStyle name="Normal 998 2 2 2" xfId="24820"/>
    <cellStyle name="Normal 998 2 3" xfId="15128"/>
    <cellStyle name="Normal 998 2 3 2" xfId="20567"/>
    <cellStyle name="Normal 998 2 4" xfId="18028"/>
    <cellStyle name="Normal 998 2 5" xfId="17430"/>
    <cellStyle name="Normal 998 3" xfId="8168"/>
    <cellStyle name="Normal 998 3 2" xfId="12783"/>
    <cellStyle name="Normal 998 3 2 2" xfId="24821"/>
    <cellStyle name="Normal 998 3 3" xfId="15070"/>
    <cellStyle name="Normal 998 3 3 2" xfId="30293"/>
    <cellStyle name="Normal 998 3 4" xfId="17372"/>
    <cellStyle name="Normal 998 4" xfId="8166"/>
    <cellStyle name="Normal 998 4 2" xfId="12781"/>
    <cellStyle name="Normal 998 4 2 2" xfId="24819"/>
    <cellStyle name="Normal 998 4 3" xfId="20566"/>
    <cellStyle name="Normal 998 5" xfId="14856"/>
    <cellStyle name="Normal 998 5 2" xfId="30079"/>
    <cellStyle name="Normal 998 6" xfId="17909"/>
    <cellStyle name="Normal 998 7" xfId="17168"/>
    <cellStyle name="Normal 999" xfId="5294"/>
    <cellStyle name="Normal 999 2" xfId="8170"/>
    <cellStyle name="Normal 999 2 2" xfId="12785"/>
    <cellStyle name="Normal 999 2 2 2" xfId="24823"/>
    <cellStyle name="Normal 999 2 3" xfId="15129"/>
    <cellStyle name="Normal 999 2 3 2" xfId="20569"/>
    <cellStyle name="Normal 999 2 4" xfId="18029"/>
    <cellStyle name="Normal 999 2 5" xfId="17431"/>
    <cellStyle name="Normal 999 3" xfId="8171"/>
    <cellStyle name="Normal 999 3 2" xfId="12786"/>
    <cellStyle name="Normal 999 3 2 2" xfId="24824"/>
    <cellStyle name="Normal 999 3 3" xfId="15066"/>
    <cellStyle name="Normal 999 3 3 2" xfId="30289"/>
    <cellStyle name="Normal 999 3 4" xfId="17368"/>
    <cellStyle name="Normal 999 4" xfId="8169"/>
    <cellStyle name="Normal 999 4 2" xfId="12784"/>
    <cellStyle name="Normal 999 4 2 2" xfId="24822"/>
    <cellStyle name="Normal 999 4 3" xfId="20568"/>
    <cellStyle name="Normal 999 5" xfId="14857"/>
    <cellStyle name="Normal 999 5 2" xfId="30080"/>
    <cellStyle name="Normal 999 6" xfId="17910"/>
    <cellStyle name="Normal 999 7" xfId="17169"/>
    <cellStyle name="Normalny_laroux" xfId="2248"/>
    <cellStyle name="NormalText" xfId="2249"/>
    <cellStyle name="Nota 2" xfId="2250"/>
    <cellStyle name="Nota 2 10" xfId="15502"/>
    <cellStyle name="Nota 2 10 10" xfId="33501"/>
    <cellStyle name="Nota 2 10 10 2" xfId="31826"/>
    <cellStyle name="Nota 2 10 10 3" xfId="39011"/>
    <cellStyle name="Nota 2 10 10 4" xfId="42315"/>
    <cellStyle name="Nota 2 10 11" xfId="33586"/>
    <cellStyle name="Nota 2 10 11 2" xfId="31522"/>
    <cellStyle name="Nota 2 10 11 3" xfId="39096"/>
    <cellStyle name="Nota 2 10 11 4" xfId="42396"/>
    <cellStyle name="Nota 2 10 12" xfId="33668"/>
    <cellStyle name="Nota 2 10 12 2" xfId="31979"/>
    <cellStyle name="Nota 2 10 12 3" xfId="39178"/>
    <cellStyle name="Nota 2 10 12 4" xfId="42469"/>
    <cellStyle name="Nota 2 10 13" xfId="33745"/>
    <cellStyle name="Nota 2 10 13 2" xfId="31255"/>
    <cellStyle name="Nota 2 10 13 3" xfId="39255"/>
    <cellStyle name="Nota 2 10 13 4" xfId="42542"/>
    <cellStyle name="Nota 2 10 14" xfId="33815"/>
    <cellStyle name="Nota 2 10 14 2" xfId="32204"/>
    <cellStyle name="Nota 2 10 14 3" xfId="39324"/>
    <cellStyle name="Nota 2 10 14 4" xfId="42607"/>
    <cellStyle name="Nota 2 10 15" xfId="33909"/>
    <cellStyle name="Nota 2 10 15 2" xfId="31686"/>
    <cellStyle name="Nota 2 10 15 3" xfId="39418"/>
    <cellStyle name="Nota 2 10 15 4" xfId="42697"/>
    <cellStyle name="Nota 2 10 16" xfId="33971"/>
    <cellStyle name="Nota 2 10 16 2" xfId="36413"/>
    <cellStyle name="Nota 2 10 16 3" xfId="39480"/>
    <cellStyle name="Nota 2 10 16 4" xfId="42755"/>
    <cellStyle name="Nota 2 10 17" xfId="34031"/>
    <cellStyle name="Nota 2 10 17 2" xfId="31001"/>
    <cellStyle name="Nota 2 10 17 3" xfId="39540"/>
    <cellStyle name="Nota 2 10 17 4" xfId="42812"/>
    <cellStyle name="Nota 2 10 18" xfId="34108"/>
    <cellStyle name="Nota 2 10 18 2" xfId="30753"/>
    <cellStyle name="Nota 2 10 18 3" xfId="39617"/>
    <cellStyle name="Nota 2 10 18 4" xfId="42885"/>
    <cellStyle name="Nota 2 10 19" xfId="34656"/>
    <cellStyle name="Nota 2 10 19 2" xfId="31087"/>
    <cellStyle name="Nota 2 10 19 3" xfId="40144"/>
    <cellStyle name="Nota 2 10 19 4" xfId="43377"/>
    <cellStyle name="Nota 2 10 2" xfId="30576"/>
    <cellStyle name="Nota 2 10 2 2" xfId="32922"/>
    <cellStyle name="Nota 2 10 2 3" xfId="32076"/>
    <cellStyle name="Nota 2 10 2 4" xfId="36803"/>
    <cellStyle name="Nota 2 10 2 5" xfId="41773"/>
    <cellStyle name="Nota 2 10 20" xfId="34747"/>
    <cellStyle name="Nota 2 10 20 2" xfId="37774"/>
    <cellStyle name="Nota 2 10 20 3" xfId="40235"/>
    <cellStyle name="Nota 2 10 20 4" xfId="43459"/>
    <cellStyle name="Nota 2 10 21" xfId="34826"/>
    <cellStyle name="Nota 2 10 21 2" xfId="37917"/>
    <cellStyle name="Nota 2 10 21 3" xfId="40314"/>
    <cellStyle name="Nota 2 10 21 4" xfId="43534"/>
    <cellStyle name="Nota 2 10 22" xfId="34360"/>
    <cellStyle name="Nota 2 10 22 2" xfId="31795"/>
    <cellStyle name="Nota 2 10 22 3" xfId="39856"/>
    <cellStyle name="Nota 2 10 22 4" xfId="43110"/>
    <cellStyle name="Nota 2 10 23" xfId="34921"/>
    <cellStyle name="Nota 2 10 23 2" xfId="37439"/>
    <cellStyle name="Nota 2 10 23 3" xfId="40407"/>
    <cellStyle name="Nota 2 10 23 4" xfId="43623"/>
    <cellStyle name="Nota 2 10 24" xfId="35006"/>
    <cellStyle name="Nota 2 10 24 2" xfId="36393"/>
    <cellStyle name="Nota 2 10 24 3" xfId="40492"/>
    <cellStyle name="Nota 2 10 24 4" xfId="43704"/>
    <cellStyle name="Nota 2 10 25" xfId="35092"/>
    <cellStyle name="Nota 2 10 25 2" xfId="37060"/>
    <cellStyle name="Nota 2 10 25 3" xfId="40578"/>
    <cellStyle name="Nota 2 10 25 4" xfId="43786"/>
    <cellStyle name="Nota 2 10 26" xfId="35157"/>
    <cellStyle name="Nota 2 10 26 2" xfId="37734"/>
    <cellStyle name="Nota 2 10 26 3" xfId="40642"/>
    <cellStyle name="Nota 2 10 26 4" xfId="43845"/>
    <cellStyle name="Nota 2 10 27" xfId="35212"/>
    <cellStyle name="Nota 2 10 27 2" xfId="31371"/>
    <cellStyle name="Nota 2 10 27 3" xfId="40697"/>
    <cellStyle name="Nota 2 10 27 4" xfId="43897"/>
    <cellStyle name="Nota 2 10 28" xfId="35271"/>
    <cellStyle name="Nota 2 10 28 2" xfId="37835"/>
    <cellStyle name="Nota 2 10 28 3" xfId="40756"/>
    <cellStyle name="Nota 2 10 28 4" xfId="43952"/>
    <cellStyle name="Nota 2 10 29" xfId="35328"/>
    <cellStyle name="Nota 2 10 29 2" xfId="37305"/>
    <cellStyle name="Nota 2 10 29 3" xfId="40813"/>
    <cellStyle name="Nota 2 10 29 4" xfId="44005"/>
    <cellStyle name="Nota 2 10 3" xfId="33005"/>
    <cellStyle name="Nota 2 10 3 2" xfId="31272"/>
    <cellStyle name="Nota 2 10 3 3" xfId="38515"/>
    <cellStyle name="Nota 2 10 3 4" xfId="41849"/>
    <cellStyle name="Nota 2 10 30" xfId="35406"/>
    <cellStyle name="Nota 2 10 30 2" xfId="36389"/>
    <cellStyle name="Nota 2 10 30 3" xfId="40891"/>
    <cellStyle name="Nota 2 10 30 4" xfId="44079"/>
    <cellStyle name="Nota 2 10 31" xfId="35465"/>
    <cellStyle name="Nota 2 10 31 2" xfId="36927"/>
    <cellStyle name="Nota 2 10 31 3" xfId="40950"/>
    <cellStyle name="Nota 2 10 31 4" xfId="44133"/>
    <cellStyle name="Nota 2 10 32" xfId="35517"/>
    <cellStyle name="Nota 2 10 32 2" xfId="37849"/>
    <cellStyle name="Nota 2 10 32 3" xfId="41002"/>
    <cellStyle name="Nota 2 10 32 4" xfId="44182"/>
    <cellStyle name="Nota 2 10 33" xfId="35573"/>
    <cellStyle name="Nota 2 10 33 2" xfId="36492"/>
    <cellStyle name="Nota 2 10 33 3" xfId="41058"/>
    <cellStyle name="Nota 2 10 33 4" xfId="44235"/>
    <cellStyle name="Nota 2 10 34" xfId="35664"/>
    <cellStyle name="Nota 2 10 34 2" xfId="36451"/>
    <cellStyle name="Nota 2 10 34 3" xfId="41149"/>
    <cellStyle name="Nota 2 10 34 4" xfId="44317"/>
    <cellStyle name="Nota 2 10 35" xfId="35742"/>
    <cellStyle name="Nota 2 10 35 2" xfId="36543"/>
    <cellStyle name="Nota 2 10 35 3" xfId="41227"/>
    <cellStyle name="Nota 2 10 35 4" xfId="44391"/>
    <cellStyle name="Nota 2 10 36" xfId="34468"/>
    <cellStyle name="Nota 2 10 36 2" xfId="36520"/>
    <cellStyle name="Nota 2 10 36 3" xfId="39958"/>
    <cellStyle name="Nota 2 10 36 4" xfId="43206"/>
    <cellStyle name="Nota 2 10 37" xfId="35808"/>
    <cellStyle name="Nota 2 10 37 2" xfId="36551"/>
    <cellStyle name="Nota 2 10 37 3" xfId="41292"/>
    <cellStyle name="Nota 2 10 37 4" xfId="44452"/>
    <cellStyle name="Nota 2 10 38" xfId="34403"/>
    <cellStyle name="Nota 2 10 38 2" xfId="32318"/>
    <cellStyle name="Nota 2 10 38 3" xfId="39897"/>
    <cellStyle name="Nota 2 10 38 4" xfId="43149"/>
    <cellStyle name="Nota 2 10 39" xfId="35900"/>
    <cellStyle name="Nota 2 10 39 2" xfId="37315"/>
    <cellStyle name="Nota 2 10 39 3" xfId="41384"/>
    <cellStyle name="Nota 2 10 39 4" xfId="44540"/>
    <cellStyle name="Nota 2 10 4" xfId="33093"/>
    <cellStyle name="Nota 2 10 4 2" xfId="31021"/>
    <cellStyle name="Nota 2 10 4 3" xfId="38603"/>
    <cellStyle name="Nota 2 10 4 4" xfId="41933"/>
    <cellStyle name="Nota 2 10 40" xfId="35993"/>
    <cellStyle name="Nota 2 10 40 2" xfId="38008"/>
    <cellStyle name="Nota 2 10 40 3" xfId="32408"/>
    <cellStyle name="Nota 2 10 40 4" xfId="41458"/>
    <cellStyle name="Nota 2 10 40 5" xfId="44613"/>
    <cellStyle name="Nota 2 10 41" xfId="36179"/>
    <cellStyle name="Nota 2 10 41 2" xfId="38156"/>
    <cellStyle name="Nota 2 10 41 3" xfId="38367"/>
    <cellStyle name="Nota 2 10 41 4" xfId="41597"/>
    <cellStyle name="Nota 2 10 41 5" xfId="44742"/>
    <cellStyle name="Nota 2 10 42" xfId="32844"/>
    <cellStyle name="Nota 2 10 5" xfId="33168"/>
    <cellStyle name="Nota 2 10 5 2" xfId="31231"/>
    <cellStyle name="Nota 2 10 5 3" xfId="38678"/>
    <cellStyle name="Nota 2 10 5 4" xfId="42004"/>
    <cellStyle name="Nota 2 10 6" xfId="33245"/>
    <cellStyle name="Nota 2 10 6 2" xfId="31347"/>
    <cellStyle name="Nota 2 10 6 3" xfId="38755"/>
    <cellStyle name="Nota 2 10 6 4" xfId="42074"/>
    <cellStyle name="Nota 2 10 7" xfId="33319"/>
    <cellStyle name="Nota 2 10 7 2" xfId="30751"/>
    <cellStyle name="Nota 2 10 7 3" xfId="38829"/>
    <cellStyle name="Nota 2 10 7 4" xfId="42144"/>
    <cellStyle name="Nota 2 10 8" xfId="33368"/>
    <cellStyle name="Nota 2 10 8 2" xfId="32258"/>
    <cellStyle name="Nota 2 10 8 3" xfId="38878"/>
    <cellStyle name="Nota 2 10 8 4" xfId="42189"/>
    <cellStyle name="Nota 2 10 9" xfId="33415"/>
    <cellStyle name="Nota 2 10 9 2" xfId="31242"/>
    <cellStyle name="Nota 2 10 9 3" xfId="38925"/>
    <cellStyle name="Nota 2 10 9 4" xfId="42233"/>
    <cellStyle name="Nota 2 11" xfId="15491"/>
    <cellStyle name="Nota 2 11 10" xfId="33490"/>
    <cellStyle name="Nota 2 11 10 2" xfId="31488"/>
    <cellStyle name="Nota 2 11 10 3" xfId="39000"/>
    <cellStyle name="Nota 2 11 10 4" xfId="42305"/>
    <cellStyle name="Nota 2 11 11" xfId="33575"/>
    <cellStyle name="Nota 2 11 11 2" xfId="31266"/>
    <cellStyle name="Nota 2 11 11 3" xfId="39085"/>
    <cellStyle name="Nota 2 11 11 4" xfId="42386"/>
    <cellStyle name="Nota 2 11 12" xfId="33657"/>
    <cellStyle name="Nota 2 11 12 2" xfId="32450"/>
    <cellStyle name="Nota 2 11 12 3" xfId="39167"/>
    <cellStyle name="Nota 2 11 12 4" xfId="42459"/>
    <cellStyle name="Nota 2 11 13" xfId="33734"/>
    <cellStyle name="Nota 2 11 13 2" xfId="32469"/>
    <cellStyle name="Nota 2 11 13 3" xfId="39244"/>
    <cellStyle name="Nota 2 11 13 4" xfId="42532"/>
    <cellStyle name="Nota 2 11 14" xfId="33804"/>
    <cellStyle name="Nota 2 11 14 2" xfId="38080"/>
    <cellStyle name="Nota 2 11 14 3" xfId="39313"/>
    <cellStyle name="Nota 2 11 14 4" xfId="42597"/>
    <cellStyle name="Nota 2 11 15" xfId="33898"/>
    <cellStyle name="Nota 2 11 15 2" xfId="30765"/>
    <cellStyle name="Nota 2 11 15 3" xfId="39407"/>
    <cellStyle name="Nota 2 11 15 4" xfId="42687"/>
    <cellStyle name="Nota 2 11 16" xfId="33960"/>
    <cellStyle name="Nota 2 11 16 2" xfId="31685"/>
    <cellStyle name="Nota 2 11 16 3" xfId="39469"/>
    <cellStyle name="Nota 2 11 16 4" xfId="42745"/>
    <cellStyle name="Nota 2 11 17" xfId="34020"/>
    <cellStyle name="Nota 2 11 17 2" xfId="30837"/>
    <cellStyle name="Nota 2 11 17 3" xfId="39529"/>
    <cellStyle name="Nota 2 11 17 4" xfId="42802"/>
    <cellStyle name="Nota 2 11 18" xfId="34097"/>
    <cellStyle name="Nota 2 11 18 2" xfId="30844"/>
    <cellStyle name="Nota 2 11 18 3" xfId="39606"/>
    <cellStyle name="Nota 2 11 18 4" xfId="42875"/>
    <cellStyle name="Nota 2 11 19" xfId="34645"/>
    <cellStyle name="Nota 2 11 19 2" xfId="37248"/>
    <cellStyle name="Nota 2 11 19 3" xfId="40133"/>
    <cellStyle name="Nota 2 11 19 4" xfId="43367"/>
    <cellStyle name="Nota 2 11 2" xfId="30565"/>
    <cellStyle name="Nota 2 11 2 2" xfId="32911"/>
    <cellStyle name="Nota 2 11 2 3" xfId="31727"/>
    <cellStyle name="Nota 2 11 2 4" xfId="36395"/>
    <cellStyle name="Nota 2 11 2 5" xfId="41763"/>
    <cellStyle name="Nota 2 11 20" xfId="34736"/>
    <cellStyle name="Nota 2 11 20 2" xfId="36763"/>
    <cellStyle name="Nota 2 11 20 3" xfId="40224"/>
    <cellStyle name="Nota 2 11 20 4" xfId="43449"/>
    <cellStyle name="Nota 2 11 21" xfId="34815"/>
    <cellStyle name="Nota 2 11 21 2" xfId="32529"/>
    <cellStyle name="Nota 2 11 21 3" xfId="40303"/>
    <cellStyle name="Nota 2 11 21 4" xfId="43524"/>
    <cellStyle name="Nota 2 11 22" xfId="34354"/>
    <cellStyle name="Nota 2 11 22 2" xfId="31321"/>
    <cellStyle name="Nota 2 11 22 3" xfId="39850"/>
    <cellStyle name="Nota 2 11 22 4" xfId="43104"/>
    <cellStyle name="Nota 2 11 23" xfId="34910"/>
    <cellStyle name="Nota 2 11 23 2" xfId="37756"/>
    <cellStyle name="Nota 2 11 23 3" xfId="40396"/>
    <cellStyle name="Nota 2 11 23 4" xfId="43613"/>
    <cellStyle name="Nota 2 11 24" xfId="34995"/>
    <cellStyle name="Nota 2 11 24 2" xfId="37016"/>
    <cellStyle name="Nota 2 11 24 3" xfId="40481"/>
    <cellStyle name="Nota 2 11 24 4" xfId="43694"/>
    <cellStyle name="Nota 2 11 25" xfId="35081"/>
    <cellStyle name="Nota 2 11 25 2" xfId="37546"/>
    <cellStyle name="Nota 2 11 25 3" xfId="40567"/>
    <cellStyle name="Nota 2 11 25 4" xfId="43776"/>
    <cellStyle name="Nota 2 11 26" xfId="35146"/>
    <cellStyle name="Nota 2 11 26 2" xfId="36680"/>
    <cellStyle name="Nota 2 11 26 3" xfId="40631"/>
    <cellStyle name="Nota 2 11 26 4" xfId="43835"/>
    <cellStyle name="Nota 2 11 27" xfId="35201"/>
    <cellStyle name="Nota 2 11 27 2" xfId="31313"/>
    <cellStyle name="Nota 2 11 27 3" xfId="40686"/>
    <cellStyle name="Nota 2 11 27 4" xfId="43887"/>
    <cellStyle name="Nota 2 11 28" xfId="35260"/>
    <cellStyle name="Nota 2 11 28 2" xfId="36435"/>
    <cellStyle name="Nota 2 11 28 3" xfId="40745"/>
    <cellStyle name="Nota 2 11 28 4" xfId="43942"/>
    <cellStyle name="Nota 2 11 29" xfId="35317"/>
    <cellStyle name="Nota 2 11 29 2" xfId="37634"/>
    <cellStyle name="Nota 2 11 29 3" xfId="40802"/>
    <cellStyle name="Nota 2 11 29 4" xfId="43995"/>
    <cellStyle name="Nota 2 11 3" xfId="32994"/>
    <cellStyle name="Nota 2 11 3 2" xfId="31616"/>
    <cellStyle name="Nota 2 11 3 3" xfId="38504"/>
    <cellStyle name="Nota 2 11 3 4" xfId="41839"/>
    <cellStyle name="Nota 2 11 30" xfId="35395"/>
    <cellStyle name="Nota 2 11 30 2" xfId="37331"/>
    <cellStyle name="Nota 2 11 30 3" xfId="40880"/>
    <cellStyle name="Nota 2 11 30 4" xfId="44069"/>
    <cellStyle name="Nota 2 11 31" xfId="35454"/>
    <cellStyle name="Nota 2 11 31 2" xfId="37221"/>
    <cellStyle name="Nota 2 11 31 3" xfId="40939"/>
    <cellStyle name="Nota 2 11 31 4" xfId="44123"/>
    <cellStyle name="Nota 2 11 32" xfId="35506"/>
    <cellStyle name="Nota 2 11 32 2" xfId="38063"/>
    <cellStyle name="Nota 2 11 32 3" xfId="40991"/>
    <cellStyle name="Nota 2 11 32 4" xfId="44172"/>
    <cellStyle name="Nota 2 11 33" xfId="35562"/>
    <cellStyle name="Nota 2 11 33 2" xfId="36528"/>
    <cellStyle name="Nota 2 11 33 3" xfId="41047"/>
    <cellStyle name="Nota 2 11 33 4" xfId="44225"/>
    <cellStyle name="Nota 2 11 34" xfId="35653"/>
    <cellStyle name="Nota 2 11 34 2" xfId="36494"/>
    <cellStyle name="Nota 2 11 34 3" xfId="41138"/>
    <cellStyle name="Nota 2 11 34 4" xfId="44307"/>
    <cellStyle name="Nota 2 11 35" xfId="35731"/>
    <cellStyle name="Nota 2 11 35 2" xfId="36929"/>
    <cellStyle name="Nota 2 11 35 3" xfId="41216"/>
    <cellStyle name="Nota 2 11 35 4" xfId="44381"/>
    <cellStyle name="Nota 2 11 36" xfId="34182"/>
    <cellStyle name="Nota 2 11 36 2" xfId="30878"/>
    <cellStyle name="Nota 2 11 36 3" xfId="39687"/>
    <cellStyle name="Nota 2 11 36 4" xfId="42950"/>
    <cellStyle name="Nota 2 11 37" xfId="35797"/>
    <cellStyle name="Nota 2 11 37 2" xfId="36931"/>
    <cellStyle name="Nota 2 11 37 3" xfId="41281"/>
    <cellStyle name="Nota 2 11 37 4" xfId="44442"/>
    <cellStyle name="Nota 2 11 38" xfId="34232"/>
    <cellStyle name="Nota 2 11 38 2" xfId="31045"/>
    <cellStyle name="Nota 2 11 38 3" xfId="39735"/>
    <cellStyle name="Nota 2 11 38 4" xfId="42996"/>
    <cellStyle name="Nota 2 11 39" xfId="35889"/>
    <cellStyle name="Nota 2 11 39 2" xfId="37641"/>
    <cellStyle name="Nota 2 11 39 3" xfId="41373"/>
    <cellStyle name="Nota 2 11 39 4" xfId="44530"/>
    <cellStyle name="Nota 2 11 4" xfId="33082"/>
    <cellStyle name="Nota 2 11 4 2" xfId="31821"/>
    <cellStyle name="Nota 2 11 4 3" xfId="38592"/>
    <cellStyle name="Nota 2 11 4 4" xfId="41923"/>
    <cellStyle name="Nota 2 11 40" xfId="35975"/>
    <cellStyle name="Nota 2 11 40 2" xfId="37990"/>
    <cellStyle name="Nota 2 11 40 3" xfId="31874"/>
    <cellStyle name="Nota 2 11 40 4" xfId="41444"/>
    <cellStyle name="Nota 2 11 40 5" xfId="44599"/>
    <cellStyle name="Nota 2 11 41" xfId="36227"/>
    <cellStyle name="Nota 2 11 41 2" xfId="38204"/>
    <cellStyle name="Nota 2 11 41 3" xfId="38415"/>
    <cellStyle name="Nota 2 11 41 4" xfId="41645"/>
    <cellStyle name="Nota 2 11 41 5" xfId="44790"/>
    <cellStyle name="Nota 2 11 42" xfId="32833"/>
    <cellStyle name="Nota 2 11 5" xfId="33157"/>
    <cellStyle name="Nota 2 11 5 2" xfId="31229"/>
    <cellStyle name="Nota 2 11 5 3" xfId="38667"/>
    <cellStyle name="Nota 2 11 5 4" xfId="41994"/>
    <cellStyle name="Nota 2 11 6" xfId="33234"/>
    <cellStyle name="Nota 2 11 6 2" xfId="31972"/>
    <cellStyle name="Nota 2 11 6 3" xfId="38744"/>
    <cellStyle name="Nota 2 11 6 4" xfId="42064"/>
    <cellStyle name="Nota 2 11 7" xfId="33308"/>
    <cellStyle name="Nota 2 11 7 2" xfId="31417"/>
    <cellStyle name="Nota 2 11 7 3" xfId="38818"/>
    <cellStyle name="Nota 2 11 7 4" xfId="42134"/>
    <cellStyle name="Nota 2 11 8" xfId="33357"/>
    <cellStyle name="Nota 2 11 8 2" xfId="32051"/>
    <cellStyle name="Nota 2 11 8 3" xfId="38867"/>
    <cellStyle name="Nota 2 11 8 4" xfId="42179"/>
    <cellStyle name="Nota 2 11 9" xfId="33404"/>
    <cellStyle name="Nota 2 11 9 2" xfId="30952"/>
    <cellStyle name="Nota 2 11 9 3" xfId="38914"/>
    <cellStyle name="Nota 2 11 9 4" xfId="42223"/>
    <cellStyle name="Nota 2 12" xfId="15484"/>
    <cellStyle name="Nota 2 12 10" xfId="33483"/>
    <cellStyle name="Nota 2 12 10 2" xfId="32187"/>
    <cellStyle name="Nota 2 12 10 3" xfId="38993"/>
    <cellStyle name="Nota 2 12 10 4" xfId="42298"/>
    <cellStyle name="Nota 2 12 11" xfId="33568"/>
    <cellStyle name="Nota 2 12 11 2" xfId="32421"/>
    <cellStyle name="Nota 2 12 11 3" xfId="39078"/>
    <cellStyle name="Nota 2 12 11 4" xfId="42379"/>
    <cellStyle name="Nota 2 12 12" xfId="33650"/>
    <cellStyle name="Nota 2 12 12 2" xfId="31806"/>
    <cellStyle name="Nota 2 12 12 3" xfId="39160"/>
    <cellStyle name="Nota 2 12 12 4" xfId="42452"/>
    <cellStyle name="Nota 2 12 13" xfId="33727"/>
    <cellStyle name="Nota 2 12 13 2" xfId="32497"/>
    <cellStyle name="Nota 2 12 13 3" xfId="39237"/>
    <cellStyle name="Nota 2 12 13 4" xfId="42525"/>
    <cellStyle name="Nota 2 12 14" xfId="33797"/>
    <cellStyle name="Nota 2 12 14 2" xfId="37951"/>
    <cellStyle name="Nota 2 12 14 3" xfId="39306"/>
    <cellStyle name="Nota 2 12 14 4" xfId="42590"/>
    <cellStyle name="Nota 2 12 15" xfId="33891"/>
    <cellStyle name="Nota 2 12 15 2" xfId="30795"/>
    <cellStyle name="Nota 2 12 15 3" xfId="39400"/>
    <cellStyle name="Nota 2 12 15 4" xfId="42680"/>
    <cellStyle name="Nota 2 12 16" xfId="33953"/>
    <cellStyle name="Nota 2 12 16 2" xfId="32313"/>
    <cellStyle name="Nota 2 12 16 3" xfId="39462"/>
    <cellStyle name="Nota 2 12 16 4" xfId="42738"/>
    <cellStyle name="Nota 2 12 17" xfId="34013"/>
    <cellStyle name="Nota 2 12 17 2" xfId="30667"/>
    <cellStyle name="Nota 2 12 17 3" xfId="39522"/>
    <cellStyle name="Nota 2 12 17 4" xfId="42795"/>
    <cellStyle name="Nota 2 12 18" xfId="34090"/>
    <cellStyle name="Nota 2 12 18 2" xfId="32316"/>
    <cellStyle name="Nota 2 12 18 3" xfId="39599"/>
    <cellStyle name="Nota 2 12 18 4" xfId="42868"/>
    <cellStyle name="Nota 2 12 19" xfId="34638"/>
    <cellStyle name="Nota 2 12 19 2" xfId="37225"/>
    <cellStyle name="Nota 2 12 19 3" xfId="40126"/>
    <cellStyle name="Nota 2 12 19 4" xfId="43360"/>
    <cellStyle name="Nota 2 12 2" xfId="30558"/>
    <cellStyle name="Nota 2 12 2 2" xfId="32904"/>
    <cellStyle name="Nota 2 12 2 3" xfId="31209"/>
    <cellStyle name="Nota 2 12 2 4" xfId="37595"/>
    <cellStyle name="Nota 2 12 2 5" xfId="41756"/>
    <cellStyle name="Nota 2 12 20" xfId="34729"/>
    <cellStyle name="Nota 2 12 20 2" xfId="37008"/>
    <cellStyle name="Nota 2 12 20 3" xfId="40217"/>
    <cellStyle name="Nota 2 12 20 4" xfId="43442"/>
    <cellStyle name="Nota 2 12 21" xfId="34808"/>
    <cellStyle name="Nota 2 12 21 2" xfId="32222"/>
    <cellStyle name="Nota 2 12 21 3" xfId="40296"/>
    <cellStyle name="Nota 2 12 21 4" xfId="43517"/>
    <cellStyle name="Nota 2 12 22" xfId="34494"/>
    <cellStyle name="Nota 2 12 22 2" xfId="36618"/>
    <cellStyle name="Nota 2 12 22 3" xfId="39983"/>
    <cellStyle name="Nota 2 12 22 4" xfId="43230"/>
    <cellStyle name="Nota 2 12 23" xfId="34903"/>
    <cellStyle name="Nota 2 12 23 2" xfId="36559"/>
    <cellStyle name="Nota 2 12 23 3" xfId="40389"/>
    <cellStyle name="Nota 2 12 23 4" xfId="43606"/>
    <cellStyle name="Nota 2 12 24" xfId="34988"/>
    <cellStyle name="Nota 2 12 24 2" xfId="37458"/>
    <cellStyle name="Nota 2 12 24 3" xfId="40474"/>
    <cellStyle name="Nota 2 12 24 4" xfId="43687"/>
    <cellStyle name="Nota 2 12 25" xfId="35074"/>
    <cellStyle name="Nota 2 12 25 2" xfId="36366"/>
    <cellStyle name="Nota 2 12 25 3" xfId="40560"/>
    <cellStyle name="Nota 2 12 25 4" xfId="43769"/>
    <cellStyle name="Nota 2 12 26" xfId="35139"/>
    <cellStyle name="Nota 2 12 26 2" xfId="36860"/>
    <cellStyle name="Nota 2 12 26 3" xfId="40624"/>
    <cellStyle name="Nota 2 12 26 4" xfId="43828"/>
    <cellStyle name="Nota 2 12 27" xfId="35194"/>
    <cellStyle name="Nota 2 12 27 2" xfId="31530"/>
    <cellStyle name="Nota 2 12 27 3" xfId="40679"/>
    <cellStyle name="Nota 2 12 27 4" xfId="43880"/>
    <cellStyle name="Nota 2 12 28" xfId="35253"/>
    <cellStyle name="Nota 2 12 28 2" xfId="36963"/>
    <cellStyle name="Nota 2 12 28 3" xfId="40738"/>
    <cellStyle name="Nota 2 12 28 4" xfId="43935"/>
    <cellStyle name="Nota 2 12 29" xfId="35310"/>
    <cellStyle name="Nota 2 12 29 2" xfId="37839"/>
    <cellStyle name="Nota 2 12 29 3" xfId="40795"/>
    <cellStyle name="Nota 2 12 29 4" xfId="43988"/>
    <cellStyle name="Nota 2 12 3" xfId="32987"/>
    <cellStyle name="Nota 2 12 3 2" xfId="32514"/>
    <cellStyle name="Nota 2 12 3 3" xfId="38497"/>
    <cellStyle name="Nota 2 12 3 4" xfId="41832"/>
    <cellStyle name="Nota 2 12 30" xfId="35388"/>
    <cellStyle name="Nota 2 12 30 2" xfId="37228"/>
    <cellStyle name="Nota 2 12 30 3" xfId="40873"/>
    <cellStyle name="Nota 2 12 30 4" xfId="44062"/>
    <cellStyle name="Nota 2 12 31" xfId="35447"/>
    <cellStyle name="Nota 2 12 31 2" xfId="37226"/>
    <cellStyle name="Nota 2 12 31 3" xfId="40932"/>
    <cellStyle name="Nota 2 12 31 4" xfId="44116"/>
    <cellStyle name="Nota 2 12 32" xfId="35499"/>
    <cellStyle name="Nota 2 12 32 2" xfId="36344"/>
    <cellStyle name="Nota 2 12 32 3" xfId="40984"/>
    <cellStyle name="Nota 2 12 32 4" xfId="44165"/>
    <cellStyle name="Nota 2 12 33" xfId="35555"/>
    <cellStyle name="Nota 2 12 33 2" xfId="37279"/>
    <cellStyle name="Nota 2 12 33 3" xfId="41040"/>
    <cellStyle name="Nota 2 12 33 4" xfId="44218"/>
    <cellStyle name="Nota 2 12 34" xfId="35646"/>
    <cellStyle name="Nota 2 12 34 2" xfId="37568"/>
    <cellStyle name="Nota 2 12 34 3" xfId="41131"/>
    <cellStyle name="Nota 2 12 34 4" xfId="44300"/>
    <cellStyle name="Nota 2 12 35" xfId="35724"/>
    <cellStyle name="Nota 2 12 35 2" xfId="37262"/>
    <cellStyle name="Nota 2 12 35 3" xfId="41209"/>
    <cellStyle name="Nota 2 12 35 4" xfId="44374"/>
    <cellStyle name="Nota 2 12 36" xfId="34189"/>
    <cellStyle name="Nota 2 12 36 2" xfId="31757"/>
    <cellStyle name="Nota 2 12 36 3" xfId="39694"/>
    <cellStyle name="Nota 2 12 36 4" xfId="42957"/>
    <cellStyle name="Nota 2 12 37" xfId="35790"/>
    <cellStyle name="Nota 2 12 37 2" xfId="37245"/>
    <cellStyle name="Nota 2 12 37 3" xfId="41274"/>
    <cellStyle name="Nota 2 12 37 4" xfId="44435"/>
    <cellStyle name="Nota 2 12 38" xfId="34478"/>
    <cellStyle name="Nota 2 12 38 2" xfId="37353"/>
    <cellStyle name="Nota 2 12 38 3" xfId="39968"/>
    <cellStyle name="Nota 2 12 38 4" xfId="43216"/>
    <cellStyle name="Nota 2 12 39" xfId="35882"/>
    <cellStyle name="Nota 2 12 39 2" xfId="37846"/>
    <cellStyle name="Nota 2 12 39 3" xfId="41366"/>
    <cellStyle name="Nota 2 12 39 4" xfId="44523"/>
    <cellStyle name="Nota 2 12 4" xfId="33075"/>
    <cellStyle name="Nota 2 12 4 2" xfId="31221"/>
    <cellStyle name="Nota 2 12 4 3" xfId="38585"/>
    <cellStyle name="Nota 2 12 4 4" xfId="41916"/>
    <cellStyle name="Nota 2 12 40" xfId="35921"/>
    <cellStyle name="Nota 2 12 40 2" xfId="37936"/>
    <cellStyle name="Nota 2 12 40 3" xfId="37845"/>
    <cellStyle name="Nota 2 12 40 4" xfId="41404"/>
    <cellStyle name="Nota 2 12 40 5" xfId="44559"/>
    <cellStyle name="Nota 2 12 41" xfId="36203"/>
    <cellStyle name="Nota 2 12 41 2" xfId="38180"/>
    <cellStyle name="Nota 2 12 41 3" xfId="38391"/>
    <cellStyle name="Nota 2 12 41 4" xfId="41621"/>
    <cellStyle name="Nota 2 12 41 5" xfId="44766"/>
    <cellStyle name="Nota 2 12 42" xfId="32826"/>
    <cellStyle name="Nota 2 12 5" xfId="33150"/>
    <cellStyle name="Nota 2 12 5 2" xfId="31619"/>
    <cellStyle name="Nota 2 12 5 3" xfId="38660"/>
    <cellStyle name="Nota 2 12 5 4" xfId="41987"/>
    <cellStyle name="Nota 2 12 6" xfId="33227"/>
    <cellStyle name="Nota 2 12 6 2" xfId="31665"/>
    <cellStyle name="Nota 2 12 6 3" xfId="38737"/>
    <cellStyle name="Nota 2 12 6 4" xfId="42057"/>
    <cellStyle name="Nota 2 12 7" xfId="33301"/>
    <cellStyle name="Nota 2 12 7 2" xfId="31803"/>
    <cellStyle name="Nota 2 12 7 3" xfId="38811"/>
    <cellStyle name="Nota 2 12 7 4" xfId="42127"/>
    <cellStyle name="Nota 2 12 8" xfId="33350"/>
    <cellStyle name="Nota 2 12 8 2" xfId="32530"/>
    <cellStyle name="Nota 2 12 8 3" xfId="38860"/>
    <cellStyle name="Nota 2 12 8 4" xfId="42172"/>
    <cellStyle name="Nota 2 12 9" xfId="33397"/>
    <cellStyle name="Nota 2 12 9 2" xfId="31447"/>
    <cellStyle name="Nota 2 12 9 3" xfId="38907"/>
    <cellStyle name="Nota 2 12 9 4" xfId="42216"/>
    <cellStyle name="Nota 2 13" xfId="15528"/>
    <cellStyle name="Nota 2 13 2" xfId="30597"/>
    <cellStyle name="Nota 2 13 2 2" xfId="36119"/>
    <cellStyle name="Nota 2 13 2 3" xfId="38097"/>
    <cellStyle name="Nota 2 13 2 4" xfId="38333"/>
    <cellStyle name="Nota 2 13 2 5" xfId="41563"/>
    <cellStyle name="Nota 2 13 2 6" xfId="44708"/>
    <cellStyle name="Nota 2 13 3" xfId="36239"/>
    <cellStyle name="Nota 2 13 3 2" xfId="38216"/>
    <cellStyle name="Nota 2 13 3 3" xfId="38427"/>
    <cellStyle name="Nota 2 13 3 4" xfId="41657"/>
    <cellStyle name="Nota 2 13 3 5" xfId="44802"/>
    <cellStyle name="Nota 2 13 4" xfId="36080"/>
    <cellStyle name="Nota 2 14" xfId="15527"/>
    <cellStyle name="Nota 2 14 2" xfId="30596"/>
    <cellStyle name="Nota 2 14 2 2" xfId="36118"/>
    <cellStyle name="Nota 2 14 2 3" xfId="38096"/>
    <cellStyle name="Nota 2 14 2 4" xfId="38332"/>
    <cellStyle name="Nota 2 14 2 5" xfId="41562"/>
    <cellStyle name="Nota 2 14 2 6" xfId="44707"/>
    <cellStyle name="Nota 2 14 3" xfId="36236"/>
    <cellStyle name="Nota 2 14 3 2" xfId="38213"/>
    <cellStyle name="Nota 2 14 3 3" xfId="38424"/>
    <cellStyle name="Nota 2 14 3 4" xfId="41654"/>
    <cellStyle name="Nota 2 14 3 5" xfId="44799"/>
    <cellStyle name="Nota 2 14 4" xfId="36079"/>
    <cellStyle name="Nota 2 15" xfId="15545"/>
    <cellStyle name="Nota 2 15 2" xfId="36136"/>
    <cellStyle name="Nota 2 15 2 2" xfId="38114"/>
    <cellStyle name="Nota 2 15 2 3" xfId="38350"/>
    <cellStyle name="Nota 2 15 2 4" xfId="41580"/>
    <cellStyle name="Nota 2 15 2 5" xfId="44725"/>
    <cellStyle name="Nota 2 15 3" xfId="36289"/>
    <cellStyle name="Nota 2 15 3 2" xfId="38266"/>
    <cellStyle name="Nota 2 15 3 3" xfId="38476"/>
    <cellStyle name="Nota 2 15 3 4" xfId="41706"/>
    <cellStyle name="Nota 2 15 3 5" xfId="44851"/>
    <cellStyle name="Nota 2 15 4" xfId="36097"/>
    <cellStyle name="Nota 2 16" xfId="30627"/>
    <cellStyle name="Nota 2 16 2" xfId="36215"/>
    <cellStyle name="Nota 2 16 3" xfId="38192"/>
    <cellStyle name="Nota 2 16 4" xfId="38403"/>
    <cellStyle name="Nota 2 16 5" xfId="41633"/>
    <cellStyle name="Nota 2 16 6" xfId="44778"/>
    <cellStyle name="Nota 2 17" xfId="30618"/>
    <cellStyle name="Nota 2 18" xfId="30640"/>
    <cellStyle name="Nota 2 19" xfId="30609"/>
    <cellStyle name="Nota 2 2" xfId="2251"/>
    <cellStyle name="Nota 2 2 2" xfId="2252"/>
    <cellStyle name="Nota 2 2 2 2" xfId="8172"/>
    <cellStyle name="Nota 2 2 2 3" xfId="5296"/>
    <cellStyle name="Nota 2 2 3" xfId="5297"/>
    <cellStyle name="Nota 2 2 4" xfId="8173"/>
    <cellStyle name="Nota 2 2 5" xfId="5295"/>
    <cellStyle name="Nota 2 2 6" xfId="13721"/>
    <cellStyle name="Nota 2 2 6 2" xfId="28964"/>
    <cellStyle name="Nota 2 2 7" xfId="16051"/>
    <cellStyle name="Nota 2 20" xfId="30656"/>
    <cellStyle name="Nota 2 21" xfId="44878"/>
    <cellStyle name="Nota 2 22" xfId="44862"/>
    <cellStyle name="Nota 2 23" xfId="44889"/>
    <cellStyle name="Nota 2 3" xfId="2253"/>
    <cellStyle name="Nota 2 3 10" xfId="32657"/>
    <cellStyle name="Nota 2 3 10 2" xfId="32115"/>
    <cellStyle name="Nota 2 3 10 3" xfId="37916"/>
    <cellStyle name="Nota 2 3 10 4" xfId="38314"/>
    <cellStyle name="Nota 2 3 11" xfId="32555"/>
    <cellStyle name="Nota 2 3 11 2" xfId="32151"/>
    <cellStyle name="Nota 2 3 11 3" xfId="31334"/>
    <cellStyle name="Nota 2 3 11 4" xfId="41542"/>
    <cellStyle name="Nota 2 3 12" xfId="32591"/>
    <cellStyle name="Nota 2 3 12 2" xfId="31595"/>
    <cellStyle name="Nota 2 3 12 3" xfId="37759"/>
    <cellStyle name="Nota 2 3 12 4" xfId="32536"/>
    <cellStyle name="Nota 2 3 13" xfId="32748"/>
    <cellStyle name="Nota 2 3 13 2" xfId="31316"/>
    <cellStyle name="Nota 2 3 13 3" xfId="37253"/>
    <cellStyle name="Nota 2 3 13 4" xfId="37491"/>
    <cellStyle name="Nota 2 3 14" xfId="33834"/>
    <cellStyle name="Nota 2 3 14 2" xfId="37127"/>
    <cellStyle name="Nota 2 3 14 3" xfId="39343"/>
    <cellStyle name="Nota 2 3 14 4" xfId="42625"/>
    <cellStyle name="Nota 2 3 15" xfId="32588"/>
    <cellStyle name="Nota 2 3 15 2" xfId="32363"/>
    <cellStyle name="Nota 2 3 15 3" xfId="37542"/>
    <cellStyle name="Nota 2 3 15 4" xfId="32335"/>
    <cellStyle name="Nota 2 3 16" xfId="32745"/>
    <cellStyle name="Nota 2 3 16 2" xfId="31020"/>
    <cellStyle name="Nota 2 3 16 3" xfId="37306"/>
    <cellStyle name="Nota 2 3 16 4" xfId="31823"/>
    <cellStyle name="Nota 2 3 17" xfId="32763"/>
    <cellStyle name="Nota 2 3 17 2" xfId="30912"/>
    <cellStyle name="Nota 2 3 17 3" xfId="38311"/>
    <cellStyle name="Nota 2 3 17 4" xfId="32103"/>
    <cellStyle name="Nota 2 3 18" xfId="34570"/>
    <cellStyle name="Nota 2 3 18 2" xfId="37090"/>
    <cellStyle name="Nota 2 3 18 3" xfId="40058"/>
    <cellStyle name="Nota 2 3 18 4" xfId="43300"/>
    <cellStyle name="Nota 2 3 19" xfId="34139"/>
    <cellStyle name="Nota 2 3 19 2" xfId="32072"/>
    <cellStyle name="Nota 2 3 19 3" xfId="39645"/>
    <cellStyle name="Nota 2 3 19 4" xfId="42911"/>
    <cellStyle name="Nota 2 3 2" xfId="5298"/>
    <cellStyle name="Nota 2 3 2 2" xfId="32560"/>
    <cellStyle name="Nota 2 3 2 3" xfId="32495"/>
    <cellStyle name="Nota 2 3 2 4" xfId="31034"/>
    <cellStyle name="Nota 2 3 2 5" xfId="32201"/>
    <cellStyle name="Nota 2 3 20" xfId="34337"/>
    <cellStyle name="Nota 2 3 20 2" xfId="30723"/>
    <cellStyle name="Nota 2 3 20 3" xfId="39834"/>
    <cellStyle name="Nota 2 3 20 4" xfId="43089"/>
    <cellStyle name="Nota 2 3 21" xfId="34844"/>
    <cellStyle name="Nota 2 3 21 2" xfId="37229"/>
    <cellStyle name="Nota 2 3 21 3" xfId="40332"/>
    <cellStyle name="Nota 2 3 21 4" xfId="43551"/>
    <cellStyle name="Nota 2 3 22" xfId="34430"/>
    <cellStyle name="Nota 2 3 22 2" xfId="37633"/>
    <cellStyle name="Nota 2 3 22 3" xfId="39923"/>
    <cellStyle name="Nota 2 3 22 4" xfId="43173"/>
    <cellStyle name="Nota 2 3 23" xfId="34333"/>
    <cellStyle name="Nota 2 3 23 2" xfId="31113"/>
    <cellStyle name="Nota 2 3 23 3" xfId="39831"/>
    <cellStyle name="Nota 2 3 23 4" xfId="43086"/>
    <cellStyle name="Nota 2 3 24" xfId="34130"/>
    <cellStyle name="Nota 2 3 24 2" xfId="30715"/>
    <cellStyle name="Nota 2 3 24 3" xfId="39637"/>
    <cellStyle name="Nota 2 3 24 4" xfId="42904"/>
    <cellStyle name="Nota 2 3 25" xfId="34242"/>
    <cellStyle name="Nota 2 3 25 2" xfId="32098"/>
    <cellStyle name="Nota 2 3 25 3" xfId="39745"/>
    <cellStyle name="Nota 2 3 25 4" xfId="43006"/>
    <cellStyle name="Nota 2 3 26" xfId="35110"/>
    <cellStyle name="Nota 2 3 26 2" xfId="36553"/>
    <cellStyle name="Nota 2 3 26 3" xfId="40595"/>
    <cellStyle name="Nota 2 3 26 4" xfId="43801"/>
    <cellStyle name="Nota 2 3 27" xfId="34356"/>
    <cellStyle name="Nota 2 3 27 2" xfId="32030"/>
    <cellStyle name="Nota 2 3 27 3" xfId="39852"/>
    <cellStyle name="Nota 2 3 27 4" xfId="43106"/>
    <cellStyle name="Nota 2 3 28" xfId="35227"/>
    <cellStyle name="Nota 2 3 28 2" xfId="36554"/>
    <cellStyle name="Nota 2 3 28 3" xfId="40712"/>
    <cellStyle name="Nota 2 3 28 4" xfId="43910"/>
    <cellStyle name="Nota 2 3 29" xfId="34555"/>
    <cellStyle name="Nota 2 3 29 2" xfId="36767"/>
    <cellStyle name="Nota 2 3 29 3" xfId="40043"/>
    <cellStyle name="Nota 2 3 29 4" xfId="43286"/>
    <cellStyle name="Nota 2 3 3" xfId="15363"/>
    <cellStyle name="Nota 2 3 3 2" xfId="32730"/>
    <cellStyle name="Nota 2 3 3 3" xfId="31234"/>
    <cellStyle name="Nota 2 3 3 4" xfId="37802"/>
    <cellStyle name="Nota 2 3 3 5" xfId="31621"/>
    <cellStyle name="Nota 2 3 30" xfId="34415"/>
    <cellStyle name="Nota 2 3 30 2" xfId="36670"/>
    <cellStyle name="Nota 2 3 30 3" xfId="39909"/>
    <cellStyle name="Nota 2 3 30 4" xfId="43160"/>
    <cellStyle name="Nota 2 3 31" xfId="35422"/>
    <cellStyle name="Nota 2 3 31 2" xfId="37514"/>
    <cellStyle name="Nota 2 3 31 3" xfId="40907"/>
    <cellStyle name="Nota 2 3 31 4" xfId="44092"/>
    <cellStyle name="Nota 2 3 32" xfId="34473"/>
    <cellStyle name="Nota 2 3 32 2" xfId="37526"/>
    <cellStyle name="Nota 2 3 32 3" xfId="39963"/>
    <cellStyle name="Nota 2 3 32 4" xfId="43211"/>
    <cellStyle name="Nota 2 3 33" xfId="34554"/>
    <cellStyle name="Nota 2 3 33 2" xfId="36805"/>
    <cellStyle name="Nota 2 3 33 3" xfId="40042"/>
    <cellStyle name="Nota 2 3 33 4" xfId="43285"/>
    <cellStyle name="Nota 2 3 34" xfId="34376"/>
    <cellStyle name="Nota 2 3 34 2" xfId="30973"/>
    <cellStyle name="Nota 2 3 34 3" xfId="39872"/>
    <cellStyle name="Nota 2 3 34 4" xfId="43126"/>
    <cellStyle name="Nota 2 3 35" xfId="35760"/>
    <cellStyle name="Nota 2 3 35 2" xfId="37333"/>
    <cellStyle name="Nota 2 3 35 3" xfId="41245"/>
    <cellStyle name="Nota 2 3 35 4" xfId="44408"/>
    <cellStyle name="Nota 2 3 36" xfId="34363"/>
    <cellStyle name="Nota 2 3 36 2" xfId="30977"/>
    <cellStyle name="Nota 2 3 36 3" xfId="39859"/>
    <cellStyle name="Nota 2 3 36 4" xfId="43113"/>
    <cellStyle name="Nota 2 3 37" xfId="35825"/>
    <cellStyle name="Nota 2 3 37 2" xfId="37386"/>
    <cellStyle name="Nota 2 3 37 3" xfId="41309"/>
    <cellStyle name="Nota 2 3 37 4" xfId="44468"/>
    <cellStyle name="Nota 2 3 38" xfId="34320"/>
    <cellStyle name="Nota 2 3 38 2" xfId="31091"/>
    <cellStyle name="Nota 2 3 38 3" xfId="39820"/>
    <cellStyle name="Nota 2 3 38 4" xfId="43077"/>
    <cellStyle name="Nota 2 3 39" xfId="36030"/>
    <cellStyle name="Nota 2 3 39 2" xfId="32323"/>
    <cellStyle name="Nota 2 3 39 3" xfId="41495"/>
    <cellStyle name="Nota 2 3 39 4" xfId="44650"/>
    <cellStyle name="Nota 2 3 4" xfId="17913"/>
    <cellStyle name="Nota 2 3 4 2" xfId="32693"/>
    <cellStyle name="Nota 2 3 4 3" xfId="32522"/>
    <cellStyle name="Nota 2 3 4 4" xfId="31163"/>
    <cellStyle name="Nota 2 3 4 5" xfId="31432"/>
    <cellStyle name="Nota 2 3 40" xfId="36002"/>
    <cellStyle name="Nota 2 3 40 2" xfId="38017"/>
    <cellStyle name="Nota 2 3 40 3" xfId="32437"/>
    <cellStyle name="Nota 2 3 40 4" xfId="41467"/>
    <cellStyle name="Nota 2 3 40 5" xfId="44622"/>
    <cellStyle name="Nota 2 3 41" xfId="36256"/>
    <cellStyle name="Nota 2 3 41 2" xfId="38233"/>
    <cellStyle name="Nota 2 3 41 3" xfId="38444"/>
    <cellStyle name="Nota 2 3 41 4" xfId="41674"/>
    <cellStyle name="Nota 2 3 41 5" xfId="44819"/>
    <cellStyle name="Nota 2 3 42" xfId="32547"/>
    <cellStyle name="Nota 2 3 5" xfId="32682"/>
    <cellStyle name="Nota 2 3 5 2" xfId="31341"/>
    <cellStyle name="Nota 2 3 5 3" xfId="32337"/>
    <cellStyle name="Nota 2 3 5 4" xfId="37465"/>
    <cellStyle name="Nota 2 3 6" xfId="32605"/>
    <cellStyle name="Nota 2 3 6 2" xfId="31934"/>
    <cellStyle name="Nota 2 3 6 3" xfId="31203"/>
    <cellStyle name="Nota 2 3 6 4" xfId="38313"/>
    <cellStyle name="Nota 2 3 7" xfId="32672"/>
    <cellStyle name="Nota 2 3 7 2" xfId="31773"/>
    <cellStyle name="Nota 2 3 7 3" xfId="37173"/>
    <cellStyle name="Nota 2 3 7 4" xfId="31724"/>
    <cellStyle name="Nota 2 3 8" xfId="32701"/>
    <cellStyle name="Nota 2 3 8 2" xfId="30903"/>
    <cellStyle name="Nota 2 3 8 3" xfId="37137"/>
    <cellStyle name="Nota 2 3 8 4" xfId="31019"/>
    <cellStyle name="Nota 2 3 9" xfId="32737"/>
    <cellStyle name="Nota 2 3 9 2" xfId="31824"/>
    <cellStyle name="Nota 2 3 9 3" xfId="37100"/>
    <cellStyle name="Nota 2 3 9 4" xfId="31532"/>
    <cellStyle name="Nota 2 4" xfId="15465"/>
    <cellStyle name="Nota 2 4 10" xfId="33549"/>
    <cellStyle name="Nota 2 4 10 2" xfId="32191"/>
    <cellStyle name="Nota 2 4 10 3" xfId="39059"/>
    <cellStyle name="Nota 2 4 10 4" xfId="42361"/>
    <cellStyle name="Nota 2 4 11" xfId="33631"/>
    <cellStyle name="Nota 2 4 11 2" xfId="31830"/>
    <cellStyle name="Nota 2 4 11 3" xfId="39141"/>
    <cellStyle name="Nota 2 4 11 4" xfId="42434"/>
    <cellStyle name="Nota 2 4 12" xfId="33708"/>
    <cellStyle name="Nota 2 4 12 2" xfId="32290"/>
    <cellStyle name="Nota 2 4 12 3" xfId="39218"/>
    <cellStyle name="Nota 2 4 12 4" xfId="42507"/>
    <cellStyle name="Nota 2 4 13" xfId="33778"/>
    <cellStyle name="Nota 2 4 13 2" xfId="38124"/>
    <cellStyle name="Nota 2 4 13 3" xfId="39287"/>
    <cellStyle name="Nota 2 4 13 4" xfId="42572"/>
    <cellStyle name="Nota 2 4 14" xfId="33872"/>
    <cellStyle name="Nota 2 4 14 2" xfId="36359"/>
    <cellStyle name="Nota 2 4 14 3" xfId="39381"/>
    <cellStyle name="Nota 2 4 14 4" xfId="42662"/>
    <cellStyle name="Nota 2 4 15" xfId="33935"/>
    <cellStyle name="Nota 2 4 15 2" xfId="32295"/>
    <cellStyle name="Nota 2 4 15 3" xfId="39444"/>
    <cellStyle name="Nota 2 4 15 4" xfId="42721"/>
    <cellStyle name="Nota 2 4 16" xfId="33994"/>
    <cellStyle name="Nota 2 4 16 2" xfId="30770"/>
    <cellStyle name="Nota 2 4 16 3" xfId="39503"/>
    <cellStyle name="Nota 2 4 16 4" xfId="42777"/>
    <cellStyle name="Nota 2 4 17" xfId="34071"/>
    <cellStyle name="Nota 2 4 17 2" xfId="32299"/>
    <cellStyle name="Nota 2 4 17 3" xfId="39580"/>
    <cellStyle name="Nota 2 4 17 4" xfId="42850"/>
    <cellStyle name="Nota 2 4 18" xfId="34619"/>
    <cellStyle name="Nota 2 4 18 2" xfId="36849"/>
    <cellStyle name="Nota 2 4 18 3" xfId="40107"/>
    <cellStyle name="Nota 2 4 18 4" xfId="43342"/>
    <cellStyle name="Nota 2 4 19" xfId="34710"/>
    <cellStyle name="Nota 2 4 19 2" xfId="37812"/>
    <cellStyle name="Nota 2 4 19 3" xfId="40198"/>
    <cellStyle name="Nota 2 4 19 4" xfId="43424"/>
    <cellStyle name="Nota 2 4 2" xfId="30539"/>
    <cellStyle name="Nota 2 4 2 2" xfId="32885"/>
    <cellStyle name="Nota 2 4 2 3" xfId="31632"/>
    <cellStyle name="Nota 2 4 2 4" xfId="37538"/>
    <cellStyle name="Nota 2 4 2 5" xfId="41738"/>
    <cellStyle name="Nota 2 4 20" xfId="34789"/>
    <cellStyle name="Nota 2 4 20 2" xfId="32390"/>
    <cellStyle name="Nota 2 4 20 3" xfId="40277"/>
    <cellStyle name="Nota 2 4 20 4" xfId="43499"/>
    <cellStyle name="Nota 2 4 21" xfId="34293"/>
    <cellStyle name="Nota 2 4 21 2" xfId="31980"/>
    <cellStyle name="Nota 2 4 21 3" xfId="39795"/>
    <cellStyle name="Nota 2 4 21 4" xfId="43052"/>
    <cellStyle name="Nota 2 4 22" xfId="34884"/>
    <cellStyle name="Nota 2 4 22 2" xfId="37398"/>
    <cellStyle name="Nota 2 4 22 3" xfId="40370"/>
    <cellStyle name="Nota 2 4 22 4" xfId="43588"/>
    <cellStyle name="Nota 2 4 23" xfId="34969"/>
    <cellStyle name="Nota 2 4 23 2" xfId="36431"/>
    <cellStyle name="Nota 2 4 23 3" xfId="40455"/>
    <cellStyle name="Nota 2 4 23 4" xfId="43669"/>
    <cellStyle name="Nota 2 4 24" xfId="35055"/>
    <cellStyle name="Nota 2 4 24 2" xfId="37381"/>
    <cellStyle name="Nota 2 4 24 3" xfId="40541"/>
    <cellStyle name="Nota 2 4 24 4" xfId="43751"/>
    <cellStyle name="Nota 2 4 25" xfId="35121"/>
    <cellStyle name="Nota 2 4 25 2" xfId="36515"/>
    <cellStyle name="Nota 2 4 25 3" xfId="40606"/>
    <cellStyle name="Nota 2 4 25 4" xfId="43811"/>
    <cellStyle name="Nota 2 4 26" xfId="35175"/>
    <cellStyle name="Nota 2 4 26 2" xfId="36973"/>
    <cellStyle name="Nota 2 4 26 3" xfId="40660"/>
    <cellStyle name="Nota 2 4 26 4" xfId="43862"/>
    <cellStyle name="Nota 2 4 27" xfId="35235"/>
    <cellStyle name="Nota 2 4 27 2" xfId="37721"/>
    <cellStyle name="Nota 2 4 27 3" xfId="40720"/>
    <cellStyle name="Nota 2 4 27 4" xfId="43918"/>
    <cellStyle name="Nota 2 4 28" xfId="35291"/>
    <cellStyle name="Nota 2 4 28 2" xfId="36990"/>
    <cellStyle name="Nota 2 4 28 3" xfId="40776"/>
    <cellStyle name="Nota 2 4 28 4" xfId="43970"/>
    <cellStyle name="Nota 2 4 29" xfId="35369"/>
    <cellStyle name="Nota 2 4 29 2" xfId="36806"/>
    <cellStyle name="Nota 2 4 29 3" xfId="40854"/>
    <cellStyle name="Nota 2 4 29 4" xfId="44044"/>
    <cellStyle name="Nota 2 4 3" xfId="32968"/>
    <cellStyle name="Nota 2 4 3 2" xfId="31920"/>
    <cellStyle name="Nota 2 4 3 3" xfId="31160"/>
    <cellStyle name="Nota 2 4 3 4" xfId="41814"/>
    <cellStyle name="Nota 2 4 30" xfId="35428"/>
    <cellStyle name="Nota 2 4 30 2" xfId="37340"/>
    <cellStyle name="Nota 2 4 30 3" xfId="40913"/>
    <cellStyle name="Nota 2 4 30 4" xfId="44098"/>
    <cellStyle name="Nota 2 4 31" xfId="35481"/>
    <cellStyle name="Nota 2 4 31 2" xfId="36313"/>
    <cellStyle name="Nota 2 4 31 3" xfId="40966"/>
    <cellStyle name="Nota 2 4 31 4" xfId="44148"/>
    <cellStyle name="Nota 2 4 32" xfId="35536"/>
    <cellStyle name="Nota 2 4 32 2" xfId="37046"/>
    <cellStyle name="Nota 2 4 32 3" xfId="41021"/>
    <cellStyle name="Nota 2 4 32 4" xfId="44200"/>
    <cellStyle name="Nota 2 4 33" xfId="35627"/>
    <cellStyle name="Nota 2 4 33 2" xfId="36707"/>
    <cellStyle name="Nota 2 4 33 3" xfId="41112"/>
    <cellStyle name="Nota 2 4 33 4" xfId="44282"/>
    <cellStyle name="Nota 2 4 34" xfId="35705"/>
    <cellStyle name="Nota 2 4 34 2" xfId="36372"/>
    <cellStyle name="Nota 2 4 34 3" xfId="41190"/>
    <cellStyle name="Nota 2 4 34 4" xfId="44356"/>
    <cellStyle name="Nota 2 4 35" xfId="34362"/>
    <cellStyle name="Nota 2 4 35 2" xfId="30968"/>
    <cellStyle name="Nota 2 4 35 3" xfId="39858"/>
    <cellStyle name="Nota 2 4 35 4" xfId="43112"/>
    <cellStyle name="Nota 2 4 36" xfId="35772"/>
    <cellStyle name="Nota 2 4 36 2" xfId="36662"/>
    <cellStyle name="Nota 2 4 36 3" xfId="41256"/>
    <cellStyle name="Nota 2 4 36 4" xfId="44418"/>
    <cellStyle name="Nota 2 4 37" xfId="34558"/>
    <cellStyle name="Nota 2 4 37 2" xfId="36327"/>
    <cellStyle name="Nota 2 4 37 3" xfId="40046"/>
    <cellStyle name="Nota 2 4 37 4" xfId="43289"/>
    <cellStyle name="Nota 2 4 38" xfId="35863"/>
    <cellStyle name="Nota 2 4 38 2" xfId="36915"/>
    <cellStyle name="Nota 2 4 38 3" xfId="41347"/>
    <cellStyle name="Nota 2 4 38 4" xfId="44505"/>
    <cellStyle name="Nota 2 4 39" xfId="36067"/>
    <cellStyle name="Nota 2 4 39 2" xfId="38302"/>
    <cellStyle name="Nota 2 4 39 3" xfId="41532"/>
    <cellStyle name="Nota 2 4 39 4" xfId="44687"/>
    <cellStyle name="Nota 2 4 4" xfId="33056"/>
    <cellStyle name="Nota 2 4 4 2" xfId="31216"/>
    <cellStyle name="Nota 2 4 4 3" xfId="38566"/>
    <cellStyle name="Nota 2 4 4 4" xfId="41898"/>
    <cellStyle name="Nota 2 4 40" xfId="35938"/>
    <cellStyle name="Nota 2 4 40 2" xfId="37953"/>
    <cellStyle name="Nota 2 4 40 3" xfId="36487"/>
    <cellStyle name="Nota 2 4 40 4" xfId="41418"/>
    <cellStyle name="Nota 2 4 40 5" xfId="44573"/>
    <cellStyle name="Nota 2 4 41" xfId="36189"/>
    <cellStyle name="Nota 2 4 41 2" xfId="38166"/>
    <cellStyle name="Nota 2 4 41 3" xfId="38377"/>
    <cellStyle name="Nota 2 4 41 4" xfId="41607"/>
    <cellStyle name="Nota 2 4 41 5" xfId="44752"/>
    <cellStyle name="Nota 2 4 42" xfId="32807"/>
    <cellStyle name="Nota 2 4 5" xfId="33131"/>
    <cellStyle name="Nota 2 4 5 2" xfId="31133"/>
    <cellStyle name="Nota 2 4 5 3" xfId="38641"/>
    <cellStyle name="Nota 2 4 5 4" xfId="41969"/>
    <cellStyle name="Nota 2 4 6" xfId="33208"/>
    <cellStyle name="Nota 2 4 6 2" xfId="31023"/>
    <cellStyle name="Nota 2 4 6 3" xfId="38718"/>
    <cellStyle name="Nota 2 4 6 4" xfId="42039"/>
    <cellStyle name="Nota 2 4 7" xfId="33282"/>
    <cellStyle name="Nota 2 4 7 2" xfId="30708"/>
    <cellStyle name="Nota 2 4 7 3" xfId="38792"/>
    <cellStyle name="Nota 2 4 7 4" xfId="42109"/>
    <cellStyle name="Nota 2 4 8" xfId="32599"/>
    <cellStyle name="Nota 2 4 8 2" xfId="32110"/>
    <cellStyle name="Nota 2 4 8 3" xfId="32371"/>
    <cellStyle name="Nota 2 4 8 4" xfId="36912"/>
    <cellStyle name="Nota 2 4 9" xfId="33464"/>
    <cellStyle name="Nota 2 4 9 2" xfId="30956"/>
    <cellStyle name="Nota 2 4 9 3" xfId="38974"/>
    <cellStyle name="Nota 2 4 9 4" xfId="42280"/>
    <cellStyle name="Nota 2 5" xfId="15431"/>
    <cellStyle name="Nota 2 5 10" xfId="33518"/>
    <cellStyle name="Nota 2 5 10 2" xfId="31264"/>
    <cellStyle name="Nota 2 5 10 3" xfId="39028"/>
    <cellStyle name="Nota 2 5 10 4" xfId="42331"/>
    <cellStyle name="Nota 2 5 11" xfId="33605"/>
    <cellStyle name="Nota 2 5 11 2" xfId="31867"/>
    <cellStyle name="Nota 2 5 11 3" xfId="39115"/>
    <cellStyle name="Nota 2 5 11 4" xfId="42412"/>
    <cellStyle name="Nota 2 5 12" xfId="33685"/>
    <cellStyle name="Nota 2 5 12 2" xfId="31549"/>
    <cellStyle name="Nota 2 5 12 3" xfId="39195"/>
    <cellStyle name="Nota 2 5 12 4" xfId="42485"/>
    <cellStyle name="Nota 2 5 13" xfId="32598"/>
    <cellStyle name="Nota 2 5 13 2" xfId="32109"/>
    <cellStyle name="Nota 2 5 13 3" xfId="31640"/>
    <cellStyle name="Nota 2 5 13 4" xfId="31011"/>
    <cellStyle name="Nota 2 5 14" xfId="33841"/>
    <cellStyle name="Nota 2 5 14 2" xfId="37211"/>
    <cellStyle name="Nota 2 5 14 3" xfId="39350"/>
    <cellStyle name="Nota 2 5 14 4" xfId="42632"/>
    <cellStyle name="Nota 2 5 15" xfId="33923"/>
    <cellStyle name="Nota 2 5 15 2" xfId="30809"/>
    <cellStyle name="Nota 2 5 15 3" xfId="39432"/>
    <cellStyle name="Nota 2 5 15 4" xfId="42710"/>
    <cellStyle name="Nota 2 5 16" xfId="32724"/>
    <cellStyle name="Nota 2 5 16 2" xfId="30865"/>
    <cellStyle name="Nota 2 5 16 3" xfId="37085"/>
    <cellStyle name="Nota 2 5 16 4" xfId="31523"/>
    <cellStyle name="Nota 2 5 17" xfId="34048"/>
    <cellStyle name="Nota 2 5 17 2" xfId="31564"/>
    <cellStyle name="Nota 2 5 17 3" xfId="39557"/>
    <cellStyle name="Nota 2 5 17 4" xfId="42828"/>
    <cellStyle name="Nota 2 5 18" xfId="34585"/>
    <cellStyle name="Nota 2 5 18 2" xfId="36888"/>
    <cellStyle name="Nota 2 5 18 3" xfId="40073"/>
    <cellStyle name="Nota 2 5 18 4" xfId="43312"/>
    <cellStyle name="Nota 2 5 19" xfId="34676"/>
    <cellStyle name="Nota 2 5 19 2" xfId="36513"/>
    <cellStyle name="Nota 2 5 19 3" xfId="40164"/>
    <cellStyle name="Nota 2 5 19 4" xfId="43394"/>
    <cellStyle name="Nota 2 5 2" xfId="30505"/>
    <cellStyle name="Nota 2 5 2 2" xfId="32861"/>
    <cellStyle name="Nota 2 5 2 3" xfId="31349"/>
    <cellStyle name="Nota 2 5 2 4" xfId="31576"/>
    <cellStyle name="Nota 2 5 2 5" xfId="41715"/>
    <cellStyle name="Nota 2 5 20" xfId="34766"/>
    <cellStyle name="Nota 2 5 20 2" xfId="37323"/>
    <cellStyle name="Nota 2 5 20 3" xfId="40254"/>
    <cellStyle name="Nota 2 5 20 4" xfId="43477"/>
    <cellStyle name="Nota 2 5 21" xfId="34849"/>
    <cellStyle name="Nota 2 5 21 2" xfId="37041"/>
    <cellStyle name="Nota 2 5 21 3" xfId="40336"/>
    <cellStyle name="Nota 2 5 21 4" xfId="43555"/>
    <cellStyle name="Nota 2 5 22" xfId="34772"/>
    <cellStyle name="Nota 2 5 22 2" xfId="36880"/>
    <cellStyle name="Nota 2 5 22 3" xfId="40260"/>
    <cellStyle name="Nota 2 5 22 4" xfId="43482"/>
    <cellStyle name="Nota 2 5 23" xfId="34938"/>
    <cellStyle name="Nota 2 5 23 2" xfId="36375"/>
    <cellStyle name="Nota 2 5 23 3" xfId="40424"/>
    <cellStyle name="Nota 2 5 23 4" xfId="43639"/>
    <cellStyle name="Nota 2 5 24" xfId="35024"/>
    <cellStyle name="Nota 2 5 24 2" xfId="36459"/>
    <cellStyle name="Nota 2 5 24 3" xfId="40510"/>
    <cellStyle name="Nota 2 5 24 4" xfId="43721"/>
    <cellStyle name="Nota 2 5 25" xfId="35107"/>
    <cellStyle name="Nota 2 5 25 2" xfId="36667"/>
    <cellStyle name="Nota 2 5 25 3" xfId="40592"/>
    <cellStyle name="Nota 2 5 25 4" xfId="43799"/>
    <cellStyle name="Nota 2 5 26" xfId="34323"/>
    <cellStyle name="Nota 2 5 26 2" xfId="31111"/>
    <cellStyle name="Nota 2 5 26 3" xfId="39822"/>
    <cellStyle name="Nota 2 5 26 4" xfId="43079"/>
    <cellStyle name="Nota 2 5 27" xfId="34870"/>
    <cellStyle name="Nota 2 5 27 2" xfId="37801"/>
    <cellStyle name="Nota 2 5 27 3" xfId="40356"/>
    <cellStyle name="Nota 2 5 27 4" xfId="43574"/>
    <cellStyle name="Nota 2 5 28" xfId="34461"/>
    <cellStyle name="Nota 2 5 28 2" xfId="37273"/>
    <cellStyle name="Nota 2 5 28 3" xfId="39952"/>
    <cellStyle name="Nota 2 5 28 4" xfId="43200"/>
    <cellStyle name="Nota 2 5 29" xfId="35345"/>
    <cellStyle name="Nota 2 5 29 2" xfId="38044"/>
    <cellStyle name="Nota 2 5 29 3" xfId="40830"/>
    <cellStyle name="Nota 2 5 29 4" xfId="44021"/>
    <cellStyle name="Nota 2 5 3" xfId="32734"/>
    <cellStyle name="Nota 2 5 3 2" xfId="31599"/>
    <cellStyle name="Nota 2 5 3 3" xfId="37267"/>
    <cellStyle name="Nota 2 5 3 4" xfId="37576"/>
    <cellStyle name="Nota 2 5 30" xfId="34319"/>
    <cellStyle name="Nota 2 5 30 2" xfId="30699"/>
    <cellStyle name="Nota 2 5 30 3" xfId="39819"/>
    <cellStyle name="Nota 2 5 30 4" xfId="43076"/>
    <cellStyle name="Nota 2 5 31" xfId="34508"/>
    <cellStyle name="Nota 2 5 31 2" xfId="37511"/>
    <cellStyle name="Nota 2 5 31 3" xfId="39997"/>
    <cellStyle name="Nota 2 5 31 4" xfId="43243"/>
    <cellStyle name="Nota 2 5 32" xfId="34383"/>
    <cellStyle name="Nota 2 5 32 2" xfId="31038"/>
    <cellStyle name="Nota 2 5 32 3" xfId="39879"/>
    <cellStyle name="Nota 2 5 32 4" xfId="43132"/>
    <cellStyle name="Nota 2 5 33" xfId="35593"/>
    <cellStyle name="Nota 2 5 33 2" xfId="37920"/>
    <cellStyle name="Nota 2 5 33 3" xfId="41078"/>
    <cellStyle name="Nota 2 5 33 4" xfId="44252"/>
    <cellStyle name="Nota 2 5 34" xfId="35681"/>
    <cellStyle name="Nota 2 5 34 2" xfId="36517"/>
    <cellStyle name="Nota 2 5 34 3" xfId="41166"/>
    <cellStyle name="Nota 2 5 34 4" xfId="44333"/>
    <cellStyle name="Nota 2 5 35" xfId="35763"/>
    <cellStyle name="Nota 2 5 35 2" xfId="36408"/>
    <cellStyle name="Nota 2 5 35 3" xfId="41247"/>
    <cellStyle name="Nota 2 5 35 4" xfId="44410"/>
    <cellStyle name="Nota 2 5 36" xfId="35764"/>
    <cellStyle name="Nota 2 5 36 2" xfId="36925"/>
    <cellStyle name="Nota 2 5 36 3" xfId="41248"/>
    <cellStyle name="Nota 2 5 36 4" xfId="44411"/>
    <cellStyle name="Nota 2 5 37" xfId="35827"/>
    <cellStyle name="Nota 2 5 37 2" xfId="37297"/>
    <cellStyle name="Nota 2 5 37 3" xfId="41311"/>
    <cellStyle name="Nota 2 5 37 4" xfId="44470"/>
    <cellStyle name="Nota 2 5 38" xfId="35832"/>
    <cellStyle name="Nota 2 5 38 2" xfId="36856"/>
    <cellStyle name="Nota 2 5 38 3" xfId="41316"/>
    <cellStyle name="Nota 2 5 38 4" xfId="44475"/>
    <cellStyle name="Nota 2 5 39" xfId="36037"/>
    <cellStyle name="Nota 2 5 39 2" xfId="38272"/>
    <cellStyle name="Nota 2 5 39 3" xfId="41502"/>
    <cellStyle name="Nota 2 5 39 4" xfId="44657"/>
    <cellStyle name="Nota 2 5 4" xfId="33025"/>
    <cellStyle name="Nota 2 5 4 2" xfId="32354"/>
    <cellStyle name="Nota 2 5 4 3" xfId="38535"/>
    <cellStyle name="Nota 2 5 4 4" xfId="41868"/>
    <cellStyle name="Nota 2 5 40" xfId="35985"/>
    <cellStyle name="Nota 2 5 40 2" xfId="38000"/>
    <cellStyle name="Nota 2 5 40 3" xfId="31519"/>
    <cellStyle name="Nota 2 5 40 4" xfId="41453"/>
    <cellStyle name="Nota 2 5 40 5" xfId="44608"/>
    <cellStyle name="Nota 2 5 41" xfId="36271"/>
    <cellStyle name="Nota 2 5 41 2" xfId="38248"/>
    <cellStyle name="Nota 2 5 41 3" xfId="38458"/>
    <cellStyle name="Nota 2 5 41 4" xfId="41688"/>
    <cellStyle name="Nota 2 5 41 5" xfId="44833"/>
    <cellStyle name="Nota 2 5 42" xfId="32773"/>
    <cellStyle name="Nota 2 5 5" xfId="33111"/>
    <cellStyle name="Nota 2 5 5 2" xfId="31663"/>
    <cellStyle name="Nota 2 5 5 3" xfId="38621"/>
    <cellStyle name="Nota 2 5 5 4" xfId="41950"/>
    <cellStyle name="Nota 2 5 6" xfId="32680"/>
    <cellStyle name="Nota 2 5 6 2" xfId="32119"/>
    <cellStyle name="Nota 2 5 6 3" xfId="37484"/>
    <cellStyle name="Nota 2 5 6 4" xfId="41536"/>
    <cellStyle name="Nota 2 5 7" xfId="33262"/>
    <cellStyle name="Nota 2 5 7 2" xfId="31395"/>
    <cellStyle name="Nota 2 5 7 3" xfId="38772"/>
    <cellStyle name="Nota 2 5 7 4" xfId="42090"/>
    <cellStyle name="Nota 2 5 8" xfId="32559"/>
    <cellStyle name="Nota 2 5 8 2" xfId="31278"/>
    <cellStyle name="Nota 2 5 8 3" xfId="37286"/>
    <cellStyle name="Nota 2 5 8 4" xfId="37869"/>
    <cellStyle name="Nota 2 5 9" xfId="33433"/>
    <cellStyle name="Nota 2 5 9 2" xfId="31243"/>
    <cellStyle name="Nota 2 5 9 3" xfId="38943"/>
    <cellStyle name="Nota 2 5 9 4" xfId="42250"/>
    <cellStyle name="Nota 2 6" xfId="15439"/>
    <cellStyle name="Nota 2 6 10" xfId="33526"/>
    <cellStyle name="Nota 2 6 10 2" xfId="31841"/>
    <cellStyle name="Nota 2 6 10 3" xfId="39036"/>
    <cellStyle name="Nota 2 6 10 4" xfId="42339"/>
    <cellStyle name="Nota 2 6 11" xfId="33609"/>
    <cellStyle name="Nota 2 6 11 2" xfId="31987"/>
    <cellStyle name="Nota 2 6 11 3" xfId="39119"/>
    <cellStyle name="Nota 2 6 11 4" xfId="42416"/>
    <cellStyle name="Nota 2 6 12" xfId="33689"/>
    <cellStyle name="Nota 2 6 12 2" xfId="32287"/>
    <cellStyle name="Nota 2 6 12 3" xfId="39199"/>
    <cellStyle name="Nota 2 6 12 4" xfId="42489"/>
    <cellStyle name="Nota 2 6 13" xfId="33760"/>
    <cellStyle name="Nota 2 6 13 2" xfId="31999"/>
    <cellStyle name="Nota 2 6 13 3" xfId="39269"/>
    <cellStyle name="Nota 2 6 13 4" xfId="42555"/>
    <cellStyle name="Nota 2 6 14" xfId="33849"/>
    <cellStyle name="Nota 2 6 14 2" xfId="37061"/>
    <cellStyle name="Nota 2 6 14 3" xfId="39358"/>
    <cellStyle name="Nota 2 6 14 4" xfId="42640"/>
    <cellStyle name="Nota 2 6 15" xfId="33924"/>
    <cellStyle name="Nota 2 6 15 2" xfId="30824"/>
    <cellStyle name="Nota 2 6 15 3" xfId="39433"/>
    <cellStyle name="Nota 2 6 15 4" xfId="42711"/>
    <cellStyle name="Nota 2 6 16" xfId="32606"/>
    <cellStyle name="Nota 2 6 16 2" xfId="32021"/>
    <cellStyle name="Nota 2 6 16 3" xfId="32104"/>
    <cellStyle name="Nota 2 6 16 4" xfId="31775"/>
    <cellStyle name="Nota 2 6 17" xfId="34052"/>
    <cellStyle name="Nota 2 6 17 2" xfId="31169"/>
    <cellStyle name="Nota 2 6 17 3" xfId="39561"/>
    <cellStyle name="Nota 2 6 17 4" xfId="42832"/>
    <cellStyle name="Nota 2 6 18" xfId="34593"/>
    <cellStyle name="Nota 2 6 18 2" xfId="36615"/>
    <cellStyle name="Nota 2 6 18 3" xfId="40081"/>
    <cellStyle name="Nota 2 6 18 4" xfId="43320"/>
    <cellStyle name="Nota 2 6 19" xfId="34684"/>
    <cellStyle name="Nota 2 6 19 2" xfId="37142"/>
    <cellStyle name="Nota 2 6 19 3" xfId="40172"/>
    <cellStyle name="Nota 2 6 19 4" xfId="43402"/>
    <cellStyle name="Nota 2 6 2" xfId="30513"/>
    <cellStyle name="Nota 2 6 2 2" xfId="32866"/>
    <cellStyle name="Nota 2 6 2 3" xfId="30921"/>
    <cellStyle name="Nota 2 6 2 4" xfId="38307"/>
    <cellStyle name="Nota 2 6 2 5" xfId="41720"/>
    <cellStyle name="Nota 2 6 20" xfId="34769"/>
    <cellStyle name="Nota 2 6 20 2" xfId="36979"/>
    <cellStyle name="Nota 2 6 20 3" xfId="40257"/>
    <cellStyle name="Nota 2 6 20 4" xfId="43480"/>
    <cellStyle name="Nota 2 6 21" xfId="34281"/>
    <cellStyle name="Nota 2 6 21 2" xfId="32230"/>
    <cellStyle name="Nota 2 6 21 3" xfId="39783"/>
    <cellStyle name="Nota 2 6 21 4" xfId="43040"/>
    <cellStyle name="Nota 2 6 22" xfId="34860"/>
    <cellStyle name="Nota 2 6 22 2" xfId="36697"/>
    <cellStyle name="Nota 2 6 22 3" xfId="40346"/>
    <cellStyle name="Nota 2 6 22 4" xfId="43565"/>
    <cellStyle name="Nota 2 6 23" xfId="34946"/>
    <cellStyle name="Nota 2 6 23 2" xfId="37077"/>
    <cellStyle name="Nota 2 6 23 3" xfId="40432"/>
    <cellStyle name="Nota 2 6 23 4" xfId="43647"/>
    <cellStyle name="Nota 2 6 24" xfId="35032"/>
    <cellStyle name="Nota 2 6 24 2" xfId="36845"/>
    <cellStyle name="Nota 2 6 24 3" xfId="40518"/>
    <cellStyle name="Nota 2 6 24 4" xfId="43729"/>
    <cellStyle name="Nota 2 6 25" xfId="35108"/>
    <cellStyle name="Nota 2 6 25 2" xfId="36627"/>
    <cellStyle name="Nota 2 6 25 3" xfId="40593"/>
    <cellStyle name="Nota 2 6 25 4" xfId="43800"/>
    <cellStyle name="Nota 2 6 26" xfId="34286"/>
    <cellStyle name="Nota 2 6 26 2" xfId="31068"/>
    <cellStyle name="Nota 2 6 26 3" xfId="39788"/>
    <cellStyle name="Nota 2 6 26 4" xfId="43045"/>
    <cellStyle name="Nota 2 6 27" xfId="35225"/>
    <cellStyle name="Nota 2 6 27 2" xfId="36628"/>
    <cellStyle name="Nota 2 6 27 3" xfId="40710"/>
    <cellStyle name="Nota 2 6 27 4" xfId="43909"/>
    <cellStyle name="Nota 2 6 28" xfId="34133"/>
    <cellStyle name="Nota 2 6 28 2" xfId="31853"/>
    <cellStyle name="Nota 2 6 28 3" xfId="39640"/>
    <cellStyle name="Nota 2 6 28 4" xfId="42907"/>
    <cellStyle name="Nota 2 6 29" xfId="35350"/>
    <cellStyle name="Nota 2 6 29 2" xfId="37817"/>
    <cellStyle name="Nota 2 6 29 3" xfId="40835"/>
    <cellStyle name="Nota 2 6 29 4" xfId="44026"/>
    <cellStyle name="Nota 2 6 3" xfId="32942"/>
    <cellStyle name="Nota 2 6 3 2" xfId="32128"/>
    <cellStyle name="Nota 2 6 3 3" xfId="36632"/>
    <cellStyle name="Nota 2 6 3 4" xfId="41792"/>
    <cellStyle name="Nota 2 6 30" xfId="35419"/>
    <cellStyle name="Nota 2 6 30 2" xfId="37664"/>
    <cellStyle name="Nota 2 6 30 3" xfId="40904"/>
    <cellStyle name="Nota 2 6 30 4" xfId="44091"/>
    <cellStyle name="Nota 2 6 31" xfId="34422"/>
    <cellStyle name="Nota 2 6 31 2" xfId="37063"/>
    <cellStyle name="Nota 2 6 31 3" xfId="39916"/>
    <cellStyle name="Nota 2 6 31 4" xfId="43167"/>
    <cellStyle name="Nota 2 6 32" xfId="34279"/>
    <cellStyle name="Nota 2 6 32 2" xfId="31267"/>
    <cellStyle name="Nota 2 6 32 3" xfId="39781"/>
    <cellStyle name="Nota 2 6 32 4" xfId="43039"/>
    <cellStyle name="Nota 2 6 33" xfId="35601"/>
    <cellStyle name="Nota 2 6 33 2" xfId="37708"/>
    <cellStyle name="Nota 2 6 33 3" xfId="41086"/>
    <cellStyle name="Nota 2 6 33 4" xfId="44260"/>
    <cellStyle name="Nota 2 6 34" xfId="35686"/>
    <cellStyle name="Nota 2 6 34 2" xfId="37523"/>
    <cellStyle name="Nota 2 6 34 3" xfId="41171"/>
    <cellStyle name="Nota 2 6 34 4" xfId="44338"/>
    <cellStyle name="Nota 2 6 35" xfId="34203"/>
    <cellStyle name="Nota 2 6 35 2" xfId="30690"/>
    <cellStyle name="Nota 2 6 35 3" xfId="39708"/>
    <cellStyle name="Nota 2 6 35 4" xfId="42969"/>
    <cellStyle name="Nota 2 6 36" xfId="35765"/>
    <cellStyle name="Nota 2 6 36 2" xfId="36885"/>
    <cellStyle name="Nota 2 6 36 3" xfId="41249"/>
    <cellStyle name="Nota 2 6 36 4" xfId="44412"/>
    <cellStyle name="Nota 2 6 37" xfId="34224"/>
    <cellStyle name="Nota 2 6 37 2" xfId="31178"/>
    <cellStyle name="Nota 2 6 37 3" xfId="39729"/>
    <cellStyle name="Nota 2 6 37 4" xfId="42990"/>
    <cellStyle name="Nota 2 6 38" xfId="35840"/>
    <cellStyle name="Nota 2 6 38 2" xfId="36379"/>
    <cellStyle name="Nota 2 6 38 3" xfId="41324"/>
    <cellStyle name="Nota 2 6 38 4" xfId="44483"/>
    <cellStyle name="Nota 2 6 39" xfId="36045"/>
    <cellStyle name="Nota 2 6 39 2" xfId="38280"/>
    <cellStyle name="Nota 2 6 39 3" xfId="41510"/>
    <cellStyle name="Nota 2 6 39 4" xfId="44665"/>
    <cellStyle name="Nota 2 6 4" xfId="33033"/>
    <cellStyle name="Nota 2 6 4 2" xfId="31777"/>
    <cellStyle name="Nota 2 6 4 3" xfId="38543"/>
    <cellStyle name="Nota 2 6 4 4" xfId="41876"/>
    <cellStyle name="Nota 2 6 40" xfId="35926"/>
    <cellStyle name="Nota 2 6 40 2" xfId="37941"/>
    <cellStyle name="Nota 2 6 40 3" xfId="37680"/>
    <cellStyle name="Nota 2 6 40 4" xfId="41408"/>
    <cellStyle name="Nota 2 6 40 5" xfId="44563"/>
    <cellStyle name="Nota 2 6 41" xfId="36263"/>
    <cellStyle name="Nota 2 6 41 2" xfId="38240"/>
    <cellStyle name="Nota 2 6 41 3" xfId="38450"/>
    <cellStyle name="Nota 2 6 41 4" xfId="41680"/>
    <cellStyle name="Nota 2 6 41 5" xfId="44825"/>
    <cellStyle name="Nota 2 6 42" xfId="32781"/>
    <cellStyle name="Nota 2 6 5" xfId="33113"/>
    <cellStyle name="Nota 2 6 5 2" xfId="31024"/>
    <cellStyle name="Nota 2 6 5 3" xfId="38623"/>
    <cellStyle name="Nota 2 6 5 4" xfId="41952"/>
    <cellStyle name="Nota 2 6 6" xfId="33182"/>
    <cellStyle name="Nota 2 6 6 2" xfId="31232"/>
    <cellStyle name="Nota 2 6 6 3" xfId="38692"/>
    <cellStyle name="Nota 2 6 6 4" xfId="42017"/>
    <cellStyle name="Nota 2 6 7" xfId="33265"/>
    <cellStyle name="Nota 2 6 7 2" xfId="32135"/>
    <cellStyle name="Nota 2 6 7 3" xfId="38775"/>
    <cellStyle name="Nota 2 6 7 4" xfId="42093"/>
    <cellStyle name="Nota 2 6 8" xfId="32640"/>
    <cellStyle name="Nota 2 6 8 2" xfId="31771"/>
    <cellStyle name="Nota 2 6 8 3" xfId="37529"/>
    <cellStyle name="Nota 2 6 8 4" xfId="37202"/>
    <cellStyle name="Nota 2 6 9" xfId="33441"/>
    <cellStyle name="Nota 2 6 9 2" xfId="31464"/>
    <cellStyle name="Nota 2 6 9 3" xfId="38951"/>
    <cellStyle name="Nota 2 6 9 4" xfId="42258"/>
    <cellStyle name="Nota 2 7" xfId="15452"/>
    <cellStyle name="Nota 2 7 10" xfId="33537"/>
    <cellStyle name="Nota 2 7 10 2" xfId="32275"/>
    <cellStyle name="Nota 2 7 10 3" xfId="39047"/>
    <cellStyle name="Nota 2 7 10 4" xfId="42349"/>
    <cellStyle name="Nota 2 7 11" xfId="33620"/>
    <cellStyle name="Nota 2 7 11 2" xfId="31245"/>
    <cellStyle name="Nota 2 7 11 3" xfId="39130"/>
    <cellStyle name="Nota 2 7 11 4" xfId="42424"/>
    <cellStyle name="Nota 2 7 12" xfId="33698"/>
    <cellStyle name="Nota 2 7 12 2" xfId="32200"/>
    <cellStyle name="Nota 2 7 12 3" xfId="39208"/>
    <cellStyle name="Nota 2 7 12 4" xfId="42497"/>
    <cellStyle name="Nota 2 7 13" xfId="33768"/>
    <cellStyle name="Nota 2 7 13 2" xfId="38235"/>
    <cellStyle name="Nota 2 7 13 3" xfId="39277"/>
    <cellStyle name="Nota 2 7 13 4" xfId="42562"/>
    <cellStyle name="Nota 2 7 14" xfId="33860"/>
    <cellStyle name="Nota 2 7 14 2" xfId="36394"/>
    <cellStyle name="Nota 2 7 14 3" xfId="39369"/>
    <cellStyle name="Nota 2 7 14 4" xfId="42650"/>
    <cellStyle name="Nota 2 7 15" xfId="33929"/>
    <cellStyle name="Nota 2 7 15 2" xfId="30774"/>
    <cellStyle name="Nota 2 7 15 3" xfId="39438"/>
    <cellStyle name="Nota 2 7 15 4" xfId="42715"/>
    <cellStyle name="Nota 2 7 16" xfId="32568"/>
    <cellStyle name="Nota 2 7 16 2" xfId="31679"/>
    <cellStyle name="Nota 2 7 16 3" xfId="31582"/>
    <cellStyle name="Nota 2 7 16 4" xfId="32322"/>
    <cellStyle name="Nota 2 7 17" xfId="34061"/>
    <cellStyle name="Nota 2 7 17 2" xfId="31695"/>
    <cellStyle name="Nota 2 7 17 3" xfId="39570"/>
    <cellStyle name="Nota 2 7 17 4" xfId="42840"/>
    <cellStyle name="Nota 2 7 18" xfId="34606"/>
    <cellStyle name="Nota 2 7 18 2" xfId="37200"/>
    <cellStyle name="Nota 2 7 18 3" xfId="40094"/>
    <cellStyle name="Nota 2 7 18 4" xfId="43330"/>
    <cellStyle name="Nota 2 7 19" xfId="34697"/>
    <cellStyle name="Nota 2 7 19 2" xfId="36745"/>
    <cellStyle name="Nota 2 7 19 3" xfId="40185"/>
    <cellStyle name="Nota 2 7 19 4" xfId="43412"/>
    <cellStyle name="Nota 2 7 2" xfId="30526"/>
    <cellStyle name="Nota 2 7 2 2" xfId="32875"/>
    <cellStyle name="Nota 2 7 2 3" xfId="30707"/>
    <cellStyle name="Nota 2 7 2 4" xfId="31927"/>
    <cellStyle name="Nota 2 7 2 5" xfId="41728"/>
    <cellStyle name="Nota 2 7 20" xfId="34778"/>
    <cellStyle name="Nota 2 7 20 2" xfId="31120"/>
    <cellStyle name="Nota 2 7 20 3" xfId="40266"/>
    <cellStyle name="Nota 2 7 20 4" xfId="43488"/>
    <cellStyle name="Nota 2 7 21" xfId="34197"/>
    <cellStyle name="Nota 2 7 21 2" xfId="31144"/>
    <cellStyle name="Nota 2 7 21 3" xfId="39702"/>
    <cellStyle name="Nota 2 7 21 4" xfId="42964"/>
    <cellStyle name="Nota 2 7 22" xfId="34872"/>
    <cellStyle name="Nota 2 7 22 2" xfId="37727"/>
    <cellStyle name="Nota 2 7 22 3" xfId="40358"/>
    <cellStyle name="Nota 2 7 22 4" xfId="43576"/>
    <cellStyle name="Nota 2 7 23" xfId="34957"/>
    <cellStyle name="Nota 2 7 23 2" xfId="37230"/>
    <cellStyle name="Nota 2 7 23 3" xfId="40443"/>
    <cellStyle name="Nota 2 7 23 4" xfId="43657"/>
    <cellStyle name="Nota 2 7 24" xfId="35043"/>
    <cellStyle name="Nota 2 7 24 2" xfId="37891"/>
    <cellStyle name="Nota 2 7 24 3" xfId="40529"/>
    <cellStyle name="Nota 2 7 24 4" xfId="43739"/>
    <cellStyle name="Nota 2 7 25" xfId="35113"/>
    <cellStyle name="Nota 2 7 25 2" xfId="37864"/>
    <cellStyle name="Nota 2 7 25 3" xfId="40598"/>
    <cellStyle name="Nota 2 7 25 4" xfId="43804"/>
    <cellStyle name="Nota 2 7 26" xfId="34448"/>
    <cellStyle name="Nota 2 7 26 2" xfId="36826"/>
    <cellStyle name="Nota 2 7 26 3" xfId="39939"/>
    <cellStyle name="Nota 2 7 26 4" xfId="43188"/>
    <cellStyle name="Nota 2 7 27" xfId="35230"/>
    <cellStyle name="Nota 2 7 27 2" xfId="37865"/>
    <cellStyle name="Nota 2 7 27 3" xfId="40715"/>
    <cellStyle name="Nota 2 7 27 4" xfId="43913"/>
    <cellStyle name="Nota 2 7 28" xfId="34284"/>
    <cellStyle name="Nota 2 7 28 2" xfId="31814"/>
    <cellStyle name="Nota 2 7 28 3" xfId="39786"/>
    <cellStyle name="Nota 2 7 28 4" xfId="43043"/>
    <cellStyle name="Nota 2 7 29" xfId="35359"/>
    <cellStyle name="Nota 2 7 29 2" xfId="37409"/>
    <cellStyle name="Nota 2 7 29 3" xfId="40844"/>
    <cellStyle name="Nota 2 7 29 4" xfId="44034"/>
    <cellStyle name="Nota 2 7 3" xfId="32955"/>
    <cellStyle name="Nota 2 7 3 2" xfId="31586"/>
    <cellStyle name="Nota 2 7 3 3" xfId="37250"/>
    <cellStyle name="Nota 2 7 3 4" xfId="41802"/>
    <cellStyle name="Nota 2 7 30" xfId="35425"/>
    <cellStyle name="Nota 2 7 30 2" xfId="37242"/>
    <cellStyle name="Nota 2 7 30 3" xfId="40910"/>
    <cellStyle name="Nota 2 7 30 4" xfId="44095"/>
    <cellStyle name="Nota 2 7 31" xfId="34309"/>
    <cellStyle name="Nota 2 7 31 2" xfId="31816"/>
    <cellStyle name="Nota 2 7 31 3" xfId="39810"/>
    <cellStyle name="Nota 2 7 31 4" xfId="43067"/>
    <cellStyle name="Nota 2 7 32" xfId="34165"/>
    <cellStyle name="Nota 2 7 32 2" xfId="31890"/>
    <cellStyle name="Nota 2 7 32 3" xfId="39671"/>
    <cellStyle name="Nota 2 7 32 4" xfId="42935"/>
    <cellStyle name="Nota 2 7 33" xfId="35614"/>
    <cellStyle name="Nota 2 7 33 2" xfId="36489"/>
    <cellStyle name="Nota 2 7 33 3" xfId="41099"/>
    <cellStyle name="Nota 2 7 33 4" xfId="44270"/>
    <cellStyle name="Nota 2 7 34" xfId="35695"/>
    <cellStyle name="Nota 2 7 34 2" xfId="36992"/>
    <cellStyle name="Nota 2 7 34 3" xfId="41180"/>
    <cellStyle name="Nota 2 7 34 4" xfId="44346"/>
    <cellStyle name="Nota 2 7 35" xfId="34253"/>
    <cellStyle name="Nota 2 7 35 2" xfId="31629"/>
    <cellStyle name="Nota 2 7 35 3" xfId="39756"/>
    <cellStyle name="Nota 2 7 35 4" xfId="43016"/>
    <cellStyle name="Nota 2 7 36" xfId="35769"/>
    <cellStyle name="Nota 2 7 36 2" xfId="36423"/>
    <cellStyle name="Nota 2 7 36 3" xfId="41253"/>
    <cellStyle name="Nota 2 7 36 4" xfId="44415"/>
    <cellStyle name="Nota 2 7 37" xfId="34456"/>
    <cellStyle name="Nota 2 7 37 2" xfId="36598"/>
    <cellStyle name="Nota 2 7 37 3" xfId="39947"/>
    <cellStyle name="Nota 2 7 37 4" xfId="43195"/>
    <cellStyle name="Nota 2 7 38" xfId="35851"/>
    <cellStyle name="Nota 2 7 38 2" xfId="37089"/>
    <cellStyle name="Nota 2 7 38 3" xfId="41335"/>
    <cellStyle name="Nota 2 7 38 4" xfId="44493"/>
    <cellStyle name="Nota 2 7 39" xfId="36055"/>
    <cellStyle name="Nota 2 7 39 2" xfId="38290"/>
    <cellStyle name="Nota 2 7 39 3" xfId="41520"/>
    <cellStyle name="Nota 2 7 39 4" xfId="44675"/>
    <cellStyle name="Nota 2 7 4" xfId="33044"/>
    <cellStyle name="Nota 2 7 4 2" xfId="30684"/>
    <cellStyle name="Nota 2 7 4 3" xfId="38554"/>
    <cellStyle name="Nota 2 7 4 4" xfId="41886"/>
    <cellStyle name="Nota 2 7 40" xfId="36020"/>
    <cellStyle name="Nota 2 7 40 2" xfId="38035"/>
    <cellStyle name="Nota 2 7 40 3" xfId="31531"/>
    <cellStyle name="Nota 2 7 40 4" xfId="41485"/>
    <cellStyle name="Nota 2 7 40 5" xfId="44640"/>
    <cellStyle name="Nota 2 7 41" xfId="36251"/>
    <cellStyle name="Nota 2 7 41 2" xfId="38228"/>
    <cellStyle name="Nota 2 7 41 3" xfId="38439"/>
    <cellStyle name="Nota 2 7 41 4" xfId="41669"/>
    <cellStyle name="Nota 2 7 41 5" xfId="44814"/>
    <cellStyle name="Nota 2 7 42" xfId="32794"/>
    <cellStyle name="Nota 2 7 5" xfId="33121"/>
    <cellStyle name="Nota 2 7 5 2" xfId="32320"/>
    <cellStyle name="Nota 2 7 5 3" xfId="38631"/>
    <cellStyle name="Nota 2 7 5 4" xfId="41959"/>
    <cellStyle name="Nota 2 7 6" xfId="33195"/>
    <cellStyle name="Nota 2 7 6 2" xfId="31863"/>
    <cellStyle name="Nota 2 7 6 3" xfId="38705"/>
    <cellStyle name="Nota 2 7 6 4" xfId="42027"/>
    <cellStyle name="Nota 2 7 7" xfId="33272"/>
    <cellStyle name="Nota 2 7 7 2" xfId="31401"/>
    <cellStyle name="Nota 2 7 7 3" xfId="38782"/>
    <cellStyle name="Nota 2 7 7 4" xfId="42099"/>
    <cellStyle name="Nota 2 7 8" xfId="33018"/>
    <cellStyle name="Nota 2 7 8 2" xfId="31271"/>
    <cellStyle name="Nota 2 7 8 3" xfId="38528"/>
    <cellStyle name="Nota 2 7 8 4" xfId="41861"/>
    <cellStyle name="Nota 2 7 9" xfId="33452"/>
    <cellStyle name="Nota 2 7 9 2" xfId="31877"/>
    <cellStyle name="Nota 2 7 9 3" xfId="38962"/>
    <cellStyle name="Nota 2 7 9 4" xfId="42268"/>
    <cellStyle name="Nota 2 8" xfId="15479"/>
    <cellStyle name="Nota 2 8 10" xfId="33478"/>
    <cellStyle name="Nota 2 8 10 2" xfId="31484"/>
    <cellStyle name="Nota 2 8 10 3" xfId="38988"/>
    <cellStyle name="Nota 2 8 10 4" xfId="42294"/>
    <cellStyle name="Nota 2 8 11" xfId="33563"/>
    <cellStyle name="Nota 2 8 11 2" xfId="31501"/>
    <cellStyle name="Nota 2 8 11 3" xfId="39073"/>
    <cellStyle name="Nota 2 8 11 4" xfId="42375"/>
    <cellStyle name="Nota 2 8 12" xfId="33645"/>
    <cellStyle name="Nota 2 8 12 2" xfId="32448"/>
    <cellStyle name="Nota 2 8 12 3" xfId="39155"/>
    <cellStyle name="Nota 2 8 12 4" xfId="42448"/>
    <cellStyle name="Nota 2 8 13" xfId="33722"/>
    <cellStyle name="Nota 2 8 13 2" xfId="31251"/>
    <cellStyle name="Nota 2 8 13 3" xfId="39232"/>
    <cellStyle name="Nota 2 8 13 4" xfId="42521"/>
    <cellStyle name="Nota 2 8 14" xfId="33792"/>
    <cellStyle name="Nota 2 8 14 2" xfId="38120"/>
    <cellStyle name="Nota 2 8 14 3" xfId="39301"/>
    <cellStyle name="Nota 2 8 14 4" xfId="42586"/>
    <cellStyle name="Nota 2 8 15" xfId="33886"/>
    <cellStyle name="Nota 2 8 15 2" xfId="31166"/>
    <cellStyle name="Nota 2 8 15 3" xfId="39395"/>
    <cellStyle name="Nota 2 8 15 4" xfId="42676"/>
    <cellStyle name="Nota 2 8 16" xfId="33948"/>
    <cellStyle name="Nota 2 8 16 2" xfId="32298"/>
    <cellStyle name="Nota 2 8 16 3" xfId="39457"/>
    <cellStyle name="Nota 2 8 16 4" xfId="42734"/>
    <cellStyle name="Nota 2 8 17" xfId="34008"/>
    <cellStyle name="Nota 2 8 17 2" xfId="30758"/>
    <cellStyle name="Nota 2 8 17 3" xfId="39517"/>
    <cellStyle name="Nota 2 8 17 4" xfId="42791"/>
    <cellStyle name="Nota 2 8 18" xfId="34085"/>
    <cellStyle name="Nota 2 8 18 2" xfId="30868"/>
    <cellStyle name="Nota 2 8 18 3" xfId="39594"/>
    <cellStyle name="Nota 2 8 18 4" xfId="42864"/>
    <cellStyle name="Nota 2 8 19" xfId="34633"/>
    <cellStyle name="Nota 2 8 19 2" xfId="36368"/>
    <cellStyle name="Nota 2 8 19 3" xfId="40121"/>
    <cellStyle name="Nota 2 8 19 4" xfId="43356"/>
    <cellStyle name="Nota 2 8 2" xfId="30553"/>
    <cellStyle name="Nota 2 8 2 2" xfId="32899"/>
    <cellStyle name="Nota 2 8 2 3" xfId="32523"/>
    <cellStyle name="Nota 2 8 2 4" xfId="31580"/>
    <cellStyle name="Nota 2 8 2 5" xfId="41752"/>
    <cellStyle name="Nota 2 8 20" xfId="34724"/>
    <cellStyle name="Nota 2 8 20 2" xfId="37405"/>
    <cellStyle name="Nota 2 8 20 3" xfId="40212"/>
    <cellStyle name="Nota 2 8 20 4" xfId="43438"/>
    <cellStyle name="Nota 2 8 21" xfId="34803"/>
    <cellStyle name="Nota 2 8 21 2" xfId="31369"/>
    <cellStyle name="Nota 2 8 21 3" xfId="40291"/>
    <cellStyle name="Nota 2 8 21 4" xfId="43513"/>
    <cellStyle name="Nota 2 8 22" xfId="34159"/>
    <cellStyle name="Nota 2 8 22 2" xfId="32064"/>
    <cellStyle name="Nota 2 8 22 3" xfId="39665"/>
    <cellStyle name="Nota 2 8 22 4" xfId="42929"/>
    <cellStyle name="Nota 2 8 23" xfId="34898"/>
    <cellStyle name="Nota 2 8 23 2" xfId="36716"/>
    <cellStyle name="Nota 2 8 23 3" xfId="40384"/>
    <cellStyle name="Nota 2 8 23 4" xfId="43602"/>
    <cellStyle name="Nota 2 8 24" xfId="34983"/>
    <cellStyle name="Nota 2 8 24 2" xfId="37264"/>
    <cellStyle name="Nota 2 8 24 3" xfId="40469"/>
    <cellStyle name="Nota 2 8 24 4" xfId="43683"/>
    <cellStyle name="Nota 2 8 25" xfId="35069"/>
    <cellStyle name="Nota 2 8 25 2" xfId="36380"/>
    <cellStyle name="Nota 2 8 25 3" xfId="40555"/>
    <cellStyle name="Nota 2 8 25 4" xfId="43765"/>
    <cellStyle name="Nota 2 8 26" xfId="35134"/>
    <cellStyle name="Nota 2 8 26 2" xfId="37031"/>
    <cellStyle name="Nota 2 8 26 3" xfId="40619"/>
    <cellStyle name="Nota 2 8 26 4" xfId="43824"/>
    <cellStyle name="Nota 2 8 27" xfId="35189"/>
    <cellStyle name="Nota 2 8 27 2" xfId="32396"/>
    <cellStyle name="Nota 2 8 27 3" xfId="40674"/>
    <cellStyle name="Nota 2 8 27 4" xfId="43876"/>
    <cellStyle name="Nota 2 8 28" xfId="35248"/>
    <cellStyle name="Nota 2 8 28 2" xfId="37347"/>
    <cellStyle name="Nota 2 8 28 3" xfId="40733"/>
    <cellStyle name="Nota 2 8 28 4" xfId="43931"/>
    <cellStyle name="Nota 2 8 29" xfId="35305"/>
    <cellStyle name="Nota 2 8 29 2" xfId="36557"/>
    <cellStyle name="Nota 2 8 29 3" xfId="40790"/>
    <cellStyle name="Nota 2 8 29 4" xfId="43984"/>
    <cellStyle name="Nota 2 8 3" xfId="32982"/>
    <cellStyle name="Nota 2 8 3 2" xfId="31135"/>
    <cellStyle name="Nota 2 8 3 3" xfId="38492"/>
    <cellStyle name="Nota 2 8 3 4" xfId="41828"/>
    <cellStyle name="Nota 2 8 30" xfId="35383"/>
    <cellStyle name="Nota 2 8 30 2" xfId="37822"/>
    <cellStyle name="Nota 2 8 30 3" xfId="40868"/>
    <cellStyle name="Nota 2 8 30 4" xfId="44058"/>
    <cellStyle name="Nota 2 8 31" xfId="35442"/>
    <cellStyle name="Nota 2 8 31 2" xfId="36583"/>
    <cellStyle name="Nota 2 8 31 3" xfId="40927"/>
    <cellStyle name="Nota 2 8 31 4" xfId="44112"/>
    <cellStyle name="Nota 2 8 32" xfId="35494"/>
    <cellStyle name="Nota 2 8 32 2" xfId="37072"/>
    <cellStyle name="Nota 2 8 32 3" xfId="40979"/>
    <cellStyle name="Nota 2 8 32 4" xfId="44161"/>
    <cellStyle name="Nota 2 8 33" xfId="35550"/>
    <cellStyle name="Nota 2 8 33 2" xfId="36609"/>
    <cellStyle name="Nota 2 8 33 3" xfId="41035"/>
    <cellStyle name="Nota 2 8 33 4" xfId="44214"/>
    <cellStyle name="Nota 2 8 34" xfId="35641"/>
    <cellStyle name="Nota 2 8 34 2" xfId="37687"/>
    <cellStyle name="Nota 2 8 34 3" xfId="41126"/>
    <cellStyle name="Nota 2 8 34 4" xfId="44296"/>
    <cellStyle name="Nota 2 8 35" xfId="35719"/>
    <cellStyle name="Nota 2 8 35 2" xfId="37623"/>
    <cellStyle name="Nota 2 8 35 3" xfId="41204"/>
    <cellStyle name="Nota 2 8 35 4" xfId="44370"/>
    <cellStyle name="Nota 2 8 36" xfId="34276"/>
    <cellStyle name="Nota 2 8 36 2" xfId="31067"/>
    <cellStyle name="Nota 2 8 36 3" xfId="39778"/>
    <cellStyle name="Nota 2 8 36 4" xfId="43037"/>
    <cellStyle name="Nota 2 8 37" xfId="35785"/>
    <cellStyle name="Nota 2 8 37 2" xfId="37624"/>
    <cellStyle name="Nota 2 8 37 3" xfId="41269"/>
    <cellStyle name="Nota 2 8 37 4" xfId="44431"/>
    <cellStyle name="Nota 2 8 38" xfId="34423"/>
    <cellStyle name="Nota 2 8 38 2" xfId="37838"/>
    <cellStyle name="Nota 2 8 38 3" xfId="39917"/>
    <cellStyle name="Nota 2 8 38 4" xfId="43168"/>
    <cellStyle name="Nota 2 8 39" xfId="35877"/>
    <cellStyle name="Nota 2 8 39 2" xfId="36565"/>
    <cellStyle name="Nota 2 8 39 3" xfId="41361"/>
    <cellStyle name="Nota 2 8 39 4" xfId="44519"/>
    <cellStyle name="Nota 2 8 4" xfId="33070"/>
    <cellStyle name="Nota 2 8 4 2" xfId="32488"/>
    <cellStyle name="Nota 2 8 4 3" xfId="38580"/>
    <cellStyle name="Nota 2 8 4 4" xfId="41912"/>
    <cellStyle name="Nota 2 8 40" xfId="35941"/>
    <cellStyle name="Nota 2 8 40 2" xfId="37956"/>
    <cellStyle name="Nota 2 8 40 3" xfId="37002"/>
    <cellStyle name="Nota 2 8 40 4" xfId="41420"/>
    <cellStyle name="Nota 2 8 40 5" xfId="44575"/>
    <cellStyle name="Nota 2 8 41" xfId="36220"/>
    <cellStyle name="Nota 2 8 41 2" xfId="38197"/>
    <cellStyle name="Nota 2 8 41 3" xfId="38408"/>
    <cellStyle name="Nota 2 8 41 4" xfId="41638"/>
    <cellStyle name="Nota 2 8 41 5" xfId="44783"/>
    <cellStyle name="Nota 2 8 42" xfId="32821"/>
    <cellStyle name="Nota 2 8 5" xfId="33145"/>
    <cellStyle name="Nota 2 8 5 2" xfId="32326"/>
    <cellStyle name="Nota 2 8 5 3" xfId="38655"/>
    <cellStyle name="Nota 2 8 5 4" xfId="41983"/>
    <cellStyle name="Nota 2 8 6" xfId="33222"/>
    <cellStyle name="Nota 2 8 6 2" xfId="30943"/>
    <cellStyle name="Nota 2 8 6 3" xfId="38732"/>
    <cellStyle name="Nota 2 8 6 4" xfId="42053"/>
    <cellStyle name="Nota 2 8 7" xfId="33296"/>
    <cellStyle name="Nota 2 8 7 2" xfId="30950"/>
    <cellStyle name="Nota 2 8 7 3" xfId="38806"/>
    <cellStyle name="Nota 2 8 7 4" xfId="42123"/>
    <cellStyle name="Nota 2 8 8" xfId="33345"/>
    <cellStyle name="Nota 2 8 8 2" xfId="31285"/>
    <cellStyle name="Nota 2 8 8 3" xfId="38855"/>
    <cellStyle name="Nota 2 8 8 4" xfId="42168"/>
    <cellStyle name="Nota 2 8 9" xfId="33392"/>
    <cellStyle name="Nota 2 8 9 2" xfId="31452"/>
    <cellStyle name="Nota 2 8 9 3" xfId="38902"/>
    <cellStyle name="Nota 2 8 9 4" xfId="42212"/>
    <cellStyle name="Nota 2 9" xfId="15504"/>
    <cellStyle name="Nota 2 9 10" xfId="33503"/>
    <cellStyle name="Nota 2 9 10 2" xfId="30721"/>
    <cellStyle name="Nota 2 9 10 3" xfId="39013"/>
    <cellStyle name="Nota 2 9 10 4" xfId="42317"/>
    <cellStyle name="Nota 2 9 11" xfId="33588"/>
    <cellStyle name="Nota 2 9 11 2" xfId="31524"/>
    <cellStyle name="Nota 2 9 11 3" xfId="39098"/>
    <cellStyle name="Nota 2 9 11 4" xfId="42398"/>
    <cellStyle name="Nota 2 9 12" xfId="33670"/>
    <cellStyle name="Nota 2 9 12 2" xfId="32199"/>
    <cellStyle name="Nota 2 9 12 3" xfId="39180"/>
    <cellStyle name="Nota 2 9 12 4" xfId="42471"/>
    <cellStyle name="Nota 2 9 13" xfId="33747"/>
    <cellStyle name="Nota 2 9 13 2" xfId="31022"/>
    <cellStyle name="Nota 2 9 13 3" xfId="39257"/>
    <cellStyle name="Nota 2 9 13 4" xfId="42544"/>
    <cellStyle name="Nota 2 9 14" xfId="33817"/>
    <cellStyle name="Nota 2 9 14 2" xfId="31102"/>
    <cellStyle name="Nota 2 9 14 3" xfId="39326"/>
    <cellStyle name="Nota 2 9 14 4" xfId="42609"/>
    <cellStyle name="Nota 2 9 15" xfId="33911"/>
    <cellStyle name="Nota 2 9 15 2" xfId="30813"/>
    <cellStyle name="Nota 2 9 15 3" xfId="39420"/>
    <cellStyle name="Nota 2 9 15 4" xfId="42699"/>
    <cellStyle name="Nota 2 9 16" xfId="33973"/>
    <cellStyle name="Nota 2 9 16 2" xfId="30788"/>
    <cellStyle name="Nota 2 9 16 3" xfId="39482"/>
    <cellStyle name="Nota 2 9 16 4" xfId="42757"/>
    <cellStyle name="Nota 2 9 17" xfId="34033"/>
    <cellStyle name="Nota 2 9 17 2" xfId="30760"/>
    <cellStyle name="Nota 2 9 17 3" xfId="39542"/>
    <cellStyle name="Nota 2 9 17 4" xfId="42814"/>
    <cellStyle name="Nota 2 9 18" xfId="34110"/>
    <cellStyle name="Nota 2 9 18 2" xfId="30851"/>
    <cellStyle name="Nota 2 9 18 3" xfId="39619"/>
    <cellStyle name="Nota 2 9 18 4" xfId="42887"/>
    <cellStyle name="Nota 2 9 19" xfId="34658"/>
    <cellStyle name="Nota 2 9 19 2" xfId="38073"/>
    <cellStyle name="Nota 2 9 19 3" xfId="40146"/>
    <cellStyle name="Nota 2 9 19 4" xfId="43379"/>
    <cellStyle name="Nota 2 9 2" xfId="30578"/>
    <cellStyle name="Nota 2 9 2 2" xfId="32924"/>
    <cellStyle name="Nota 2 9 2 3" xfId="31134"/>
    <cellStyle name="Nota 2 9 2 4" xfId="38070"/>
    <cellStyle name="Nota 2 9 2 5" xfId="41775"/>
    <cellStyle name="Nota 2 9 20" xfId="34749"/>
    <cellStyle name="Nota 2 9 20 2" xfId="37815"/>
    <cellStyle name="Nota 2 9 20 3" xfId="40237"/>
    <cellStyle name="Nota 2 9 20 4" xfId="43461"/>
    <cellStyle name="Nota 2 9 21" xfId="34828"/>
    <cellStyle name="Nota 2 9 21 2" xfId="37873"/>
    <cellStyle name="Nota 2 9 21 3" xfId="40316"/>
    <cellStyle name="Nota 2 9 21 4" xfId="43536"/>
    <cellStyle name="Nota 2 9 22" xfId="34178"/>
    <cellStyle name="Nota 2 9 22 2" xfId="32062"/>
    <cellStyle name="Nota 2 9 22 3" xfId="39683"/>
    <cellStyle name="Nota 2 9 22 4" xfId="42947"/>
    <cellStyle name="Nota 2 9 23" xfId="34923"/>
    <cellStyle name="Nota 2 9 23 2" xfId="37396"/>
    <cellStyle name="Nota 2 9 23 3" xfId="40409"/>
    <cellStyle name="Nota 2 9 23 4" xfId="43625"/>
    <cellStyle name="Nota 2 9 24" xfId="35008"/>
    <cellStyle name="Nota 2 9 24 2" xfId="36536"/>
    <cellStyle name="Nota 2 9 24 3" xfId="40494"/>
    <cellStyle name="Nota 2 9 24 4" xfId="43706"/>
    <cellStyle name="Nota 2 9 25" xfId="35094"/>
    <cellStyle name="Nota 2 9 25 2" xfId="36350"/>
    <cellStyle name="Nota 2 9 25 3" xfId="40580"/>
    <cellStyle name="Nota 2 9 25 4" xfId="43788"/>
    <cellStyle name="Nota 2 9 26" xfId="35159"/>
    <cellStyle name="Nota 2 9 26 2" xfId="37683"/>
    <cellStyle name="Nota 2 9 26 3" xfId="40644"/>
    <cellStyle name="Nota 2 9 26 4" xfId="43847"/>
    <cellStyle name="Nota 2 9 27" xfId="35214"/>
    <cellStyle name="Nota 2 9 27 2" xfId="32029"/>
    <cellStyle name="Nota 2 9 27 3" xfId="40699"/>
    <cellStyle name="Nota 2 9 27 4" xfId="43899"/>
    <cellStyle name="Nota 2 9 28" xfId="35273"/>
    <cellStyle name="Nota 2 9 28 2" xfId="37750"/>
    <cellStyle name="Nota 2 9 28 3" xfId="40758"/>
    <cellStyle name="Nota 2 9 28 4" xfId="43954"/>
    <cellStyle name="Nota 2 9 29" xfId="35330"/>
    <cellStyle name="Nota 2 9 29 2" xfId="36994"/>
    <cellStyle name="Nota 2 9 29 3" xfId="40815"/>
    <cellStyle name="Nota 2 9 29 4" xfId="44007"/>
    <cellStyle name="Nota 2 9 3" xfId="33007"/>
    <cellStyle name="Nota 2 9 3 2" xfId="32131"/>
    <cellStyle name="Nota 2 9 3 3" xfId="38517"/>
    <cellStyle name="Nota 2 9 3 4" xfId="41851"/>
    <cellStyle name="Nota 2 9 30" xfId="35408"/>
    <cellStyle name="Nota 2 9 30 2" xfId="36621"/>
    <cellStyle name="Nota 2 9 30 3" xfId="40893"/>
    <cellStyle name="Nota 2 9 30 4" xfId="44081"/>
    <cellStyle name="Nota 2 9 31" xfId="35467"/>
    <cellStyle name="Nota 2 9 31 2" xfId="36850"/>
    <cellStyle name="Nota 2 9 31 3" xfId="40952"/>
    <cellStyle name="Nota 2 9 31 4" xfId="44135"/>
    <cellStyle name="Nota 2 9 32" xfId="35519"/>
    <cellStyle name="Nota 2 9 32 2" xfId="37766"/>
    <cellStyle name="Nota 2 9 32 3" xfId="41004"/>
    <cellStyle name="Nota 2 9 32 4" xfId="44184"/>
    <cellStyle name="Nota 2 9 33" xfId="35575"/>
    <cellStyle name="Nota 2 9 33 2" xfId="37047"/>
    <cellStyle name="Nota 2 9 33 3" xfId="41060"/>
    <cellStyle name="Nota 2 9 33 4" xfId="44237"/>
    <cellStyle name="Nota 2 9 34" xfId="35666"/>
    <cellStyle name="Nota 2 9 34 2" xfId="36692"/>
    <cellStyle name="Nota 2 9 34 3" xfId="41151"/>
    <cellStyle name="Nota 2 9 34 4" xfId="44319"/>
    <cellStyle name="Nota 2 9 35" xfId="35744"/>
    <cellStyle name="Nota 2 9 35 2" xfId="37895"/>
    <cellStyle name="Nota 2 9 35 3" xfId="41229"/>
    <cellStyle name="Nota 2 9 35 4" xfId="44393"/>
    <cellStyle name="Nota 2 9 36" xfId="34471"/>
    <cellStyle name="Nota 2 9 36 2" xfId="37583"/>
    <cellStyle name="Nota 2 9 36 3" xfId="39961"/>
    <cellStyle name="Nota 2 9 36 4" xfId="43209"/>
    <cellStyle name="Nota 2 9 37" xfId="35810"/>
    <cellStyle name="Nota 2 9 37 2" xfId="37902"/>
    <cellStyle name="Nota 2 9 37 3" xfId="41294"/>
    <cellStyle name="Nota 2 9 37 4" xfId="44454"/>
    <cellStyle name="Nota 2 9 38" xfId="34358"/>
    <cellStyle name="Nota 2 9 38 2" xfId="31503"/>
    <cellStyle name="Nota 2 9 38 3" xfId="39854"/>
    <cellStyle name="Nota 2 9 38 4" xfId="43108"/>
    <cellStyle name="Nota 2 9 39" xfId="35902"/>
    <cellStyle name="Nota 2 9 39 2" xfId="37003"/>
    <cellStyle name="Nota 2 9 39 3" xfId="41386"/>
    <cellStyle name="Nota 2 9 39 4" xfId="44542"/>
    <cellStyle name="Nota 2 9 4" xfId="33095"/>
    <cellStyle name="Nota 2 9 4 2" xfId="31822"/>
    <cellStyle name="Nota 2 9 4 3" xfId="38605"/>
    <cellStyle name="Nota 2 9 4 4" xfId="41935"/>
    <cellStyle name="Nota 2 9 40" xfId="35932"/>
    <cellStyle name="Nota 2 9 40 2" xfId="37947"/>
    <cellStyle name="Nota 2 9 40 3" xfId="37530"/>
    <cellStyle name="Nota 2 9 40 4" xfId="41414"/>
    <cellStyle name="Nota 2 9 40 5" xfId="44569"/>
    <cellStyle name="Nota 2 9 41" xfId="36209"/>
    <cellStyle name="Nota 2 9 41 2" xfId="38186"/>
    <cellStyle name="Nota 2 9 41 3" xfId="38397"/>
    <cellStyle name="Nota 2 9 41 4" xfId="41627"/>
    <cellStyle name="Nota 2 9 41 5" xfId="44772"/>
    <cellStyle name="Nota 2 9 42" xfId="32846"/>
    <cellStyle name="Nota 2 9 5" xfId="33170"/>
    <cellStyle name="Nota 2 9 5 2" xfId="31138"/>
    <cellStyle name="Nota 2 9 5 3" xfId="38680"/>
    <cellStyle name="Nota 2 9 5 4" xfId="42006"/>
    <cellStyle name="Nota 2 9 6" xfId="33247"/>
    <cellStyle name="Nota 2 9 6 2" xfId="32351"/>
    <cellStyle name="Nota 2 9 6 3" xfId="38757"/>
    <cellStyle name="Nota 2 9 6 4" xfId="42076"/>
    <cellStyle name="Nota 2 9 7" xfId="33321"/>
    <cellStyle name="Nota 2 9 7 2" xfId="31425"/>
    <cellStyle name="Nota 2 9 7 3" xfId="38831"/>
    <cellStyle name="Nota 2 9 7 4" xfId="42146"/>
    <cellStyle name="Nota 2 9 8" xfId="33370"/>
    <cellStyle name="Nota 2 9 8 2" xfId="32261"/>
    <cellStyle name="Nota 2 9 8 3" xfId="38880"/>
    <cellStyle name="Nota 2 9 8 4" xfId="42191"/>
    <cellStyle name="Nota 2 9 9" xfId="33417"/>
    <cellStyle name="Nota 2 9 9 2" xfId="31292"/>
    <cellStyle name="Nota 2 9 9 3" xfId="38927"/>
    <cellStyle name="Nota 2 9 9 4" xfId="42235"/>
    <cellStyle name="Nota 3" xfId="2254"/>
    <cellStyle name="Nota 3 10" xfId="2255"/>
    <cellStyle name="Nota 3 10 2" xfId="5299"/>
    <cellStyle name="Nota 3 11" xfId="8174"/>
    <cellStyle name="Nota 3 12" xfId="13204"/>
    <cellStyle name="Nota 3 12 2" xfId="27057"/>
    <cellStyle name="Nota 3 13" xfId="13635"/>
    <cellStyle name="Nota 3 13 2" xfId="28882"/>
    <cellStyle name="Nota 3 14" xfId="15965"/>
    <cellStyle name="Nota 3 2" xfId="2256"/>
    <cellStyle name="Nota 3 2 2" xfId="2257"/>
    <cellStyle name="Nota 3 2 3" xfId="8175"/>
    <cellStyle name="Nota 3 2 4" xfId="14819"/>
    <cellStyle name="Nota 3 2 4 2" xfId="30056"/>
    <cellStyle name="Nota 3 2 5" xfId="17136"/>
    <cellStyle name="Nota 3 3" xfId="2258"/>
    <cellStyle name="Nota 3 3 2" xfId="2259"/>
    <cellStyle name="Nota 3 4" xfId="2260"/>
    <cellStyle name="Nota 3 4 2" xfId="2261"/>
    <cellStyle name="Nota 3 4 3" xfId="2262"/>
    <cellStyle name="Nota 3 4 3 2" xfId="5301"/>
    <cellStyle name="Nota 3 4 3 3" xfId="5300"/>
    <cellStyle name="Nota 3 5" xfId="2263"/>
    <cellStyle name="Nota 3 6" xfId="2264"/>
    <cellStyle name="Nota 3 6 2" xfId="5303"/>
    <cellStyle name="Nota 3 6 3" xfId="8176"/>
    <cellStyle name="Nota 3 6 4" xfId="5302"/>
    <cellStyle name="Nota 3 6 5" xfId="14837"/>
    <cellStyle name="Nota 3 6 5 2" xfId="30068"/>
    <cellStyle name="Nota 3 6 6" xfId="17153"/>
    <cellStyle name="Nota 3 7" xfId="2265"/>
    <cellStyle name="Nota 3 7 2" xfId="8177"/>
    <cellStyle name="Nota 3 7 3" xfId="5304"/>
    <cellStyle name="Nota 3 8" xfId="2266"/>
    <cellStyle name="Nota 3 8 2" xfId="8178"/>
    <cellStyle name="Nota 3 8 3" xfId="5305"/>
    <cellStyle name="Nota 3 9" xfId="2267"/>
    <cellStyle name="Nota 3 9 2" xfId="8179"/>
    <cellStyle name="Nota 3 9 3" xfId="5306"/>
    <cellStyle name="Nota 4" xfId="2268"/>
    <cellStyle name="Nota 4 2" xfId="2269"/>
    <cellStyle name="Nota 4 2 2" xfId="8180"/>
    <cellStyle name="Nota 4 2 3" xfId="5308"/>
    <cellStyle name="Nota 4 3" xfId="2270"/>
    <cellStyle name="Nota 4 3 2" xfId="8181"/>
    <cellStyle name="Nota 4 3 3" xfId="5309"/>
    <cellStyle name="Nota 4 4" xfId="8182"/>
    <cellStyle name="Nota 4 5" xfId="5307"/>
    <cellStyle name="Nota 4 6" xfId="13722"/>
    <cellStyle name="Nota 4 6 2" xfId="28965"/>
    <cellStyle name="Nota 4 7" xfId="16052"/>
    <cellStyle name="Nota 5" xfId="2271"/>
    <cellStyle name="Nota 5 2" xfId="2272"/>
    <cellStyle name="Nota 5 2 2" xfId="8183"/>
    <cellStyle name="Nota 5 2 3" xfId="5311"/>
    <cellStyle name="Nota 5 3" xfId="2273"/>
    <cellStyle name="Nota 5 3 2" xfId="8184"/>
    <cellStyle name="Nota 5 3 3" xfId="5312"/>
    <cellStyle name="Nota 5 4" xfId="8185"/>
    <cellStyle name="Nota 5 5" xfId="5310"/>
    <cellStyle name="Nota 5 6" xfId="13723"/>
    <cellStyle name="Nota 5 6 2" xfId="28966"/>
    <cellStyle name="Nota 5 7" xfId="16053"/>
    <cellStyle name="Note" xfId="2274"/>
    <cellStyle name="Note 10" xfId="15505"/>
    <cellStyle name="Note 10 10" xfId="33504"/>
    <cellStyle name="Note 10 10 2" xfId="30959"/>
    <cellStyle name="Note 10 10 3" xfId="39014"/>
    <cellStyle name="Note 10 10 4" xfId="42318"/>
    <cellStyle name="Note 10 11" xfId="33589"/>
    <cellStyle name="Note 10 11 2" xfId="32443"/>
    <cellStyle name="Note 10 11 3" xfId="39099"/>
    <cellStyle name="Note 10 11 4" xfId="42399"/>
    <cellStyle name="Note 10 12" xfId="33671"/>
    <cellStyle name="Note 10 12 2" xfId="31249"/>
    <cellStyle name="Note 10 12 3" xfId="39181"/>
    <cellStyle name="Note 10 12 4" xfId="42472"/>
    <cellStyle name="Note 10 13" xfId="33748"/>
    <cellStyle name="Note 10 13 2" xfId="31659"/>
    <cellStyle name="Note 10 13 3" xfId="39258"/>
    <cellStyle name="Note 10 13 4" xfId="42545"/>
    <cellStyle name="Note 10 14" xfId="33818"/>
    <cellStyle name="Note 10 14 2" xfId="32314"/>
    <cellStyle name="Note 10 14 3" xfId="39327"/>
    <cellStyle name="Note 10 14 4" xfId="42610"/>
    <cellStyle name="Note 10 15" xfId="33912"/>
    <cellStyle name="Note 10 15 2" xfId="30801"/>
    <cellStyle name="Note 10 15 3" xfId="39421"/>
    <cellStyle name="Note 10 15 4" xfId="42700"/>
    <cellStyle name="Note 10 16" xfId="33974"/>
    <cellStyle name="Note 10 16 2" xfId="30776"/>
    <cellStyle name="Note 10 16 3" xfId="39483"/>
    <cellStyle name="Note 10 16 4" xfId="42758"/>
    <cellStyle name="Note 10 17" xfId="34034"/>
    <cellStyle name="Note 10 17 2" xfId="30838"/>
    <cellStyle name="Note 10 17 3" xfId="39543"/>
    <cellStyle name="Note 10 17 4" xfId="42815"/>
    <cellStyle name="Note 10 18" xfId="34111"/>
    <cellStyle name="Note 10 18 2" xfId="30853"/>
    <cellStyle name="Note 10 18 3" xfId="39620"/>
    <cellStyle name="Note 10 18 4" xfId="42888"/>
    <cellStyle name="Note 10 19" xfId="34659"/>
    <cellStyle name="Note 10 19 2" xfId="38067"/>
    <cellStyle name="Note 10 19 3" xfId="40147"/>
    <cellStyle name="Note 10 19 4" xfId="43380"/>
    <cellStyle name="Note 10 2" xfId="30579"/>
    <cellStyle name="Note 10 2 2" xfId="32925"/>
    <cellStyle name="Note 10 2 3" xfId="32513"/>
    <cellStyle name="Note 10 2 4" xfId="37621"/>
    <cellStyle name="Note 10 2 5" xfId="41776"/>
    <cellStyle name="Note 10 20" xfId="34750"/>
    <cellStyle name="Note 10 20 2" xfId="37772"/>
    <cellStyle name="Note 10 20 3" xfId="40238"/>
    <cellStyle name="Note 10 20 4" xfId="43462"/>
    <cellStyle name="Note 10 21" xfId="34829"/>
    <cellStyle name="Note 10 21 2" xfId="37092"/>
    <cellStyle name="Note 10 21 3" xfId="40317"/>
    <cellStyle name="Note 10 21 4" xfId="43537"/>
    <cellStyle name="Note 10 22" xfId="34437"/>
    <cellStyle name="Note 10 22 2" xfId="37076"/>
    <cellStyle name="Note 10 22 3" xfId="39929"/>
    <cellStyle name="Note 10 22 4" xfId="43179"/>
    <cellStyle name="Note 10 23" xfId="34924"/>
    <cellStyle name="Note 10 23 2" xfId="37352"/>
    <cellStyle name="Note 10 23 3" xfId="40410"/>
    <cellStyle name="Note 10 23 4" xfId="43626"/>
    <cellStyle name="Note 10 24" xfId="35009"/>
    <cellStyle name="Note 10 24 2" xfId="38045"/>
    <cellStyle name="Note 10 24 3" xfId="40495"/>
    <cellStyle name="Note 10 24 4" xfId="43707"/>
    <cellStyle name="Note 10 25" xfId="35095"/>
    <cellStyle name="Note 10 25 2" xfId="36321"/>
    <cellStyle name="Note 10 25 3" xfId="40581"/>
    <cellStyle name="Note 10 25 4" xfId="43789"/>
    <cellStyle name="Note 10 26" xfId="35160"/>
    <cellStyle name="Note 10 26 2" xfId="36526"/>
    <cellStyle name="Note 10 26 3" xfId="40645"/>
    <cellStyle name="Note 10 26 4" xfId="43848"/>
    <cellStyle name="Note 10 27" xfId="35215"/>
    <cellStyle name="Note 10 27 2" xfId="30678"/>
    <cellStyle name="Note 10 27 3" xfId="40700"/>
    <cellStyle name="Note 10 27 4" xfId="43900"/>
    <cellStyle name="Note 10 28" xfId="35274"/>
    <cellStyle name="Note 10 28 2" xfId="37719"/>
    <cellStyle name="Note 10 28 3" xfId="40759"/>
    <cellStyle name="Note 10 28 4" xfId="43955"/>
    <cellStyle name="Note 10 29" xfId="35331"/>
    <cellStyle name="Note 10 29 2" xfId="36966"/>
    <cellStyle name="Note 10 29 3" xfId="40816"/>
    <cellStyle name="Note 10 29 4" xfId="44008"/>
    <cellStyle name="Note 10 3" xfId="33008"/>
    <cellStyle name="Note 10 3 2" xfId="31129"/>
    <cellStyle name="Note 10 3 3" xfId="38518"/>
    <cellStyle name="Note 10 3 4" xfId="41852"/>
    <cellStyle name="Note 10 30" xfId="35409"/>
    <cellStyle name="Note 10 30 2" xfId="36587"/>
    <cellStyle name="Note 10 30 3" xfId="40894"/>
    <cellStyle name="Note 10 30 4" xfId="44082"/>
    <cellStyle name="Note 10 31" xfId="35468"/>
    <cellStyle name="Note 10 31 2" xfId="36814"/>
    <cellStyle name="Note 10 31 3" xfId="40953"/>
    <cellStyle name="Note 10 31 4" xfId="44136"/>
    <cellStyle name="Note 10 32" xfId="35520"/>
    <cellStyle name="Note 10 32 2" xfId="37735"/>
    <cellStyle name="Note 10 32 3" xfId="41005"/>
    <cellStyle name="Note 10 32 4" xfId="44185"/>
    <cellStyle name="Note 10 33" xfId="35576"/>
    <cellStyle name="Note 10 33 2" xfId="37007"/>
    <cellStyle name="Note 10 33 3" xfId="41061"/>
    <cellStyle name="Note 10 33 4" xfId="44238"/>
    <cellStyle name="Note 10 34" xfId="35667"/>
    <cellStyle name="Note 10 34 2" xfId="36669"/>
    <cellStyle name="Note 10 34 3" xfId="41152"/>
    <cellStyle name="Note 10 34 4" xfId="44320"/>
    <cellStyle name="Note 10 35" xfId="35745"/>
    <cellStyle name="Note 10 35 2" xfId="37084"/>
    <cellStyle name="Note 10 35 3" xfId="41230"/>
    <cellStyle name="Note 10 35 4" xfId="44394"/>
    <cellStyle name="Note 10 36" xfId="34576"/>
    <cellStyle name="Note 10 36 2" xfId="37426"/>
    <cellStyle name="Note 10 36 3" xfId="40064"/>
    <cellStyle name="Note 10 36 4" xfId="43305"/>
    <cellStyle name="Note 10 37" xfId="35811"/>
    <cellStyle name="Note 10 37 2" xfId="37185"/>
    <cellStyle name="Note 10 37 3" xfId="41295"/>
    <cellStyle name="Note 10 37 4" xfId="44455"/>
    <cellStyle name="Note 10 38" xfId="34250"/>
    <cellStyle name="Note 10 38 2" xfId="30695"/>
    <cellStyle name="Note 10 38 3" xfId="39753"/>
    <cellStyle name="Note 10 38 4" xfId="43013"/>
    <cellStyle name="Note 10 39" xfId="35903"/>
    <cellStyle name="Note 10 39 2" xfId="36971"/>
    <cellStyle name="Note 10 39 3" xfId="41387"/>
    <cellStyle name="Note 10 39 4" xfId="44543"/>
    <cellStyle name="Note 10 4" xfId="33096"/>
    <cellStyle name="Note 10 4 2" xfId="31384"/>
    <cellStyle name="Note 10 4 3" xfId="38606"/>
    <cellStyle name="Note 10 4 4" xfId="41936"/>
    <cellStyle name="Note 10 40" xfId="35994"/>
    <cellStyle name="Note 10 40 2" xfId="38009"/>
    <cellStyle name="Note 10 40 3" xfId="31183"/>
    <cellStyle name="Note 10 40 4" xfId="41459"/>
    <cellStyle name="Note 10 40 5" xfId="44614"/>
    <cellStyle name="Note 10 41" xfId="36206"/>
    <cellStyle name="Note 10 41 2" xfId="38183"/>
    <cellStyle name="Note 10 41 3" xfId="38394"/>
    <cellStyle name="Note 10 41 4" xfId="41624"/>
    <cellStyle name="Note 10 41 5" xfId="44769"/>
    <cellStyle name="Note 10 42" xfId="32847"/>
    <cellStyle name="Note 10 5" xfId="33171"/>
    <cellStyle name="Note 10 5 2" xfId="31176"/>
    <cellStyle name="Note 10 5 3" xfId="38681"/>
    <cellStyle name="Note 10 5 4" xfId="42007"/>
    <cellStyle name="Note 10 6" xfId="33248"/>
    <cellStyle name="Note 10 6 2" xfId="30947"/>
    <cellStyle name="Note 10 6 3" xfId="38758"/>
    <cellStyle name="Note 10 6 4" xfId="42077"/>
    <cellStyle name="Note 10 7" xfId="33322"/>
    <cellStyle name="Note 10 7 2" xfId="31426"/>
    <cellStyle name="Note 10 7 3" xfId="38832"/>
    <cellStyle name="Note 10 7 4" xfId="42147"/>
    <cellStyle name="Note 10 8" xfId="33371"/>
    <cellStyle name="Note 10 8 2" xfId="32260"/>
    <cellStyle name="Note 10 8 3" xfId="38881"/>
    <cellStyle name="Note 10 8 4" xfId="42192"/>
    <cellStyle name="Note 10 9" xfId="33418"/>
    <cellStyle name="Note 10 9 2" xfId="31827"/>
    <cellStyle name="Note 10 9 3" xfId="38928"/>
    <cellStyle name="Note 10 9 4" xfId="42236"/>
    <cellStyle name="Note 11" xfId="15492"/>
    <cellStyle name="Note 11 10" xfId="33491"/>
    <cellStyle name="Note 11 10 2" xfId="31489"/>
    <cellStyle name="Note 11 10 3" xfId="39001"/>
    <cellStyle name="Note 11 10 4" xfId="42306"/>
    <cellStyle name="Note 11 11" xfId="33576"/>
    <cellStyle name="Note 11 11 2" xfId="31905"/>
    <cellStyle name="Note 11 11 3" xfId="39086"/>
    <cellStyle name="Note 11 11 4" xfId="42387"/>
    <cellStyle name="Note 11 12" xfId="33658"/>
    <cellStyle name="Note 11 12 2" xfId="32452"/>
    <cellStyle name="Note 11 12 3" xfId="39168"/>
    <cellStyle name="Note 11 12 4" xfId="42460"/>
    <cellStyle name="Note 11 13" xfId="33735"/>
    <cellStyle name="Note 11 13 2" xfId="32471"/>
    <cellStyle name="Note 11 13 3" xfId="39245"/>
    <cellStyle name="Note 11 13 4" xfId="42533"/>
    <cellStyle name="Note 11 14" xfId="33805"/>
    <cellStyle name="Note 11 14 2" xfId="37959"/>
    <cellStyle name="Note 11 14 3" xfId="39314"/>
    <cellStyle name="Note 11 14 4" xfId="42598"/>
    <cellStyle name="Note 11 15" xfId="33899"/>
    <cellStyle name="Note 11 15 2" xfId="32478"/>
    <cellStyle name="Note 11 15 3" xfId="39408"/>
    <cellStyle name="Note 11 15 4" xfId="42688"/>
    <cellStyle name="Note 11 16" xfId="33961"/>
    <cellStyle name="Note 11 16 2" xfId="30806"/>
    <cellStyle name="Note 11 16 3" xfId="39470"/>
    <cellStyle name="Note 11 16 4" xfId="42746"/>
    <cellStyle name="Note 11 17" xfId="34021"/>
    <cellStyle name="Note 11 17 2" xfId="30692"/>
    <cellStyle name="Note 11 17 3" xfId="39530"/>
    <cellStyle name="Note 11 17 4" xfId="42803"/>
    <cellStyle name="Note 11 18" xfId="34098"/>
    <cellStyle name="Note 11 18 2" xfId="31693"/>
    <cellStyle name="Note 11 18 3" xfId="39607"/>
    <cellStyle name="Note 11 18 4" xfId="42876"/>
    <cellStyle name="Note 11 19" xfId="34646"/>
    <cellStyle name="Note 11 19 2" xfId="37074"/>
    <cellStyle name="Note 11 19 3" xfId="40134"/>
    <cellStyle name="Note 11 19 4" xfId="43368"/>
    <cellStyle name="Note 11 2" xfId="30566"/>
    <cellStyle name="Note 11 2 2" xfId="32912"/>
    <cellStyle name="Note 11 2 3" xfId="31063"/>
    <cellStyle name="Note 11 2 4" xfId="37407"/>
    <cellStyle name="Note 11 2 5" xfId="41764"/>
    <cellStyle name="Note 11 20" xfId="34737"/>
    <cellStyle name="Note 11 20 2" xfId="36450"/>
    <cellStyle name="Note 11 20 3" xfId="40225"/>
    <cellStyle name="Note 11 20 4" xfId="43450"/>
    <cellStyle name="Note 11 21" xfId="34816"/>
    <cellStyle name="Note 11 21 2" xfId="31054"/>
    <cellStyle name="Note 11 21 3" xfId="40304"/>
    <cellStyle name="Note 11 21 4" xfId="43525"/>
    <cellStyle name="Note 11 22" xfId="34492"/>
    <cellStyle name="Note 11 22 2" xfId="36329"/>
    <cellStyle name="Note 11 22 3" xfId="39981"/>
    <cellStyle name="Note 11 22 4" xfId="43228"/>
    <cellStyle name="Note 11 23" xfId="34911"/>
    <cellStyle name="Note 11 23 2" xfId="37725"/>
    <cellStyle name="Note 11 23 3" xfId="40397"/>
    <cellStyle name="Note 11 23 4" xfId="43614"/>
    <cellStyle name="Note 11 24" xfId="34996"/>
    <cellStyle name="Note 11 24 2" xfId="36299"/>
    <cellStyle name="Note 11 24 3" xfId="40482"/>
    <cellStyle name="Note 11 24 4" xfId="43695"/>
    <cellStyle name="Note 11 25" xfId="35082"/>
    <cellStyle name="Note 11 25 2" xfId="37174"/>
    <cellStyle name="Note 11 25 3" xfId="40568"/>
    <cellStyle name="Note 11 25 4" xfId="43777"/>
    <cellStyle name="Note 11 26" xfId="35147"/>
    <cellStyle name="Note 11 26 2" xfId="36640"/>
    <cellStyle name="Note 11 26 3" xfId="40632"/>
    <cellStyle name="Note 11 26 4" xfId="43836"/>
    <cellStyle name="Note 11 27" xfId="35202"/>
    <cellStyle name="Note 11 27 2" xfId="32493"/>
    <cellStyle name="Note 11 27 3" xfId="40687"/>
    <cellStyle name="Note 11 27 4" xfId="43888"/>
    <cellStyle name="Note 11 28" xfId="35261"/>
    <cellStyle name="Note 11 28 2" xfId="36710"/>
    <cellStyle name="Note 11 28 3" xfId="40746"/>
    <cellStyle name="Note 11 28 4" xfId="43943"/>
    <cellStyle name="Note 11 29" xfId="35318"/>
    <cellStyle name="Note 11 29 2" xfId="37608"/>
    <cellStyle name="Note 11 29 3" xfId="40803"/>
    <cellStyle name="Note 11 29 4" xfId="43996"/>
    <cellStyle name="Note 11 3" xfId="32995"/>
    <cellStyle name="Note 11 3 2" xfId="31983"/>
    <cellStyle name="Note 11 3 3" xfId="38505"/>
    <cellStyle name="Note 11 3 4" xfId="41840"/>
    <cellStyle name="Note 11 30" xfId="35396"/>
    <cellStyle name="Note 11 30 2" xfId="37288"/>
    <cellStyle name="Note 11 30 3" xfId="40881"/>
    <cellStyle name="Note 11 30 4" xfId="44070"/>
    <cellStyle name="Note 11 31" xfId="35455"/>
    <cellStyle name="Note 11 31 2" xfId="37510"/>
    <cellStyle name="Note 11 31 3" xfId="40940"/>
    <cellStyle name="Note 11 31 4" xfId="44124"/>
    <cellStyle name="Note 11 32" xfId="35507"/>
    <cellStyle name="Note 11 32 2" xfId="36725"/>
    <cellStyle name="Note 11 32 3" xfId="40992"/>
    <cellStyle name="Note 11 32 4" xfId="44173"/>
    <cellStyle name="Note 11 33" xfId="35563"/>
    <cellStyle name="Note 11 33 2" xfId="37645"/>
    <cellStyle name="Note 11 33 3" xfId="41048"/>
    <cellStyle name="Note 11 33 4" xfId="44226"/>
    <cellStyle name="Note 11 34" xfId="35654"/>
    <cellStyle name="Note 11 34 2" xfId="37321"/>
    <cellStyle name="Note 11 34 3" xfId="41139"/>
    <cellStyle name="Note 11 34 4" xfId="44308"/>
    <cellStyle name="Note 11 35" xfId="35732"/>
    <cellStyle name="Note 11 35 2" xfId="36889"/>
    <cellStyle name="Note 11 35 3" xfId="41217"/>
    <cellStyle name="Note 11 35 4" xfId="44382"/>
    <cellStyle name="Note 11 36" xfId="34438"/>
    <cellStyle name="Note 11 36 2" xfId="37394"/>
    <cellStyle name="Note 11 36 3" xfId="39930"/>
    <cellStyle name="Note 11 36 4" xfId="43180"/>
    <cellStyle name="Note 11 37" xfId="35798"/>
    <cellStyle name="Note 11 37 2" xfId="36891"/>
    <cellStyle name="Note 11 37 3" xfId="41282"/>
    <cellStyle name="Note 11 37 4" xfId="44443"/>
    <cellStyle name="Note 11 38" xfId="34277"/>
    <cellStyle name="Note 11 38 2" xfId="31073"/>
    <cellStyle name="Note 11 38 3" xfId="39779"/>
    <cellStyle name="Note 11 38 4" xfId="43038"/>
    <cellStyle name="Note 11 39" xfId="35890"/>
    <cellStyle name="Note 11 39 2" xfId="37614"/>
    <cellStyle name="Note 11 39 3" xfId="41374"/>
    <cellStyle name="Note 11 39 4" xfId="44531"/>
    <cellStyle name="Note 11 4" xfId="33083"/>
    <cellStyle name="Note 11 4 2" xfId="32355"/>
    <cellStyle name="Note 11 4 3" xfId="38593"/>
    <cellStyle name="Note 11 4 4" xfId="41924"/>
    <cellStyle name="Note 11 40" xfId="35945"/>
    <cellStyle name="Note 11 40 2" xfId="37960"/>
    <cellStyle name="Note 11 40 3" xfId="36871"/>
    <cellStyle name="Note 11 40 4" xfId="41422"/>
    <cellStyle name="Note 11 40 5" xfId="44577"/>
    <cellStyle name="Note 11 41" xfId="36204"/>
    <cellStyle name="Note 11 41 2" xfId="38181"/>
    <cellStyle name="Note 11 41 3" xfId="38392"/>
    <cellStyle name="Note 11 41 4" xfId="41622"/>
    <cellStyle name="Note 11 41 5" xfId="44767"/>
    <cellStyle name="Note 11 42" xfId="32834"/>
    <cellStyle name="Note 11 5" xfId="33158"/>
    <cellStyle name="Note 11 5 2" xfId="31028"/>
    <cellStyle name="Note 11 5 3" xfId="38668"/>
    <cellStyle name="Note 11 5 4" xfId="41995"/>
    <cellStyle name="Note 11 6" xfId="33235"/>
    <cellStyle name="Note 11 6 2" xfId="31332"/>
    <cellStyle name="Note 11 6 3" xfId="38745"/>
    <cellStyle name="Note 11 6 4" xfId="42065"/>
    <cellStyle name="Note 11 7" xfId="33309"/>
    <cellStyle name="Note 11 7 2" xfId="31419"/>
    <cellStyle name="Note 11 7 3" xfId="38819"/>
    <cellStyle name="Note 11 7 4" xfId="42135"/>
    <cellStyle name="Note 11 8" xfId="33358"/>
    <cellStyle name="Note 11 8 2" xfId="32367"/>
    <cellStyle name="Note 11 8 3" xfId="38868"/>
    <cellStyle name="Note 11 8 4" xfId="42180"/>
    <cellStyle name="Note 11 9" xfId="33405"/>
    <cellStyle name="Note 11 9 2" xfId="30951"/>
    <cellStyle name="Note 11 9 3" xfId="38915"/>
    <cellStyle name="Note 11 9 4" xfId="42224"/>
    <cellStyle name="Note 12" xfId="15536"/>
    <cellStyle name="Note 12 2" xfId="30602"/>
    <cellStyle name="Note 12 2 2" xfId="36127"/>
    <cellStyle name="Note 12 2 3" xfId="38105"/>
    <cellStyle name="Note 12 2 4" xfId="38341"/>
    <cellStyle name="Note 12 2 5" xfId="41571"/>
    <cellStyle name="Note 12 2 6" xfId="44716"/>
    <cellStyle name="Note 12 3" xfId="36281"/>
    <cellStyle name="Note 12 3 2" xfId="38258"/>
    <cellStyle name="Note 12 3 3" xfId="38468"/>
    <cellStyle name="Note 12 3 4" xfId="41698"/>
    <cellStyle name="Note 12 3 5" xfId="44843"/>
    <cellStyle name="Note 12 4" xfId="36088"/>
    <cellStyle name="Note 13" xfId="15525"/>
    <cellStyle name="Note 13 2" xfId="30594"/>
    <cellStyle name="Note 13 2 2" xfId="36116"/>
    <cellStyle name="Note 13 2 3" xfId="38094"/>
    <cellStyle name="Note 13 2 4" xfId="38330"/>
    <cellStyle name="Note 13 2 5" xfId="41560"/>
    <cellStyle name="Note 13 2 6" xfId="44705"/>
    <cellStyle name="Note 13 3" xfId="36248"/>
    <cellStyle name="Note 13 3 2" xfId="38225"/>
    <cellStyle name="Note 13 3 3" xfId="38436"/>
    <cellStyle name="Note 13 3 4" xfId="41666"/>
    <cellStyle name="Note 13 3 5" xfId="44811"/>
    <cellStyle name="Note 13 4" xfId="36077"/>
    <cellStyle name="Note 14" xfId="15529"/>
    <cellStyle name="Note 14 2" xfId="36120"/>
    <cellStyle name="Note 14 2 2" xfId="38098"/>
    <cellStyle name="Note 14 2 3" xfId="38334"/>
    <cellStyle name="Note 14 2 4" xfId="41564"/>
    <cellStyle name="Note 14 2 5" xfId="44709"/>
    <cellStyle name="Note 14 3" xfId="36237"/>
    <cellStyle name="Note 14 3 2" xfId="38214"/>
    <cellStyle name="Note 14 3 3" xfId="38425"/>
    <cellStyle name="Note 14 3 4" xfId="41655"/>
    <cellStyle name="Note 14 3 5" xfId="44800"/>
    <cellStyle name="Note 14 4" xfId="36081"/>
    <cellStyle name="Note 15" xfId="30632"/>
    <cellStyle name="Note 15 2" xfId="36213"/>
    <cellStyle name="Note 15 3" xfId="38190"/>
    <cellStyle name="Note 15 4" xfId="38401"/>
    <cellStyle name="Note 15 5" xfId="41631"/>
    <cellStyle name="Note 15 6" xfId="44776"/>
    <cellStyle name="Note 16" xfId="30644"/>
    <cellStyle name="Note 17" xfId="30642"/>
    <cellStyle name="Note 18" xfId="30649"/>
    <cellStyle name="Note 19" xfId="30658"/>
    <cellStyle name="Note 2" xfId="15356"/>
    <cellStyle name="Note 2 10" xfId="32648"/>
    <cellStyle name="Note 2 10 2" xfId="31917"/>
    <cellStyle name="Note 2 10 3" xfId="37443"/>
    <cellStyle name="Note 2 10 4" xfId="32533"/>
    <cellStyle name="Note 2 11" xfId="32642"/>
    <cellStyle name="Note 2 11 2" xfId="31340"/>
    <cellStyle name="Note 2 11 3" xfId="37560"/>
    <cellStyle name="Note 2 11 4" xfId="32149"/>
    <cellStyle name="Note 2 12" xfId="32567"/>
    <cellStyle name="Note 2 12 2" xfId="31914"/>
    <cellStyle name="Note 2 12 3" xfId="31584"/>
    <cellStyle name="Note 2 12 4" xfId="30742"/>
    <cellStyle name="Note 2 13" xfId="32666"/>
    <cellStyle name="Note 2 13 2" xfId="31375"/>
    <cellStyle name="Note 2 13 3" xfId="30720"/>
    <cellStyle name="Note 2 13 4" xfId="37423"/>
    <cellStyle name="Note 2 14" xfId="33828"/>
    <cellStyle name="Note 2 14 2" xfId="37979"/>
    <cellStyle name="Note 2 14 3" xfId="39337"/>
    <cellStyle name="Note 2 14 4" xfId="42619"/>
    <cellStyle name="Note 2 15" xfId="33766"/>
    <cellStyle name="Note 2 15 2" xfId="31189"/>
    <cellStyle name="Note 2 15 3" xfId="39275"/>
    <cellStyle name="Note 2 15 4" xfId="42560"/>
    <cellStyle name="Note 2 16" xfId="32713"/>
    <cellStyle name="Note 2 16 2" xfId="30672"/>
    <cellStyle name="Note 2 16 3" xfId="37022"/>
    <cellStyle name="Note 2 16 4" xfId="30855"/>
    <cellStyle name="Note 2 17" xfId="32665"/>
    <cellStyle name="Note 2 17 2" xfId="31770"/>
    <cellStyle name="Note 2 17 3" xfId="37497"/>
    <cellStyle name="Note 2 17 4" xfId="41535"/>
    <cellStyle name="Note 2 18" xfId="34563"/>
    <cellStyle name="Note 2 18 2" xfId="38055"/>
    <cellStyle name="Note 2 18 3" xfId="40051"/>
    <cellStyle name="Note 2 18 4" xfId="43294"/>
    <cellStyle name="Note 2 19" xfId="34158"/>
    <cellStyle name="Note 2 19 2" xfId="31855"/>
    <cellStyle name="Note 2 19 3" xfId="39664"/>
    <cellStyle name="Note 2 19 4" xfId="42928"/>
    <cellStyle name="Note 2 2" xfId="30489"/>
    <cellStyle name="Note 2 2 2" xfId="32595"/>
    <cellStyle name="Note 2 2 3" xfId="32108"/>
    <cellStyle name="Note 2 2 4" xfId="32370"/>
    <cellStyle name="Note 2 2 5" xfId="37048"/>
    <cellStyle name="Note 2 20" xfId="34264"/>
    <cellStyle name="Note 2 20 2" xfId="32510"/>
    <cellStyle name="Note 2 20 3" xfId="39766"/>
    <cellStyle name="Note 2 20 4" xfId="43025"/>
    <cellStyle name="Note 2 21" xfId="34200"/>
    <cellStyle name="Note 2 21 2" xfId="32517"/>
    <cellStyle name="Note 2 21 3" xfId="39705"/>
    <cellStyle name="Note 2 21 4" xfId="42966"/>
    <cellStyle name="Note 2 22" xfId="34839"/>
    <cellStyle name="Note 2 22 2" xfId="37585"/>
    <cellStyle name="Note 2 22 3" xfId="40327"/>
    <cellStyle name="Note 2 22 4" xfId="43546"/>
    <cellStyle name="Note 2 23" xfId="34195"/>
    <cellStyle name="Note 2 23 2" xfId="31908"/>
    <cellStyle name="Note 2 23 3" xfId="39700"/>
    <cellStyle name="Note 2 23 4" xfId="42962"/>
    <cellStyle name="Note 2 24" xfId="34318"/>
    <cellStyle name="Note 2 24 2" xfId="31107"/>
    <cellStyle name="Note 2 24 3" xfId="39818"/>
    <cellStyle name="Note 2 24 4" xfId="43075"/>
    <cellStyle name="Note 2 25" xfId="34761"/>
    <cellStyle name="Note 2 25 2" xfId="37453"/>
    <cellStyle name="Note 2 25 3" xfId="40249"/>
    <cellStyle name="Note 2 25 4" xfId="43472"/>
    <cellStyle name="Note 2 26" xfId="34213"/>
    <cellStyle name="Note 2 26 2" xfId="31146"/>
    <cellStyle name="Note 2 26 3" xfId="39718"/>
    <cellStyle name="Note 2 26 4" xfId="42979"/>
    <cellStyle name="Note 2 27" xfId="34258"/>
    <cellStyle name="Note 2 27 2" xfId="32511"/>
    <cellStyle name="Note 2 27 3" xfId="39761"/>
    <cellStyle name="Note 2 27 4" xfId="43020"/>
    <cellStyle name="Note 2 28" xfId="34506"/>
    <cellStyle name="Note 2 28 2" xfId="37086"/>
    <cellStyle name="Note 2 28 3" xfId="39995"/>
    <cellStyle name="Note 2 28 4" xfId="43241"/>
    <cellStyle name="Note 2 29" xfId="34209"/>
    <cellStyle name="Note 2 29 2" xfId="32212"/>
    <cellStyle name="Note 2 29 3" xfId="39714"/>
    <cellStyle name="Note 2 29 4" xfId="42975"/>
    <cellStyle name="Note 2 3" xfId="32747"/>
    <cellStyle name="Note 2 3 2" xfId="32500"/>
    <cellStyle name="Note 2 3 3" xfId="37017"/>
    <cellStyle name="Note 2 3 4" xfId="37787"/>
    <cellStyle name="Note 2 30" xfId="34399"/>
    <cellStyle name="Note 2 30 2" xfId="31794"/>
    <cellStyle name="Note 2 30 3" xfId="39894"/>
    <cellStyle name="Note 2 30 4" xfId="43146"/>
    <cellStyle name="Note 2 31" xfId="34472"/>
    <cellStyle name="Note 2 31 2" xfId="37557"/>
    <cellStyle name="Note 2 31 3" xfId="39962"/>
    <cellStyle name="Note 2 31 4" xfId="43210"/>
    <cellStyle name="Note 2 32" xfId="34536"/>
    <cellStyle name="Note 2 32 2" xfId="37775"/>
    <cellStyle name="Note 2 32 3" xfId="40024"/>
    <cellStyle name="Note 2 32 4" xfId="43270"/>
    <cellStyle name="Note 2 33" xfId="34303"/>
    <cellStyle name="Note 2 33 2" xfId="31096"/>
    <cellStyle name="Note 2 33 3" xfId="39804"/>
    <cellStyle name="Note 2 33 4" xfId="43061"/>
    <cellStyle name="Note 2 34" xfId="34234"/>
    <cellStyle name="Note 2 34 2" xfId="31747"/>
    <cellStyle name="Note 2 34 3" xfId="39737"/>
    <cellStyle name="Note 2 34 4" xfId="42998"/>
    <cellStyle name="Note 2 35" xfId="34246"/>
    <cellStyle name="Note 2 35 2" xfId="30748"/>
    <cellStyle name="Note 2 35 3" xfId="39749"/>
    <cellStyle name="Note 2 35 4" xfId="43010"/>
    <cellStyle name="Note 2 36" xfId="34408"/>
    <cellStyle name="Note 2 36 2" xfId="32216"/>
    <cellStyle name="Note 2 36 3" xfId="39902"/>
    <cellStyle name="Note 2 36 4" xfId="43153"/>
    <cellStyle name="Note 2 37" xfId="34206"/>
    <cellStyle name="Note 2 37 2" xfId="32301"/>
    <cellStyle name="Note 2 37 3" xfId="39711"/>
    <cellStyle name="Note 2 37 4" xfId="42972"/>
    <cellStyle name="Note 2 38" xfId="34371"/>
    <cellStyle name="Note 2 38 2" xfId="30975"/>
    <cellStyle name="Note 2 38 3" xfId="39867"/>
    <cellStyle name="Note 2 38 4" xfId="43121"/>
    <cellStyle name="Note 2 39" xfId="36024"/>
    <cellStyle name="Note 2 39 2" xfId="32416"/>
    <cellStyle name="Note 2 39 3" xfId="41489"/>
    <cellStyle name="Note 2 39 4" xfId="44644"/>
    <cellStyle name="Note 2 4" xfId="32762"/>
    <cellStyle name="Note 2 4 2" xfId="31373"/>
    <cellStyle name="Note 2 4 3" xfId="38312"/>
    <cellStyle name="Note 2 4 4" xfId="30793"/>
    <cellStyle name="Note 2 40" xfId="36103"/>
    <cellStyle name="Note 2 40 2" xfId="38081"/>
    <cellStyle name="Note 2 40 3" xfId="38317"/>
    <cellStyle name="Note 2 40 4" xfId="41547"/>
    <cellStyle name="Note 2 40 5" xfId="44692"/>
    <cellStyle name="Note 2 41" xfId="36232"/>
    <cellStyle name="Note 2 41 2" xfId="38209"/>
    <cellStyle name="Note 2 41 3" xfId="38420"/>
    <cellStyle name="Note 2 41 4" xfId="41650"/>
    <cellStyle name="Note 2 41 5" xfId="44795"/>
    <cellStyle name="Note 2 42" xfId="32540"/>
    <cellStyle name="Note 2 5" xfId="32677"/>
    <cellStyle name="Note 2 5 2" xfId="32118"/>
    <cellStyle name="Note 2 5 3" xfId="36653"/>
    <cellStyle name="Note 2 5 4" xfId="37175"/>
    <cellStyle name="Note 2 6" xfId="32629"/>
    <cellStyle name="Note 2 6 2" xfId="32113"/>
    <cellStyle name="Note 2 6 3" xfId="36970"/>
    <cellStyle name="Note 2 6 4" xfId="31117"/>
    <cellStyle name="Note 2 7" xfId="32620"/>
    <cellStyle name="Note 2 7 2" xfId="31916"/>
    <cellStyle name="Note 2 7 3" xfId="36719"/>
    <cellStyle name="Note 2 7 4" xfId="37503"/>
    <cellStyle name="Note 2 8" xfId="32584"/>
    <cellStyle name="Note 2 8 2" xfId="31339"/>
    <cellStyle name="Note 2 8 3" xfId="32025"/>
    <cellStyle name="Note 2 8 4" xfId="37233"/>
    <cellStyle name="Note 2 9" xfId="32739"/>
    <cellStyle name="Note 2 9 2" xfId="31937"/>
    <cellStyle name="Note 2 9 3" xfId="37691"/>
    <cellStyle name="Note 2 9 4" xfId="30675"/>
    <cellStyle name="Note 20" xfId="44873"/>
    <cellStyle name="Note 21" xfId="44864"/>
    <cellStyle name="Note 22" xfId="44887"/>
    <cellStyle name="Note 3" xfId="15451"/>
    <cellStyle name="Note 3 10" xfId="33536"/>
    <cellStyle name="Note 3 10 2" xfId="32005"/>
    <cellStyle name="Note 3 10 3" xfId="39046"/>
    <cellStyle name="Note 3 10 4" xfId="42348"/>
    <cellStyle name="Note 3 11" xfId="33619"/>
    <cellStyle name="Note 3 11 2" xfId="31077"/>
    <cellStyle name="Note 3 11 3" xfId="39129"/>
    <cellStyle name="Note 3 11 4" xfId="42423"/>
    <cellStyle name="Note 3 12" xfId="33697"/>
    <cellStyle name="Note 3 12 2" xfId="30970"/>
    <cellStyle name="Note 3 12 3" xfId="39207"/>
    <cellStyle name="Note 3 12 4" xfId="42496"/>
    <cellStyle name="Note 3 13" xfId="33767"/>
    <cellStyle name="Note 3 13 2" xfId="31556"/>
    <cellStyle name="Note 3 13 3" xfId="39276"/>
    <cellStyle name="Note 3 13 4" xfId="42561"/>
    <cellStyle name="Note 3 14" xfId="33859"/>
    <cellStyle name="Note 3 14 2" xfId="36371"/>
    <cellStyle name="Note 3 14 3" xfId="39368"/>
    <cellStyle name="Note 3 14 4" xfId="42649"/>
    <cellStyle name="Note 3 15" xfId="33928"/>
    <cellStyle name="Note 3 15 2" xfId="30805"/>
    <cellStyle name="Note 3 15 3" xfId="39437"/>
    <cellStyle name="Note 3 15 4" xfId="42714"/>
    <cellStyle name="Note 3 16" xfId="32685"/>
    <cellStyle name="Note 3 16 2" xfId="31628"/>
    <cellStyle name="Note 3 16 3" xfId="37843"/>
    <cellStyle name="Note 3 16 4" xfId="31860"/>
    <cellStyle name="Note 3 17" xfId="34060"/>
    <cellStyle name="Note 3 17 2" xfId="30843"/>
    <cellStyle name="Note 3 17 3" xfId="39569"/>
    <cellStyle name="Note 3 17 4" xfId="42839"/>
    <cellStyle name="Note 3 18" xfId="34605"/>
    <cellStyle name="Note 3 18 2" xfId="37106"/>
    <cellStyle name="Note 3 18 3" xfId="40093"/>
    <cellStyle name="Note 3 18 4" xfId="43329"/>
    <cellStyle name="Note 3 19" xfId="34696"/>
    <cellStyle name="Note 3 19 2" xfId="36783"/>
    <cellStyle name="Note 3 19 3" xfId="40184"/>
    <cellStyle name="Note 3 19 4" xfId="43411"/>
    <cellStyle name="Note 3 2" xfId="30525"/>
    <cellStyle name="Note 3 2 2" xfId="32874"/>
    <cellStyle name="Note 3 2 3" xfId="31611"/>
    <cellStyle name="Note 3 2 4" xfId="31618"/>
    <cellStyle name="Note 3 2 5" xfId="41727"/>
    <cellStyle name="Note 3 20" xfId="34777"/>
    <cellStyle name="Note 3 20 2" xfId="31504"/>
    <cellStyle name="Note 3 20 3" xfId="40265"/>
    <cellStyle name="Note 3 20 4" xfId="43487"/>
    <cellStyle name="Note 3 21" xfId="34443"/>
    <cellStyle name="Note 3 21 2" xfId="36993"/>
    <cellStyle name="Note 3 21 3" xfId="39934"/>
    <cellStyle name="Note 3 21 4" xfId="43183"/>
    <cellStyle name="Note 3 22" xfId="34871"/>
    <cellStyle name="Note 3 22 2" xfId="37758"/>
    <cellStyle name="Note 3 22 3" xfId="40357"/>
    <cellStyle name="Note 3 22 4" xfId="43575"/>
    <cellStyle name="Note 3 23" xfId="34956"/>
    <cellStyle name="Note 3 23 2" xfId="37432"/>
    <cellStyle name="Note 3 23 3" xfId="40442"/>
    <cellStyle name="Note 3 23 4" xfId="43656"/>
    <cellStyle name="Note 3 24" xfId="35042"/>
    <cellStyle name="Note 3 24 2" xfId="38046"/>
    <cellStyle name="Note 3 24 3" xfId="40528"/>
    <cellStyle name="Note 3 24 4" xfId="43738"/>
    <cellStyle name="Note 3 25" xfId="35112"/>
    <cellStyle name="Note 3 25 2" xfId="37146"/>
    <cellStyle name="Note 3 25 3" xfId="40597"/>
    <cellStyle name="Note 3 25 4" xfId="43803"/>
    <cellStyle name="Note 3 26" xfId="34464"/>
    <cellStyle name="Note 3 26 2" xfId="37757"/>
    <cellStyle name="Note 3 26 3" xfId="39954"/>
    <cellStyle name="Note 3 26 4" xfId="43202"/>
    <cellStyle name="Note 3 27" xfId="35229"/>
    <cellStyle name="Note 3 27 2" xfId="37096"/>
    <cellStyle name="Note 3 27 3" xfId="40714"/>
    <cellStyle name="Note 3 27 4" xfId="43912"/>
    <cellStyle name="Note 3 28" xfId="34175"/>
    <cellStyle name="Note 3 28 2" xfId="32069"/>
    <cellStyle name="Note 3 28 3" xfId="39680"/>
    <cellStyle name="Note 3 28 4" xfId="42944"/>
    <cellStyle name="Note 3 29" xfId="35358"/>
    <cellStyle name="Note 3 29 2" xfId="37073"/>
    <cellStyle name="Note 3 29 3" xfId="40843"/>
    <cellStyle name="Note 3 29 4" xfId="44033"/>
    <cellStyle name="Note 3 3" xfId="32954"/>
    <cellStyle name="Note 3 3 2" xfId="31213"/>
    <cellStyle name="Note 3 3 3" xfId="36572"/>
    <cellStyle name="Note 3 3 4" xfId="41801"/>
    <cellStyle name="Note 3 30" xfId="35424"/>
    <cellStyle name="Note 3 30 2" xfId="37428"/>
    <cellStyle name="Note 3 30 3" xfId="40909"/>
    <cellStyle name="Note 3 30 4" xfId="44094"/>
    <cellStyle name="Note 3 31" xfId="34532"/>
    <cellStyle name="Note 3 31 2" xfId="37885"/>
    <cellStyle name="Note 3 31 3" xfId="40020"/>
    <cellStyle name="Note 3 31 4" xfId="43266"/>
    <cellStyle name="Note 3 32" xfId="34177"/>
    <cellStyle name="Note 3 32 2" xfId="31894"/>
    <cellStyle name="Note 3 32 3" xfId="39682"/>
    <cellStyle name="Note 3 32 4" xfId="42946"/>
    <cellStyle name="Note 3 33" xfId="35613"/>
    <cellStyle name="Note 3 33 2" xfId="37359"/>
    <cellStyle name="Note 3 33 3" xfId="41098"/>
    <cellStyle name="Note 3 33 4" xfId="44269"/>
    <cellStyle name="Note 3 34" xfId="35694"/>
    <cellStyle name="Note 3 34 2" xfId="37033"/>
    <cellStyle name="Note 3 34 3" xfId="41179"/>
    <cellStyle name="Note 3 34 4" xfId="44345"/>
    <cellStyle name="Note 3 35" xfId="34549"/>
    <cellStyle name="Note 3 35 2" xfId="37012"/>
    <cellStyle name="Note 3 35 3" xfId="40037"/>
    <cellStyle name="Note 3 35 4" xfId="43282"/>
    <cellStyle name="Note 3 36" xfId="35768"/>
    <cellStyle name="Note 3 36 2" xfId="36774"/>
    <cellStyle name="Note 3 36 3" xfId="41252"/>
    <cellStyle name="Note 3 36 4" xfId="44414"/>
    <cellStyle name="Note 3 37" xfId="34215"/>
    <cellStyle name="Note 3 37 2" xfId="30965"/>
    <cellStyle name="Note 3 37 3" xfId="39720"/>
    <cellStyle name="Note 3 37 4" xfId="42981"/>
    <cellStyle name="Note 3 38" xfId="35850"/>
    <cellStyle name="Note 3 38 2" xfId="37417"/>
    <cellStyle name="Note 3 38 3" xfId="41334"/>
    <cellStyle name="Note 3 38 4" xfId="44492"/>
    <cellStyle name="Note 3 39" xfId="36054"/>
    <cellStyle name="Note 3 39 2" xfId="38289"/>
    <cellStyle name="Note 3 39 3" xfId="41519"/>
    <cellStyle name="Note 3 39 4" xfId="44674"/>
    <cellStyle name="Note 3 4" xfId="33043"/>
    <cellStyle name="Note 3 4 2" xfId="30939"/>
    <cellStyle name="Note 3 4 3" xfId="38553"/>
    <cellStyle name="Note 3 4 4" xfId="41885"/>
    <cellStyle name="Note 3 40" xfId="35996"/>
    <cellStyle name="Note 3 40 2" xfId="38011"/>
    <cellStyle name="Note 3 40 3" xfId="32429"/>
    <cellStyle name="Note 3 40 4" xfId="41461"/>
    <cellStyle name="Note 3 40 5" xfId="44616"/>
    <cellStyle name="Note 3 41" xfId="36245"/>
    <cellStyle name="Note 3 41 2" xfId="38222"/>
    <cellStyle name="Note 3 41 3" xfId="38433"/>
    <cellStyle name="Note 3 41 4" xfId="41663"/>
    <cellStyle name="Note 3 41 5" xfId="44808"/>
    <cellStyle name="Note 3 42" xfId="32793"/>
    <cellStyle name="Note 3 5" xfId="33120"/>
    <cellStyle name="Note 3 5 2" xfId="31961"/>
    <cellStyle name="Note 3 5 3" xfId="38630"/>
    <cellStyle name="Note 3 5 4" xfId="41958"/>
    <cellStyle name="Note 3 6" xfId="33194"/>
    <cellStyle name="Note 3 6 2" xfId="32171"/>
    <cellStyle name="Note 3 6 3" xfId="38704"/>
    <cellStyle name="Note 3 6 4" xfId="42026"/>
    <cellStyle name="Note 3 7" xfId="33271"/>
    <cellStyle name="Note 3 7 2" xfId="30871"/>
    <cellStyle name="Note 3 7 3" xfId="38781"/>
    <cellStyle name="Note 3 7 4" xfId="42098"/>
    <cellStyle name="Note 3 8" xfId="32694"/>
    <cellStyle name="Note 3 8 2" xfId="31352"/>
    <cellStyle name="Note 3 8 3" xfId="36612"/>
    <cellStyle name="Note 3 8 4" xfId="31031"/>
    <cellStyle name="Note 3 9" xfId="33451"/>
    <cellStyle name="Note 3 9 2" xfId="32181"/>
    <cellStyle name="Note 3 9 3" xfId="38961"/>
    <cellStyle name="Note 3 9 4" xfId="42267"/>
    <cellStyle name="Note 4" xfId="15461"/>
    <cellStyle name="Note 4 10" xfId="33546"/>
    <cellStyle name="Note 4 10 2" xfId="31910"/>
    <cellStyle name="Note 4 10 3" xfId="39056"/>
    <cellStyle name="Note 4 10 4" xfId="42358"/>
    <cellStyle name="Note 4 11" xfId="33628"/>
    <cellStyle name="Note 4 11 2" xfId="31990"/>
    <cellStyle name="Note 4 11 3" xfId="39138"/>
    <cellStyle name="Note 4 11 4" xfId="42432"/>
    <cellStyle name="Note 4 12" xfId="33706"/>
    <cellStyle name="Note 4 12 2" xfId="31995"/>
    <cellStyle name="Note 4 12 3" xfId="39216"/>
    <cellStyle name="Note 4 12 4" xfId="42505"/>
    <cellStyle name="Note 4 13" xfId="33776"/>
    <cellStyle name="Note 4 13 2" xfId="38134"/>
    <cellStyle name="Note 4 13 3" xfId="39285"/>
    <cellStyle name="Note 4 13 4" xfId="42570"/>
    <cellStyle name="Note 4 14" xfId="33869"/>
    <cellStyle name="Note 4 14 2" xfId="36406"/>
    <cellStyle name="Note 4 14 3" xfId="39378"/>
    <cellStyle name="Note 4 14 4" xfId="42659"/>
    <cellStyle name="Note 4 15" xfId="33934"/>
    <cellStyle name="Note 4 15 2" xfId="32000"/>
    <cellStyle name="Note 4 15 3" xfId="39443"/>
    <cellStyle name="Note 4 15 4" xfId="42720"/>
    <cellStyle name="Note 4 16" xfId="33991"/>
    <cellStyle name="Note 4 16 2" xfId="30802"/>
    <cellStyle name="Note 4 16 3" xfId="39500"/>
    <cellStyle name="Note 4 16 4" xfId="42774"/>
    <cellStyle name="Note 4 17" xfId="34069"/>
    <cellStyle name="Note 4 17 2" xfId="30693"/>
    <cellStyle name="Note 4 17 3" xfId="39578"/>
    <cellStyle name="Note 4 17 4" xfId="42848"/>
    <cellStyle name="Note 4 18" xfId="34615"/>
    <cellStyle name="Note 4 18 2" xfId="37020"/>
    <cellStyle name="Note 4 18 3" xfId="40103"/>
    <cellStyle name="Note 4 18 4" xfId="43339"/>
    <cellStyle name="Note 4 19" xfId="34706"/>
    <cellStyle name="Note 4 19 2" xfId="37372"/>
    <cellStyle name="Note 4 19 3" xfId="40194"/>
    <cellStyle name="Note 4 19 4" xfId="43421"/>
    <cellStyle name="Note 4 2" xfId="30535"/>
    <cellStyle name="Note 4 2 2" xfId="32883"/>
    <cellStyle name="Note 4 2 3" xfId="30749"/>
    <cellStyle name="Note 4 2 4" xfId="32074"/>
    <cellStyle name="Note 4 2 5" xfId="41736"/>
    <cellStyle name="Note 4 20" xfId="34787"/>
    <cellStyle name="Note 4 20 2" xfId="32387"/>
    <cellStyle name="Note 4 20 3" xfId="40275"/>
    <cellStyle name="Note 4 20 4" xfId="43497"/>
    <cellStyle name="Note 4 21" xfId="34169"/>
    <cellStyle name="Note 4 21 2" xfId="31886"/>
    <cellStyle name="Note 4 21 3" xfId="39674"/>
    <cellStyle name="Note 4 21 4" xfId="42938"/>
    <cellStyle name="Note 4 22" xfId="34881"/>
    <cellStyle name="Note 4 22 2" xfId="37483"/>
    <cellStyle name="Note 4 22 3" xfId="40367"/>
    <cellStyle name="Note 4 22 4" xfId="43585"/>
    <cellStyle name="Note 4 23" xfId="34966"/>
    <cellStyle name="Note 4 23 2" xfId="36857"/>
    <cellStyle name="Note 4 23 3" xfId="40452"/>
    <cellStyle name="Note 4 23 4" xfId="43666"/>
    <cellStyle name="Note 4 24" xfId="35052"/>
    <cellStyle name="Note 4 24 2" xfId="37161"/>
    <cellStyle name="Note 4 24 3" xfId="40538"/>
    <cellStyle name="Note 4 24 4" xfId="43748"/>
    <cellStyle name="Note 4 25" xfId="35118"/>
    <cellStyle name="Note 4 25 2" xfId="37720"/>
    <cellStyle name="Note 4 25 3" xfId="40603"/>
    <cellStyle name="Note 4 25 4" xfId="43808"/>
    <cellStyle name="Note 4 26" xfId="35173"/>
    <cellStyle name="Note 4 26 2" xfId="37045"/>
    <cellStyle name="Note 4 26 3" xfId="40658"/>
    <cellStyle name="Note 4 26 4" xfId="43860"/>
    <cellStyle name="Note 4 27" xfId="35234"/>
    <cellStyle name="Note 4 27 2" xfId="37752"/>
    <cellStyle name="Note 4 27 3" xfId="40719"/>
    <cellStyle name="Note 4 27 4" xfId="43917"/>
    <cellStyle name="Note 4 28" xfId="35287"/>
    <cellStyle name="Note 4 28 2" xfId="37345"/>
    <cellStyle name="Note 4 28 3" xfId="40772"/>
    <cellStyle name="Note 4 28 4" xfId="43967"/>
    <cellStyle name="Note 4 29" xfId="35367"/>
    <cellStyle name="Note 4 29 2" xfId="36405"/>
    <cellStyle name="Note 4 29 3" xfId="40852"/>
    <cellStyle name="Note 4 29 4" xfId="44042"/>
    <cellStyle name="Note 4 3" xfId="32964"/>
    <cellStyle name="Note 4 3 2" xfId="30927"/>
    <cellStyle name="Note 4 3 3" xfId="37452"/>
    <cellStyle name="Note 4 3 4" xfId="41811"/>
    <cellStyle name="Note 4 30" xfId="35427"/>
    <cellStyle name="Note 4 30 2" xfId="37384"/>
    <cellStyle name="Note 4 30 3" xfId="40912"/>
    <cellStyle name="Note 4 30 4" xfId="44097"/>
    <cellStyle name="Note 4 31" xfId="35480"/>
    <cellStyle name="Note 4 31 2" xfId="37858"/>
    <cellStyle name="Note 4 31 3" xfId="40965"/>
    <cellStyle name="Note 4 31 4" xfId="44147"/>
    <cellStyle name="Note 4 32" xfId="35533"/>
    <cellStyle name="Note 4 32 2" xfId="37361"/>
    <cellStyle name="Note 4 32 3" xfId="41018"/>
    <cellStyle name="Note 4 32 4" xfId="44197"/>
    <cellStyle name="Note 4 33" xfId="35623"/>
    <cellStyle name="Note 4 33 2" xfId="36797"/>
    <cellStyle name="Note 4 33 3" xfId="41108"/>
    <cellStyle name="Note 4 33 4" xfId="44279"/>
    <cellStyle name="Note 4 34" xfId="35703"/>
    <cellStyle name="Note 4 34 2" xfId="36436"/>
    <cellStyle name="Note 4 34 3" xfId="41188"/>
    <cellStyle name="Note 4 34 4" xfId="44354"/>
    <cellStyle name="Note 4 35" xfId="34451"/>
    <cellStyle name="Note 4 35 2" xfId="36437"/>
    <cellStyle name="Note 4 35 3" xfId="39942"/>
    <cellStyle name="Note 4 35 4" xfId="43191"/>
    <cellStyle name="Note 4 36" xfId="35771"/>
    <cellStyle name="Note 4 36 2" xfId="36325"/>
    <cellStyle name="Note 4 36 3" xfId="41255"/>
    <cellStyle name="Note 4 36 4" xfId="44417"/>
    <cellStyle name="Note 4 37" xfId="35479"/>
    <cellStyle name="Note 4 37 2" xfId="37887"/>
    <cellStyle name="Note 4 37 3" xfId="40964"/>
    <cellStyle name="Note 4 37 4" xfId="44146"/>
    <cellStyle name="Note 4 38" xfId="35860"/>
    <cellStyle name="Note 4 38 2" xfId="37277"/>
    <cellStyle name="Note 4 38 3" xfId="41344"/>
    <cellStyle name="Note 4 38 4" xfId="44502"/>
    <cellStyle name="Note 4 39" xfId="36064"/>
    <cellStyle name="Note 4 39 2" xfId="38299"/>
    <cellStyle name="Note 4 39 3" xfId="41529"/>
    <cellStyle name="Note 4 39 4" xfId="44684"/>
    <cellStyle name="Note 4 4" xfId="33053"/>
    <cellStyle name="Note 4 4 2" xfId="31655"/>
    <cellStyle name="Note 4 4 3" xfId="38563"/>
    <cellStyle name="Note 4 4 4" xfId="41895"/>
    <cellStyle name="Note 4 40" xfId="35929"/>
    <cellStyle name="Note 4 40 2" xfId="37944"/>
    <cellStyle name="Note 4 40 3" xfId="37613"/>
    <cellStyle name="Note 4 40 4" xfId="41411"/>
    <cellStyle name="Note 4 40 5" xfId="44566"/>
    <cellStyle name="Note 4 41" xfId="36243"/>
    <cellStyle name="Note 4 41 2" xfId="38220"/>
    <cellStyle name="Note 4 41 3" xfId="38431"/>
    <cellStyle name="Note 4 41 4" xfId="41661"/>
    <cellStyle name="Note 4 41 5" xfId="44806"/>
    <cellStyle name="Note 4 42" xfId="32803"/>
    <cellStyle name="Note 4 5" xfId="33129"/>
    <cellStyle name="Note 4 5 2" xfId="31009"/>
    <cellStyle name="Note 4 5 3" xfId="38639"/>
    <cellStyle name="Note 4 5 4" xfId="41967"/>
    <cellStyle name="Note 4 6" xfId="33204"/>
    <cellStyle name="Note 4 6 2" xfId="32342"/>
    <cellStyle name="Note 4 6 3" xfId="38714"/>
    <cellStyle name="Note 4 6 4" xfId="42036"/>
    <cellStyle name="Note 4 7" xfId="33280"/>
    <cellStyle name="Note 4 7 2" xfId="30949"/>
    <cellStyle name="Note 4 7 3" xfId="38790"/>
    <cellStyle name="Note 4 7 4" xfId="42107"/>
    <cellStyle name="Note 4 8" xfId="32634"/>
    <cellStyle name="Note 4 8 2" xfId="32001"/>
    <cellStyle name="Note 4 8 3" xfId="36870"/>
    <cellStyle name="Note 4 8 4" xfId="31328"/>
    <cellStyle name="Note 4 9" xfId="33461"/>
    <cellStyle name="Note 4 9 2" xfId="30682"/>
    <cellStyle name="Note 4 9 3" xfId="38971"/>
    <cellStyle name="Note 4 9 4" xfId="42277"/>
    <cellStyle name="Note 5" xfId="15449"/>
    <cellStyle name="Note 5 10" xfId="33535"/>
    <cellStyle name="Note 5 10 2" xfId="32374"/>
    <cellStyle name="Note 5 10 3" xfId="39045"/>
    <cellStyle name="Note 5 10 4" xfId="42347"/>
    <cellStyle name="Note 5 11" xfId="33617"/>
    <cellStyle name="Note 5 11 2" xfId="32490"/>
    <cellStyle name="Note 5 11 3" xfId="39127"/>
    <cellStyle name="Note 5 11 4" xfId="42422"/>
    <cellStyle name="Note 5 12" xfId="33696"/>
    <cellStyle name="Note 5 12 2" xfId="31666"/>
    <cellStyle name="Note 5 12 3" xfId="39206"/>
    <cellStyle name="Note 5 12 4" xfId="42495"/>
    <cellStyle name="Note 5 13" xfId="33765"/>
    <cellStyle name="Note 5 13 2" xfId="31555"/>
    <cellStyle name="Note 5 13 3" xfId="39274"/>
    <cellStyle name="Note 5 13 4" xfId="42559"/>
    <cellStyle name="Note 5 14" xfId="33858"/>
    <cellStyle name="Note 5 14 2" xfId="37052"/>
    <cellStyle name="Note 5 14 3" xfId="39367"/>
    <cellStyle name="Note 5 14 4" xfId="42648"/>
    <cellStyle name="Note 5 15" xfId="33927"/>
    <cellStyle name="Note 5 15 2" xfId="30767"/>
    <cellStyle name="Note 5 15 3" xfId="39436"/>
    <cellStyle name="Note 5 15 4" xfId="42713"/>
    <cellStyle name="Note 5 16" xfId="33428"/>
    <cellStyle name="Note 5 16 2" xfId="31458"/>
    <cellStyle name="Note 5 16 3" xfId="38938"/>
    <cellStyle name="Note 5 16 4" xfId="42245"/>
    <cellStyle name="Note 5 17" xfId="34059"/>
    <cellStyle name="Note 5 17 2" xfId="32483"/>
    <cellStyle name="Note 5 17 3" xfId="39568"/>
    <cellStyle name="Note 5 17 4" xfId="42838"/>
    <cellStyle name="Note 5 18" xfId="34603"/>
    <cellStyle name="Note 5 18 2" xfId="37214"/>
    <cellStyle name="Note 5 18 3" xfId="40091"/>
    <cellStyle name="Note 5 18 4" xfId="43328"/>
    <cellStyle name="Note 5 19" xfId="34694"/>
    <cellStyle name="Note 5 19 2" xfId="36858"/>
    <cellStyle name="Note 5 19 3" xfId="40182"/>
    <cellStyle name="Note 5 19 4" xfId="43410"/>
    <cellStyle name="Note 5 2" xfId="30523"/>
    <cellStyle name="Note 5 2 2" xfId="32873"/>
    <cellStyle name="Note 5 2 3" xfId="31114"/>
    <cellStyle name="Note 5 2 4" xfId="31039"/>
    <cellStyle name="Note 5 2 5" xfId="41726"/>
    <cellStyle name="Note 5 20" xfId="34776"/>
    <cellStyle name="Note 5 20 2" xfId="36453"/>
    <cellStyle name="Note 5 20 3" xfId="40264"/>
    <cellStyle name="Note 5 20 4" xfId="43486"/>
    <cellStyle name="Note 5 21" xfId="34283"/>
    <cellStyle name="Note 5 21 2" xfId="31603"/>
    <cellStyle name="Note 5 21 3" xfId="39785"/>
    <cellStyle name="Note 5 21 4" xfId="43042"/>
    <cellStyle name="Note 5 22" xfId="34869"/>
    <cellStyle name="Note 5 22 2" xfId="37842"/>
    <cellStyle name="Note 5 22 3" xfId="40355"/>
    <cellStyle name="Note 5 22 4" xfId="43573"/>
    <cellStyle name="Note 5 23" xfId="34955"/>
    <cellStyle name="Note 5 23 2" xfId="37474"/>
    <cellStyle name="Note 5 23 3" xfId="40441"/>
    <cellStyle name="Note 5 23 4" xfId="43655"/>
    <cellStyle name="Note 5 24" xfId="35041"/>
    <cellStyle name="Note 5 24 2" xfId="36537"/>
    <cellStyle name="Note 5 24 3" xfId="40527"/>
    <cellStyle name="Note 5 24 4" xfId="43737"/>
    <cellStyle name="Note 5 25" xfId="35111"/>
    <cellStyle name="Note 5 25 2" xfId="37907"/>
    <cellStyle name="Note 5 25 3" xfId="40596"/>
    <cellStyle name="Note 5 25 4" xfId="43802"/>
    <cellStyle name="Note 5 26" xfId="34239"/>
    <cellStyle name="Note 5 26 2" xfId="30883"/>
    <cellStyle name="Note 5 26 3" xfId="39742"/>
    <cellStyle name="Note 5 26 4" xfId="43003"/>
    <cellStyle name="Note 5 27" xfId="35228"/>
    <cellStyle name="Note 5 27 2" xfId="37908"/>
    <cellStyle name="Note 5 27 3" xfId="40713"/>
    <cellStyle name="Note 5 27 4" xfId="43911"/>
    <cellStyle name="Note 5 28" xfId="34364"/>
    <cellStyle name="Note 5 28 2" xfId="30971"/>
    <cellStyle name="Note 5 28 3" xfId="39860"/>
    <cellStyle name="Note 5 28 4" xfId="43114"/>
    <cellStyle name="Note 5 29" xfId="35357"/>
    <cellStyle name="Note 5 29 2" xfId="37455"/>
    <cellStyle name="Note 5 29 3" xfId="40842"/>
    <cellStyle name="Note 5 29 4" xfId="44032"/>
    <cellStyle name="Note 5 3" xfId="32952"/>
    <cellStyle name="Note 5 3 2" xfId="31211"/>
    <cellStyle name="Note 5 3 3" xfId="36558"/>
    <cellStyle name="Note 5 3 4" xfId="41800"/>
    <cellStyle name="Note 5 30" xfId="35423"/>
    <cellStyle name="Note 5 30 2" xfId="37470"/>
    <cellStyle name="Note 5 30 3" xfId="40908"/>
    <cellStyle name="Note 5 30 4" xfId="44093"/>
    <cellStyle name="Note 5 31" xfId="34488"/>
    <cellStyle name="Note 5 31 2" xfId="36791"/>
    <cellStyle name="Note 5 31 3" xfId="39978"/>
    <cellStyle name="Note 5 31 4" xfId="43225"/>
    <cellStyle name="Note 5 32" xfId="34288"/>
    <cellStyle name="Note 5 32 2" xfId="31092"/>
    <cellStyle name="Note 5 32 3" xfId="39790"/>
    <cellStyle name="Note 5 32 4" xfId="43047"/>
    <cellStyle name="Note 5 33" xfId="35611"/>
    <cellStyle name="Note 5 33 2" xfId="37237"/>
    <cellStyle name="Note 5 33 3" xfId="41096"/>
    <cellStyle name="Note 5 33 4" xfId="44268"/>
    <cellStyle name="Note 5 34" xfId="35693"/>
    <cellStyle name="Note 5 34 2" xfId="37304"/>
    <cellStyle name="Note 5 34 3" xfId="41178"/>
    <cellStyle name="Note 5 34 4" xfId="44344"/>
    <cellStyle name="Note 5 35" xfId="34496"/>
    <cellStyle name="Note 5 35 2" xfId="36546"/>
    <cellStyle name="Note 5 35 3" xfId="39985"/>
    <cellStyle name="Note 5 35 4" xfId="43232"/>
    <cellStyle name="Note 5 36" xfId="35767"/>
    <cellStyle name="Note 5 36 2" xfId="36813"/>
    <cellStyle name="Note 5 36 3" xfId="41251"/>
    <cellStyle name="Note 5 36 4" xfId="44413"/>
    <cellStyle name="Note 5 37" xfId="35429"/>
    <cellStyle name="Note 5 37 2" xfId="37295"/>
    <cellStyle name="Note 5 37 3" xfId="40914"/>
    <cellStyle name="Note 5 37 4" xfId="44099"/>
    <cellStyle name="Note 5 38" xfId="35849"/>
    <cellStyle name="Note 5 38 2" xfId="37116"/>
    <cellStyle name="Note 5 38 3" xfId="41333"/>
    <cellStyle name="Note 5 38 4" xfId="44491"/>
    <cellStyle name="Note 5 39" xfId="36053"/>
    <cellStyle name="Note 5 39 2" xfId="38288"/>
    <cellStyle name="Note 5 39 3" xfId="41518"/>
    <cellStyle name="Note 5 39 4" xfId="44673"/>
    <cellStyle name="Note 5 4" xfId="33042"/>
    <cellStyle name="Note 5 4 2" xfId="30940"/>
    <cellStyle name="Note 5 4 3" xfId="38552"/>
    <cellStyle name="Note 5 4 4" xfId="41884"/>
    <cellStyle name="Note 5 40" xfId="35986"/>
    <cellStyle name="Note 5 40 2" xfId="38001"/>
    <cellStyle name="Note 5 40 3" xfId="32412"/>
    <cellStyle name="Note 5 40 4" xfId="41454"/>
    <cellStyle name="Note 5 40 5" xfId="44609"/>
    <cellStyle name="Note 5 41" xfId="36255"/>
    <cellStyle name="Note 5 41 2" xfId="38232"/>
    <cellStyle name="Note 5 41 3" xfId="38443"/>
    <cellStyle name="Note 5 41 4" xfId="41673"/>
    <cellStyle name="Note 5 41 5" xfId="44818"/>
    <cellStyle name="Note 5 42" xfId="32791"/>
    <cellStyle name="Note 5 5" xfId="33119"/>
    <cellStyle name="Note 5 5 2" xfId="31732"/>
    <cellStyle name="Note 5 5 3" xfId="38629"/>
    <cellStyle name="Note 5 5 4" xfId="41957"/>
    <cellStyle name="Note 5 6" xfId="33192"/>
    <cellStyle name="Note 5 6 2" xfId="32038"/>
    <cellStyle name="Note 5 6 3" xfId="38702"/>
    <cellStyle name="Note 5 6 4" xfId="42025"/>
    <cellStyle name="Note 5 7" xfId="33270"/>
    <cellStyle name="Note 5 7 2" xfId="31400"/>
    <cellStyle name="Note 5 7 3" xfId="38780"/>
    <cellStyle name="Note 5 7 4" xfId="42097"/>
    <cellStyle name="Note 5 8" xfId="32574"/>
    <cellStyle name="Note 5 8 2" xfId="31765"/>
    <cellStyle name="Note 5 8 3" xfId="37460"/>
    <cellStyle name="Note 5 8 4" xfId="36498"/>
    <cellStyle name="Note 5 9" xfId="33450"/>
    <cellStyle name="Note 5 9 2" xfId="32180"/>
    <cellStyle name="Note 5 9 3" xfId="38960"/>
    <cellStyle name="Note 5 9 4" xfId="42266"/>
    <cellStyle name="Note 6" xfId="15457"/>
    <cellStyle name="Note 6 10" xfId="33542"/>
    <cellStyle name="Note 6 10 2" xfId="32084"/>
    <cellStyle name="Note 6 10 3" xfId="39052"/>
    <cellStyle name="Note 6 10 4" xfId="42354"/>
    <cellStyle name="Note 6 11" xfId="33624"/>
    <cellStyle name="Note 6 11 2" xfId="31988"/>
    <cellStyle name="Note 6 11 3" xfId="39134"/>
    <cellStyle name="Note 6 11 4" xfId="42428"/>
    <cellStyle name="Note 6 12" xfId="33702"/>
    <cellStyle name="Note 6 12 2" xfId="30979"/>
    <cellStyle name="Note 6 12 3" xfId="39212"/>
    <cellStyle name="Note 6 12 4" xfId="42501"/>
    <cellStyle name="Note 6 13" xfId="33772"/>
    <cellStyle name="Note 6 13 2" xfId="38138"/>
    <cellStyle name="Note 6 13 3" xfId="39281"/>
    <cellStyle name="Note 6 13 4" xfId="42566"/>
    <cellStyle name="Note 6 14" xfId="33865"/>
    <cellStyle name="Note 6 14 2" xfId="36342"/>
    <cellStyle name="Note 6 14 3" xfId="39374"/>
    <cellStyle name="Note 6 14 4" xfId="42655"/>
    <cellStyle name="Note 6 15" xfId="33931"/>
    <cellStyle name="Note 6 15 2" xfId="30815"/>
    <cellStyle name="Note 6 15 3" xfId="39440"/>
    <cellStyle name="Note 6 15 4" xfId="42717"/>
    <cellStyle name="Note 6 16" xfId="33987"/>
    <cellStyle name="Note 6 16 2" xfId="30766"/>
    <cellStyle name="Note 6 16 3" xfId="39496"/>
    <cellStyle name="Note 6 16 4" xfId="42770"/>
    <cellStyle name="Note 6 17" xfId="34065"/>
    <cellStyle name="Note 6 17 2" xfId="31703"/>
    <cellStyle name="Note 6 17 3" xfId="39574"/>
    <cellStyle name="Note 6 17 4" xfId="42844"/>
    <cellStyle name="Note 6 18" xfId="34611"/>
    <cellStyle name="Note 6 18 2" xfId="36463"/>
    <cellStyle name="Note 6 18 3" xfId="40099"/>
    <cellStyle name="Note 6 18 4" xfId="43335"/>
    <cellStyle name="Note 6 19" xfId="34702"/>
    <cellStyle name="Note 6 19 2" xfId="36643"/>
    <cellStyle name="Note 6 19 3" xfId="40190"/>
    <cellStyle name="Note 6 19 4" xfId="43417"/>
    <cellStyle name="Note 6 2" xfId="30531"/>
    <cellStyle name="Note 6 2 2" xfId="32879"/>
    <cellStyle name="Note 6 2 3" xfId="30700"/>
    <cellStyle name="Note 6 2 4" xfId="32238"/>
    <cellStyle name="Note 6 2 5" xfId="41732"/>
    <cellStyle name="Note 6 20" xfId="34783"/>
    <cellStyle name="Note 6 20 2" xfId="32388"/>
    <cellStyle name="Note 6 20 3" xfId="40271"/>
    <cellStyle name="Note 6 20 4" xfId="43493"/>
    <cellStyle name="Note 6 21" xfId="34350"/>
    <cellStyle name="Note 6 21 2" xfId="32140"/>
    <cellStyle name="Note 6 21 3" xfId="39846"/>
    <cellStyle name="Note 6 21 4" xfId="43100"/>
    <cellStyle name="Note 6 22" xfId="34877"/>
    <cellStyle name="Note 6 22 2" xfId="37610"/>
    <cellStyle name="Note 6 22 3" xfId="40363"/>
    <cellStyle name="Note 6 22 4" xfId="43581"/>
    <cellStyle name="Note 6 23" xfId="34962"/>
    <cellStyle name="Note 6 23 2" xfId="37029"/>
    <cellStyle name="Note 6 23 3" xfId="40448"/>
    <cellStyle name="Note 6 23 4" xfId="43662"/>
    <cellStyle name="Note 6 24" xfId="35048"/>
    <cellStyle name="Note 6 24 2" xfId="37777"/>
    <cellStyle name="Note 6 24 3" xfId="40534"/>
    <cellStyle name="Note 6 24 4" xfId="43744"/>
    <cellStyle name="Note 6 25" xfId="35116"/>
    <cellStyle name="Note 6 25 2" xfId="37795"/>
    <cellStyle name="Note 6 25 3" xfId="40601"/>
    <cellStyle name="Note 6 25 4" xfId="43806"/>
    <cellStyle name="Note 6 26" xfId="34475"/>
    <cellStyle name="Note 6 26 2" xfId="37440"/>
    <cellStyle name="Note 6 26 3" xfId="39965"/>
    <cellStyle name="Note 6 26 4" xfId="43213"/>
    <cellStyle name="Note 6 27" xfId="35232"/>
    <cellStyle name="Note 6 27 2" xfId="37836"/>
    <cellStyle name="Note 6 27 3" xfId="40717"/>
    <cellStyle name="Note 6 27 4" xfId="43915"/>
    <cellStyle name="Note 6 28" xfId="34351"/>
    <cellStyle name="Note 6 28 2" xfId="32211"/>
    <cellStyle name="Note 6 28 3" xfId="39847"/>
    <cellStyle name="Note 6 28 4" xfId="43101"/>
    <cellStyle name="Note 6 29" xfId="35363"/>
    <cellStyle name="Note 6 29 2" xfId="37282"/>
    <cellStyle name="Note 6 29 3" xfId="40848"/>
    <cellStyle name="Note 6 29 4" xfId="44038"/>
    <cellStyle name="Note 6 3" xfId="32960"/>
    <cellStyle name="Note 6 3 2" xfId="31179"/>
    <cellStyle name="Note 6 3 3" xfId="37201"/>
    <cellStyle name="Note 6 3 4" xfId="41807"/>
    <cellStyle name="Note 6 30" xfId="35426"/>
    <cellStyle name="Note 6 30 2" xfId="36470"/>
    <cellStyle name="Note 6 30 3" xfId="40911"/>
    <cellStyle name="Note 6 30 4" xfId="44096"/>
    <cellStyle name="Note 6 31" xfId="34260"/>
    <cellStyle name="Note 6 31 2" xfId="32033"/>
    <cellStyle name="Note 6 31 3" xfId="39763"/>
    <cellStyle name="Note 6 31 4" xfId="43022"/>
    <cellStyle name="Note 6 32" xfId="34342"/>
    <cellStyle name="Note 6 32 2" xfId="32175"/>
    <cellStyle name="Note 6 32 3" xfId="39838"/>
    <cellStyle name="Note 6 32 4" xfId="43093"/>
    <cellStyle name="Note 6 33" xfId="35619"/>
    <cellStyle name="Note 6 33 2" xfId="36949"/>
    <cellStyle name="Note 6 33 3" xfId="41104"/>
    <cellStyle name="Note 6 33 4" xfId="44275"/>
    <cellStyle name="Note 6 34" xfId="35699"/>
    <cellStyle name="Note 6 34 2" xfId="36862"/>
    <cellStyle name="Note 6 34 3" xfId="41184"/>
    <cellStyle name="Note 6 34 4" xfId="44350"/>
    <cellStyle name="Note 6 35" xfId="34460"/>
    <cellStyle name="Note 6 35 2" xfId="37871"/>
    <cellStyle name="Note 6 35 3" xfId="39951"/>
    <cellStyle name="Note 6 35 4" xfId="43199"/>
    <cellStyle name="Note 6 36" xfId="35770"/>
    <cellStyle name="Note 6 36 2" xfId="36743"/>
    <cellStyle name="Note 6 36 3" xfId="41254"/>
    <cellStyle name="Note 6 36 4" xfId="44416"/>
    <cellStyle name="Note 6 37" xfId="34128"/>
    <cellStyle name="Note 6 37 2" xfId="30960"/>
    <cellStyle name="Note 6 37 3" xfId="39635"/>
    <cellStyle name="Note 6 37 4" xfId="42902"/>
    <cellStyle name="Note 6 38" xfId="35856"/>
    <cellStyle name="Note 6 38 2" xfId="37265"/>
    <cellStyle name="Note 6 38 3" xfId="41340"/>
    <cellStyle name="Note 6 38 4" xfId="44498"/>
    <cellStyle name="Note 6 39" xfId="36060"/>
    <cellStyle name="Note 6 39 2" xfId="38295"/>
    <cellStyle name="Note 6 39 3" xfId="41525"/>
    <cellStyle name="Note 6 39 4" xfId="44680"/>
    <cellStyle name="Note 6 4" xfId="33049"/>
    <cellStyle name="Note 6 4 2" xfId="31955"/>
    <cellStyle name="Note 6 4 3" xfId="38559"/>
    <cellStyle name="Note 6 4 4" xfId="41891"/>
    <cellStyle name="Note 6 40" xfId="36009"/>
    <cellStyle name="Note 6 40 2" xfId="38024"/>
    <cellStyle name="Note 6 40 3" xfId="32009"/>
    <cellStyle name="Note 6 40 4" xfId="41474"/>
    <cellStyle name="Note 6 40 5" xfId="44629"/>
    <cellStyle name="Note 6 41" xfId="36166"/>
    <cellStyle name="Note 6 41 2" xfId="38143"/>
    <cellStyle name="Note 6 41 3" xfId="38354"/>
    <cellStyle name="Note 6 41 4" xfId="41584"/>
    <cellStyle name="Note 6 41 5" xfId="44729"/>
    <cellStyle name="Note 6 42" xfId="32799"/>
    <cellStyle name="Note 6 5" xfId="33125"/>
    <cellStyle name="Note 6 5 2" xfId="31026"/>
    <cellStyle name="Note 6 5 3" xfId="38635"/>
    <cellStyle name="Note 6 5 4" xfId="41963"/>
    <cellStyle name="Note 6 6" xfId="33200"/>
    <cellStyle name="Note 6 6 2" xfId="31969"/>
    <cellStyle name="Note 6 6 3" xfId="38710"/>
    <cellStyle name="Note 6 6 4" xfId="42032"/>
    <cellStyle name="Note 6 7" xfId="33276"/>
    <cellStyle name="Note 6 7 2" xfId="31405"/>
    <cellStyle name="Note 6 7 3" xfId="38786"/>
    <cellStyle name="Note 6 7 4" xfId="42103"/>
    <cellStyle name="Note 6 8" xfId="32935"/>
    <cellStyle name="Note 6 8 2" xfId="31585"/>
    <cellStyle name="Note 6 8 3" xfId="37461"/>
    <cellStyle name="Note 6 8 4" xfId="41785"/>
    <cellStyle name="Note 6 9" xfId="33457"/>
    <cellStyle name="Note 6 9 2" xfId="31473"/>
    <cellStyle name="Note 6 9 3" xfId="38967"/>
    <cellStyle name="Note 6 9 4" xfId="42273"/>
    <cellStyle name="Note 7" xfId="15480"/>
    <cellStyle name="Note 7 10" xfId="33479"/>
    <cellStyle name="Note 7 10 2" xfId="31485"/>
    <cellStyle name="Note 7 10 3" xfId="38989"/>
    <cellStyle name="Note 7 10 4" xfId="42295"/>
    <cellStyle name="Note 7 11" xfId="33564"/>
    <cellStyle name="Note 7 11 2" xfId="32494"/>
    <cellStyle name="Note 7 11 3" xfId="39074"/>
    <cellStyle name="Note 7 11 4" xfId="42376"/>
    <cellStyle name="Note 7 12" xfId="33646"/>
    <cellStyle name="Note 7 12 2" xfId="31539"/>
    <cellStyle name="Note 7 12 3" xfId="39156"/>
    <cellStyle name="Note 7 12 4" xfId="42449"/>
    <cellStyle name="Note 7 13" xfId="33723"/>
    <cellStyle name="Note 7 13 2" xfId="31789"/>
    <cellStyle name="Note 7 13 3" xfId="39233"/>
    <cellStyle name="Note 7 13 4" xfId="42522"/>
    <cellStyle name="Note 7 14" xfId="33793"/>
    <cellStyle name="Note 7 14 2" xfId="38119"/>
    <cellStyle name="Note 7 14 3" xfId="39302"/>
    <cellStyle name="Note 7 14 4" xfId="42587"/>
    <cellStyle name="Note 7 15" xfId="33887"/>
    <cellStyle name="Note 7 15 2" xfId="30814"/>
    <cellStyle name="Note 7 15 3" xfId="39396"/>
    <cellStyle name="Note 7 15 4" xfId="42677"/>
    <cellStyle name="Note 7 16" xfId="33949"/>
    <cellStyle name="Note 7 16 2" xfId="31069"/>
    <cellStyle name="Note 7 16 3" xfId="39458"/>
    <cellStyle name="Note 7 16 4" xfId="42735"/>
    <cellStyle name="Note 7 17" xfId="34009"/>
    <cellStyle name="Note 7 17 2" xfId="30835"/>
    <cellStyle name="Note 7 17 3" xfId="39518"/>
    <cellStyle name="Note 7 17 4" xfId="42792"/>
    <cellStyle name="Note 7 18" xfId="34086"/>
    <cellStyle name="Note 7 18 2" xfId="30869"/>
    <cellStyle name="Note 7 18 3" xfId="39595"/>
    <cellStyle name="Note 7 18 4" xfId="42865"/>
    <cellStyle name="Note 7 19" xfId="34634"/>
    <cellStyle name="Note 7 19 2" xfId="37199"/>
    <cellStyle name="Note 7 19 3" xfId="40122"/>
    <cellStyle name="Note 7 19 4" xfId="43357"/>
    <cellStyle name="Note 7 2" xfId="30554"/>
    <cellStyle name="Note 7 2 2" xfId="32900"/>
    <cellStyle name="Note 7 2 3" xfId="32157"/>
    <cellStyle name="Note 7 2 4" xfId="36496"/>
    <cellStyle name="Note 7 2 5" xfId="41753"/>
    <cellStyle name="Note 7 20" xfId="34725"/>
    <cellStyle name="Note 7 20 2" xfId="37363"/>
    <cellStyle name="Note 7 20 3" xfId="40213"/>
    <cellStyle name="Note 7 20 4" xfId="43439"/>
    <cellStyle name="Note 7 21" xfId="34804"/>
    <cellStyle name="Note 7 21 2" xfId="31104"/>
    <cellStyle name="Note 7 21 3" xfId="40292"/>
    <cellStyle name="Note 7 21 4" xfId="43514"/>
    <cellStyle name="Note 7 22" xfId="34343"/>
    <cellStyle name="Note 7 22 2" xfId="31112"/>
    <cellStyle name="Note 7 22 3" xfId="39839"/>
    <cellStyle name="Note 7 22 4" xfId="43094"/>
    <cellStyle name="Note 7 23" xfId="34899"/>
    <cellStyle name="Note 7 23 2" xfId="36696"/>
    <cellStyle name="Note 7 23 3" xfId="40385"/>
    <cellStyle name="Note 7 23 4" xfId="43603"/>
    <cellStyle name="Note 7 24" xfId="34984"/>
    <cellStyle name="Note 7 24 2" xfId="37654"/>
    <cellStyle name="Note 7 24 3" xfId="40470"/>
    <cellStyle name="Note 7 24 4" xfId="43684"/>
    <cellStyle name="Note 7 25" xfId="35070"/>
    <cellStyle name="Note 7 25 2" xfId="36341"/>
    <cellStyle name="Note 7 25 3" xfId="40556"/>
    <cellStyle name="Note 7 25 4" xfId="43766"/>
    <cellStyle name="Note 7 26" xfId="35135"/>
    <cellStyle name="Note 7 26 2" xfId="36991"/>
    <cellStyle name="Note 7 26 3" xfId="40620"/>
    <cellStyle name="Note 7 26 4" xfId="43825"/>
    <cellStyle name="Note 7 27" xfId="35190"/>
    <cellStyle name="Note 7 27 2" xfId="32432"/>
    <cellStyle name="Note 7 27 3" xfId="40675"/>
    <cellStyle name="Note 7 27 4" xfId="43877"/>
    <cellStyle name="Note 7 28" xfId="35249"/>
    <cellStyle name="Note 7 28 2" xfId="36478"/>
    <cellStyle name="Note 7 28 3" xfId="40734"/>
    <cellStyle name="Note 7 28 4" xfId="43932"/>
    <cellStyle name="Note 7 29" xfId="35306"/>
    <cellStyle name="Note 7 29 2" xfId="37911"/>
    <cellStyle name="Note 7 29 3" xfId="40791"/>
    <cellStyle name="Note 7 29 4" xfId="43985"/>
    <cellStyle name="Note 7 3" xfId="32983"/>
    <cellStyle name="Note 7 3 2" xfId="30930"/>
    <cellStyle name="Note 7 3 3" xfId="38493"/>
    <cellStyle name="Note 7 3 4" xfId="41829"/>
    <cellStyle name="Note 7 30" xfId="35384"/>
    <cellStyle name="Note 7 30 2" xfId="37781"/>
    <cellStyle name="Note 7 30 3" xfId="40869"/>
    <cellStyle name="Note 7 30 4" xfId="44059"/>
    <cellStyle name="Note 7 31" xfId="35443"/>
    <cellStyle name="Note 7 31 2" xfId="36545"/>
    <cellStyle name="Note 7 31 3" xfId="40928"/>
    <cellStyle name="Note 7 31 4" xfId="44113"/>
    <cellStyle name="Note 7 32" xfId="35495"/>
    <cellStyle name="Note 7 32 2" xfId="37278"/>
    <cellStyle name="Note 7 32 3" xfId="40980"/>
    <cellStyle name="Note 7 32 4" xfId="44162"/>
    <cellStyle name="Note 7 33" xfId="35551"/>
    <cellStyle name="Note 7 33 2" xfId="36568"/>
    <cellStyle name="Note 7 33 3" xfId="41036"/>
    <cellStyle name="Note 7 33 4" xfId="44215"/>
    <cellStyle name="Note 7 34" xfId="35642"/>
    <cellStyle name="Note 7 34 2" xfId="36530"/>
    <cellStyle name="Note 7 34 3" xfId="41127"/>
    <cellStyle name="Note 7 34 4" xfId="44297"/>
    <cellStyle name="Note 7 35" xfId="35720"/>
    <cellStyle name="Note 7 35 2" xfId="37570"/>
    <cellStyle name="Note 7 35 3" xfId="41205"/>
    <cellStyle name="Note 7 35 4" xfId="44371"/>
    <cellStyle name="Note 7 36" xfId="34150"/>
    <cellStyle name="Note 7 36 2" xfId="31888"/>
    <cellStyle name="Note 7 36 3" xfId="39656"/>
    <cellStyle name="Note 7 36 4" xfId="42921"/>
    <cellStyle name="Note 7 37" xfId="35786"/>
    <cellStyle name="Note 7 37 2" xfId="37571"/>
    <cellStyle name="Note 7 37 3" xfId="41270"/>
    <cellStyle name="Note 7 37 4" xfId="44432"/>
    <cellStyle name="Note 7 38" xfId="34185"/>
    <cellStyle name="Note 7 38 2" xfId="32040"/>
    <cellStyle name="Note 7 38 3" xfId="39690"/>
    <cellStyle name="Note 7 38 4" xfId="42953"/>
    <cellStyle name="Note 7 39" xfId="35878"/>
    <cellStyle name="Note 7 39 2" xfId="37919"/>
    <cellStyle name="Note 7 39 3" xfId="41362"/>
    <cellStyle name="Note 7 39 4" xfId="44520"/>
    <cellStyle name="Note 7 4" xfId="33071"/>
    <cellStyle name="Note 7 4 2" xfId="31145"/>
    <cellStyle name="Note 7 4 3" xfId="38581"/>
    <cellStyle name="Note 7 4 4" xfId="41913"/>
    <cellStyle name="Note 7 40" xfId="35965"/>
    <cellStyle name="Note 7 40 2" xfId="37980"/>
    <cellStyle name="Note 7 40 3" xfId="32404"/>
    <cellStyle name="Note 7 40 4" xfId="41436"/>
    <cellStyle name="Note 7 40 5" xfId="44591"/>
    <cellStyle name="Note 7 41" xfId="36198"/>
    <cellStyle name="Note 7 41 2" xfId="38175"/>
    <cellStyle name="Note 7 41 3" xfId="38386"/>
    <cellStyle name="Note 7 41 4" xfId="41616"/>
    <cellStyle name="Note 7 41 5" xfId="44761"/>
    <cellStyle name="Note 7 42" xfId="32822"/>
    <cellStyle name="Note 7 5" xfId="33146"/>
    <cellStyle name="Note 7 5 2" xfId="32080"/>
    <cellStyle name="Note 7 5 3" xfId="38656"/>
    <cellStyle name="Note 7 5 4" xfId="41984"/>
    <cellStyle name="Note 7 6" xfId="33223"/>
    <cellStyle name="Note 7 6 2" xfId="31037"/>
    <cellStyle name="Note 7 6 3" xfId="38733"/>
    <cellStyle name="Note 7 6 4" xfId="42054"/>
    <cellStyle name="Note 7 7" xfId="33297"/>
    <cellStyle name="Note 7 7 2" xfId="32525"/>
    <cellStyle name="Note 7 7 3" xfId="38807"/>
    <cellStyle name="Note 7 7 4" xfId="42124"/>
    <cellStyle name="Note 7 8" xfId="33346"/>
    <cellStyle name="Note 7 8 2" xfId="32253"/>
    <cellStyle name="Note 7 8 3" xfId="38856"/>
    <cellStyle name="Note 7 8 4" xfId="42169"/>
    <cellStyle name="Note 7 9" xfId="33393"/>
    <cellStyle name="Note 7 9 2" xfId="31451"/>
    <cellStyle name="Note 7 9 3" xfId="38903"/>
    <cellStyle name="Note 7 9 4" xfId="42213"/>
    <cellStyle name="Note 8" xfId="15490"/>
    <cellStyle name="Note 8 10" xfId="33489"/>
    <cellStyle name="Note 8 10 2" xfId="31487"/>
    <cellStyle name="Note 8 10 3" xfId="38999"/>
    <cellStyle name="Note 8 10 4" xfId="42304"/>
    <cellStyle name="Note 8 11" xfId="33574"/>
    <cellStyle name="Note 8 11 2" xfId="32420"/>
    <cellStyle name="Note 8 11 3" xfId="39084"/>
    <cellStyle name="Note 8 11 4" xfId="42385"/>
    <cellStyle name="Note 8 12" xfId="33656"/>
    <cellStyle name="Note 8 12 2" xfId="31540"/>
    <cellStyle name="Note 8 12 3" xfId="39166"/>
    <cellStyle name="Note 8 12 4" xfId="42458"/>
    <cellStyle name="Note 8 13" xfId="33733"/>
    <cellStyle name="Note 8 13 2" xfId="31554"/>
    <cellStyle name="Note 8 13 3" xfId="39243"/>
    <cellStyle name="Note 8 13 4" xfId="42531"/>
    <cellStyle name="Note 8 14" xfId="33803"/>
    <cellStyle name="Note 8 14 2" xfId="37939"/>
    <cellStyle name="Note 8 14 3" xfId="39312"/>
    <cellStyle name="Note 8 14 4" xfId="42596"/>
    <cellStyle name="Note 8 15" xfId="33897"/>
    <cellStyle name="Note 8 15 2" xfId="30761"/>
    <cellStyle name="Note 8 15 3" xfId="39406"/>
    <cellStyle name="Note 8 15 4" xfId="42686"/>
    <cellStyle name="Note 8 16" xfId="33959"/>
    <cellStyle name="Note 8 16 2" xfId="30782"/>
    <cellStyle name="Note 8 16 3" xfId="39468"/>
    <cellStyle name="Note 8 16 4" xfId="42744"/>
    <cellStyle name="Note 8 17" xfId="34019"/>
    <cellStyle name="Note 8 17 2" xfId="31601"/>
    <cellStyle name="Note 8 17 3" xfId="39528"/>
    <cellStyle name="Note 8 17 4" xfId="42801"/>
    <cellStyle name="Note 8 18" xfId="34096"/>
    <cellStyle name="Note 8 18 2" xfId="31699"/>
    <cellStyle name="Note 8 18 3" xfId="39605"/>
    <cellStyle name="Note 8 18 4" xfId="42874"/>
    <cellStyle name="Note 8 19" xfId="34644"/>
    <cellStyle name="Note 8 19 2" xfId="36308"/>
    <cellStyle name="Note 8 19 3" xfId="40132"/>
    <cellStyle name="Note 8 19 4" xfId="43366"/>
    <cellStyle name="Note 8 2" xfId="30564"/>
    <cellStyle name="Note 8 2 2" xfId="32910"/>
    <cellStyle name="Note 8 2 3" xfId="31608"/>
    <cellStyle name="Note 8 2 4" xfId="36695"/>
    <cellStyle name="Note 8 2 5" xfId="41762"/>
    <cellStyle name="Note 8 20" xfId="34735"/>
    <cellStyle name="Note 8 20 2" xfId="36801"/>
    <cellStyle name="Note 8 20 3" xfId="40223"/>
    <cellStyle name="Note 8 20 4" xfId="43448"/>
    <cellStyle name="Note 8 21" xfId="34814"/>
    <cellStyle name="Note 8 21 2" xfId="32508"/>
    <cellStyle name="Note 8 21 3" xfId="40302"/>
    <cellStyle name="Note 8 21 4" xfId="43523"/>
    <cellStyle name="Note 8 22" xfId="34446"/>
    <cellStyle name="Note 8 22 2" xfId="36899"/>
    <cellStyle name="Note 8 22 3" xfId="39937"/>
    <cellStyle name="Note 8 22 4" xfId="43186"/>
    <cellStyle name="Note 8 23" xfId="34909"/>
    <cellStyle name="Note 8 23 2" xfId="37800"/>
    <cellStyle name="Note 8 23 3" xfId="40395"/>
    <cellStyle name="Note 8 23 4" xfId="43612"/>
    <cellStyle name="Note 8 24" xfId="34994"/>
    <cellStyle name="Note 8 24 2" xfId="37285"/>
    <cellStyle name="Note 8 24 3" xfId="40480"/>
    <cellStyle name="Note 8 24 4" xfId="43693"/>
    <cellStyle name="Note 8 25" xfId="35080"/>
    <cellStyle name="Note 8 25 2" xfId="37413"/>
    <cellStyle name="Note 8 25 3" xfId="40566"/>
    <cellStyle name="Note 8 25 4" xfId="43775"/>
    <cellStyle name="Note 8 26" xfId="35145"/>
    <cellStyle name="Note 8 26 2" xfId="36703"/>
    <cellStyle name="Note 8 26 3" xfId="40630"/>
    <cellStyle name="Note 8 26 4" xfId="43834"/>
    <cellStyle name="Note 8 27" xfId="35200"/>
    <cellStyle name="Note 8 27 2" xfId="31259"/>
    <cellStyle name="Note 8 27 3" xfId="40685"/>
    <cellStyle name="Note 8 27 4" xfId="43886"/>
    <cellStyle name="Note 8 28" xfId="35259"/>
    <cellStyle name="Note 8 28 2" xfId="36748"/>
    <cellStyle name="Note 8 28 3" xfId="40744"/>
    <cellStyle name="Note 8 28 4" xfId="43941"/>
    <cellStyle name="Note 8 29" xfId="35316"/>
    <cellStyle name="Note 8 29 2" xfId="36518"/>
    <cellStyle name="Note 8 29 3" xfId="40801"/>
    <cellStyle name="Note 8 29 4" xfId="43994"/>
    <cellStyle name="Note 8 3" xfId="32993"/>
    <cellStyle name="Note 8 3 2" xfId="30731"/>
    <cellStyle name="Note 8 3 3" xfId="38503"/>
    <cellStyle name="Note 8 3 4" xfId="41838"/>
    <cellStyle name="Note 8 30" xfId="35394"/>
    <cellStyle name="Note 8 30 2" xfId="37376"/>
    <cellStyle name="Note 8 30 3" xfId="40879"/>
    <cellStyle name="Note 8 30 4" xfId="44068"/>
    <cellStyle name="Note 8 31" xfId="35453"/>
    <cellStyle name="Note 8 31 2" xfId="37158"/>
    <cellStyle name="Note 8 31 3" xfId="40938"/>
    <cellStyle name="Note 8 31 4" xfId="44122"/>
    <cellStyle name="Note 8 32" xfId="35505"/>
    <cellStyle name="Note 8 32 2" xfId="38065"/>
    <cellStyle name="Note 8 32 3" xfId="40990"/>
    <cellStyle name="Note 8 32 4" xfId="44171"/>
    <cellStyle name="Note 8 33" xfId="35561"/>
    <cellStyle name="Note 8 33 2" xfId="37685"/>
    <cellStyle name="Note 8 33 3" xfId="41046"/>
    <cellStyle name="Note 8 33 4" xfId="44224"/>
    <cellStyle name="Note 8 34" xfId="35652"/>
    <cellStyle name="Note 8 34 2" xfId="37364"/>
    <cellStyle name="Note 8 34 3" xfId="41137"/>
    <cellStyle name="Note 8 34 4" xfId="44306"/>
    <cellStyle name="Note 8 35" xfId="35730"/>
    <cellStyle name="Note 8 35 2" xfId="36983"/>
    <cellStyle name="Note 8 35 3" xfId="41215"/>
    <cellStyle name="Note 8 35 4" xfId="44380"/>
    <cellStyle name="Note 8 36" xfId="34385"/>
    <cellStyle name="Note 8 36 2" xfId="31907"/>
    <cellStyle name="Note 8 36 3" xfId="39881"/>
    <cellStyle name="Note 8 36 4" xfId="43134"/>
    <cellStyle name="Note 8 37" xfId="35796"/>
    <cellStyle name="Note 8 37 2" xfId="36985"/>
    <cellStyle name="Note 8 37 3" xfId="41280"/>
    <cellStyle name="Note 8 37 4" xfId="44441"/>
    <cellStyle name="Note 8 38" xfId="34263"/>
    <cellStyle name="Note 8 38 2" xfId="32509"/>
    <cellStyle name="Note 8 38 3" xfId="39765"/>
    <cellStyle name="Note 8 38 4" xfId="43024"/>
    <cellStyle name="Note 8 39" xfId="35888"/>
    <cellStyle name="Note 8 39 2" xfId="36525"/>
    <cellStyle name="Note 8 39 3" xfId="41372"/>
    <cellStyle name="Note 8 39 4" xfId="44529"/>
    <cellStyle name="Note 8 4" xfId="33081"/>
    <cellStyle name="Note 8 4 2" xfId="32165"/>
    <cellStyle name="Note 8 4 3" xfId="38591"/>
    <cellStyle name="Note 8 4 4" xfId="41922"/>
    <cellStyle name="Note 8 40" xfId="35951"/>
    <cellStyle name="Note 8 40 2" xfId="37966"/>
    <cellStyle name="Note 8 40 3" xfId="32308"/>
    <cellStyle name="Note 8 40 4" xfId="41428"/>
    <cellStyle name="Note 8 40 5" xfId="44583"/>
    <cellStyle name="Note 8 41" xfId="36184"/>
    <cellStyle name="Note 8 41 2" xfId="38161"/>
    <cellStyle name="Note 8 41 3" xfId="38372"/>
    <cellStyle name="Note 8 41 4" xfId="41602"/>
    <cellStyle name="Note 8 41 5" xfId="44747"/>
    <cellStyle name="Note 8 42" xfId="32832"/>
    <cellStyle name="Note 8 5" xfId="33156"/>
    <cellStyle name="Note 8 5 2" xfId="31140"/>
    <cellStyle name="Note 8 5 3" xfId="38666"/>
    <cellStyle name="Note 8 5 4" xfId="41993"/>
    <cellStyle name="Note 8 6" xfId="33233"/>
    <cellStyle name="Note 8 6 2" xfId="30945"/>
    <cellStyle name="Note 8 6 3" xfId="38743"/>
    <cellStyle name="Note 8 6 4" xfId="42063"/>
    <cellStyle name="Note 8 7" xfId="33307"/>
    <cellStyle name="Note 8 7 2" xfId="31418"/>
    <cellStyle name="Note 8 7 3" xfId="38817"/>
    <cellStyle name="Note 8 7 4" xfId="42133"/>
    <cellStyle name="Note 8 8" xfId="33356"/>
    <cellStyle name="Note 8 8 2" xfId="32311"/>
    <cellStyle name="Note 8 8 3" xfId="38866"/>
    <cellStyle name="Note 8 8 4" xfId="42178"/>
    <cellStyle name="Note 8 9" xfId="33403"/>
    <cellStyle name="Note 8 9 2" xfId="32265"/>
    <cellStyle name="Note 8 9 3" xfId="38913"/>
    <cellStyle name="Note 8 9 4" xfId="42222"/>
    <cellStyle name="Note 9" xfId="15510"/>
    <cellStyle name="Note 9 10" xfId="33509"/>
    <cellStyle name="Note 9 10 2" xfId="31667"/>
    <cellStyle name="Note 9 10 3" xfId="39019"/>
    <cellStyle name="Note 9 10 4" xfId="42323"/>
    <cellStyle name="Note 9 11" xfId="33594"/>
    <cellStyle name="Note 9 11 2" xfId="32085"/>
    <cellStyle name="Note 9 11 3" xfId="39104"/>
    <cellStyle name="Note 9 11 4" xfId="42404"/>
    <cellStyle name="Note 9 12" xfId="33676"/>
    <cellStyle name="Note 9 12 2" xfId="32456"/>
    <cellStyle name="Note 9 12 3" xfId="39186"/>
    <cellStyle name="Note 9 12 4" xfId="42477"/>
    <cellStyle name="Note 9 13" xfId="33753"/>
    <cellStyle name="Note 9 13 2" xfId="31997"/>
    <cellStyle name="Note 9 13 3" xfId="39263"/>
    <cellStyle name="Note 9 13 4" xfId="42550"/>
    <cellStyle name="Note 9 14" xfId="33823"/>
    <cellStyle name="Note 9 14 2" xfId="37994"/>
    <cellStyle name="Note 9 14 3" xfId="39332"/>
    <cellStyle name="Note 9 14 4" xfId="42615"/>
    <cellStyle name="Note 9 15" xfId="33917"/>
    <cellStyle name="Note 9 15 2" xfId="30786"/>
    <cellStyle name="Note 9 15 3" xfId="39426"/>
    <cellStyle name="Note 9 15 4" xfId="42705"/>
    <cellStyle name="Note 9 16" xfId="33979"/>
    <cellStyle name="Note 9 16 2" xfId="30800"/>
    <cellStyle name="Note 9 16 3" xfId="39488"/>
    <cellStyle name="Note 9 16 4" xfId="42763"/>
    <cellStyle name="Note 9 17" xfId="34039"/>
    <cellStyle name="Note 9 17 2" xfId="30764"/>
    <cellStyle name="Note 9 17 3" xfId="39548"/>
    <cellStyle name="Note 9 17 4" xfId="42820"/>
    <cellStyle name="Note 9 18" xfId="34116"/>
    <cellStyle name="Note 9 18 2" xfId="30879"/>
    <cellStyle name="Note 9 18 3" xfId="39625"/>
    <cellStyle name="Note 9 18 4" xfId="42893"/>
    <cellStyle name="Note 9 19" xfId="34664"/>
    <cellStyle name="Note 9 19 2" xfId="36591"/>
    <cellStyle name="Note 9 19 3" xfId="40152"/>
    <cellStyle name="Note 9 19 4" xfId="43385"/>
    <cellStyle name="Note 9 2" xfId="30584"/>
    <cellStyle name="Note 9 2 2" xfId="32930"/>
    <cellStyle name="Note 9 2 3" xfId="31778"/>
    <cellStyle name="Note 9 2 4" xfId="36765"/>
    <cellStyle name="Note 9 2 5" xfId="41781"/>
    <cellStyle name="Note 9 20" xfId="34755"/>
    <cellStyle name="Note 9 20 2" xfId="37649"/>
    <cellStyle name="Note 9 20 3" xfId="40243"/>
    <cellStyle name="Note 9 20 4" xfId="43467"/>
    <cellStyle name="Note 9 21" xfId="34834"/>
    <cellStyle name="Note 9 21 2" xfId="37704"/>
    <cellStyle name="Note 9 21 3" xfId="40322"/>
    <cellStyle name="Note 9 21 4" xfId="43542"/>
    <cellStyle name="Note 9 22" xfId="34405"/>
    <cellStyle name="Note 9 22 2" xfId="31046"/>
    <cellStyle name="Note 9 22 3" xfId="39899"/>
    <cellStyle name="Note 9 22 4" xfId="43151"/>
    <cellStyle name="Note 9 23" xfId="34929"/>
    <cellStyle name="Note 9 23 2" xfId="36967"/>
    <cellStyle name="Note 9 23 3" xfId="40415"/>
    <cellStyle name="Note 9 23 4" xfId="43631"/>
    <cellStyle name="Note 9 24" xfId="35014"/>
    <cellStyle name="Note 9 24 2" xfId="37818"/>
    <cellStyle name="Note 9 24 3" xfId="40500"/>
    <cellStyle name="Note 9 24 4" xfId="43712"/>
    <cellStyle name="Note 9 25" xfId="35100"/>
    <cellStyle name="Note 9 25 2" xfId="36320"/>
    <cellStyle name="Note 9 25 3" xfId="40586"/>
    <cellStyle name="Note 9 25 4" xfId="43794"/>
    <cellStyle name="Note 9 26" xfId="35165"/>
    <cellStyle name="Note 9 26 2" xfId="37533"/>
    <cellStyle name="Note 9 26 3" xfId="40650"/>
    <cellStyle name="Note 9 26 4" xfId="43853"/>
    <cellStyle name="Note 9 27" xfId="35220"/>
    <cellStyle name="Note 9 27 2" xfId="30872"/>
    <cellStyle name="Note 9 27 3" xfId="40705"/>
    <cellStyle name="Note 9 27 4" xfId="43905"/>
    <cellStyle name="Note 9 28" xfId="35279"/>
    <cellStyle name="Note 9 28 2" xfId="37603"/>
    <cellStyle name="Note 9 28 3" xfId="40764"/>
    <cellStyle name="Note 9 28 4" xfId="43960"/>
    <cellStyle name="Note 9 29" xfId="35336"/>
    <cellStyle name="Note 9 29 2" xfId="36789"/>
    <cellStyle name="Note 9 29 3" xfId="40821"/>
    <cellStyle name="Note 9 29 4" xfId="44013"/>
    <cellStyle name="Note 9 3" xfId="33013"/>
    <cellStyle name="Note 9 3 2" xfId="30996"/>
    <cellStyle name="Note 9 3 3" xfId="38523"/>
    <cellStyle name="Note 9 3 4" xfId="41857"/>
    <cellStyle name="Note 9 30" xfId="35414"/>
    <cellStyle name="Note 9 30 2" xfId="37240"/>
    <cellStyle name="Note 9 30 3" xfId="40899"/>
    <cellStyle name="Note 9 30 4" xfId="44087"/>
    <cellStyle name="Note 9 31" xfId="35473"/>
    <cellStyle name="Note 9 31 2" xfId="36385"/>
    <cellStyle name="Note 9 31 3" xfId="40958"/>
    <cellStyle name="Note 9 31 4" xfId="44141"/>
    <cellStyle name="Note 9 32" xfId="35525"/>
    <cellStyle name="Note 9 32 2" xfId="37617"/>
    <cellStyle name="Note 9 32 3" xfId="41010"/>
    <cellStyle name="Note 9 32 4" xfId="44190"/>
    <cellStyle name="Note 9 33" xfId="35581"/>
    <cellStyle name="Note 9 33 2" xfId="36838"/>
    <cellStyle name="Note 9 33 3" xfId="41066"/>
    <cellStyle name="Note 9 33 4" xfId="44243"/>
    <cellStyle name="Note 9 34" xfId="35672"/>
    <cellStyle name="Note 9 34 2" xfId="37065"/>
    <cellStyle name="Note 9 34 3" xfId="41157"/>
    <cellStyle name="Note 9 34 4" xfId="44325"/>
    <cellStyle name="Note 9 35" xfId="35750"/>
    <cellStyle name="Note 9 35 2" xfId="37234"/>
    <cellStyle name="Note 9 35 3" xfId="41235"/>
    <cellStyle name="Note 9 35 4" xfId="44399"/>
    <cellStyle name="Note 9 36" xfId="34365"/>
    <cellStyle name="Note 9 36 2" xfId="30976"/>
    <cellStyle name="Note 9 36 3" xfId="39861"/>
    <cellStyle name="Note 9 36 4" xfId="43115"/>
    <cellStyle name="Note 9 37" xfId="35816"/>
    <cellStyle name="Note 9 37 2" xfId="37746"/>
    <cellStyle name="Note 9 37 3" xfId="41300"/>
    <cellStyle name="Note 9 37 4" xfId="44460"/>
    <cellStyle name="Note 9 38" xfId="34538"/>
    <cellStyle name="Note 9 38 2" xfId="37650"/>
    <cellStyle name="Note 9 38 3" xfId="40026"/>
    <cellStyle name="Note 9 38 4" xfId="43272"/>
    <cellStyle name="Note 9 39" xfId="35908"/>
    <cellStyle name="Note 9 39 2" xfId="36796"/>
    <cellStyle name="Note 9 39 3" xfId="41392"/>
    <cellStyle name="Note 9 39 4" xfId="44548"/>
    <cellStyle name="Note 9 4" xfId="33101"/>
    <cellStyle name="Note 9 4 2" xfId="31731"/>
    <cellStyle name="Note 9 4 3" xfId="38611"/>
    <cellStyle name="Note 9 4 4" xfId="41941"/>
    <cellStyle name="Note 9 40" xfId="36104"/>
    <cellStyle name="Note 9 40 2" xfId="38082"/>
    <cellStyle name="Note 9 40 3" xfId="38318"/>
    <cellStyle name="Note 9 40 4" xfId="41548"/>
    <cellStyle name="Note 9 40 5" xfId="44693"/>
    <cellStyle name="Note 9 41" xfId="36168"/>
    <cellStyle name="Note 9 41 2" xfId="38145"/>
    <cellStyle name="Note 9 41 3" xfId="38356"/>
    <cellStyle name="Note 9 41 4" xfId="41586"/>
    <cellStyle name="Note 9 41 5" xfId="44731"/>
    <cellStyle name="Note 9 42" xfId="32852"/>
    <cellStyle name="Note 9 5" xfId="33176"/>
    <cellStyle name="Note 9 5 2" xfId="32333"/>
    <cellStyle name="Note 9 5 3" xfId="38686"/>
    <cellStyle name="Note 9 5 4" xfId="42012"/>
    <cellStyle name="Note 9 6" xfId="33253"/>
    <cellStyle name="Note 9 6 2" xfId="32018"/>
    <cellStyle name="Note 9 6 3" xfId="38763"/>
    <cellStyle name="Note 9 6 4" xfId="42082"/>
    <cellStyle name="Note 9 7" xfId="33327"/>
    <cellStyle name="Note 9 7 2" xfId="31431"/>
    <cellStyle name="Note 9 7 3" xfId="38837"/>
    <cellStyle name="Note 9 7 4" xfId="42152"/>
    <cellStyle name="Note 9 8" xfId="33376"/>
    <cellStyle name="Note 9 8 2" xfId="31437"/>
    <cellStyle name="Note 9 8 3" xfId="38886"/>
    <cellStyle name="Note 9 8 4" xfId="42197"/>
    <cellStyle name="Note 9 9" xfId="33423"/>
    <cellStyle name="Note 9 9 2" xfId="31455"/>
    <cellStyle name="Note 9 9 3" xfId="38933"/>
    <cellStyle name="Note 9 9 4" xfId="42241"/>
    <cellStyle name="Output" xfId="2275"/>
    <cellStyle name="Output 10" xfId="15496"/>
    <cellStyle name="Output 10 10" xfId="33495"/>
    <cellStyle name="Output 10 10 2" xfId="31492"/>
    <cellStyle name="Output 10 10 3" xfId="39005"/>
    <cellStyle name="Output 10 10 4" xfId="42310"/>
    <cellStyle name="Output 10 11" xfId="33580"/>
    <cellStyle name="Output 10 11 2" xfId="32192"/>
    <cellStyle name="Output 10 11 3" xfId="39090"/>
    <cellStyle name="Output 10 11 4" xfId="42391"/>
    <cellStyle name="Output 10 12" xfId="33662"/>
    <cellStyle name="Output 10 12 2" xfId="32455"/>
    <cellStyle name="Output 10 12 3" xfId="39172"/>
    <cellStyle name="Output 10 12 4" xfId="42464"/>
    <cellStyle name="Output 10 13" xfId="33739"/>
    <cellStyle name="Output 10 13 2" xfId="32292"/>
    <cellStyle name="Output 10 13 3" xfId="39249"/>
    <cellStyle name="Output 10 13 4" xfId="42537"/>
    <cellStyle name="Output 10 14" xfId="33809"/>
    <cellStyle name="Output 10 14 2" xfId="38005"/>
    <cellStyle name="Output 10 14 3" xfId="39318"/>
    <cellStyle name="Output 10 14 4" xfId="42602"/>
    <cellStyle name="Output 10 15" xfId="33903"/>
    <cellStyle name="Output 10 15 2" xfId="30804"/>
    <cellStyle name="Output 10 15 3" xfId="39412"/>
    <cellStyle name="Output 10 15 4" xfId="42692"/>
    <cellStyle name="Output 10 16" xfId="33965"/>
    <cellStyle name="Output 10 16 2" xfId="31194"/>
    <cellStyle name="Output 10 16 3" xfId="39474"/>
    <cellStyle name="Output 10 16 4" xfId="42750"/>
    <cellStyle name="Output 10 17" xfId="34025"/>
    <cellStyle name="Output 10 17 2" xfId="31688"/>
    <cellStyle name="Output 10 17 3" xfId="39534"/>
    <cellStyle name="Output 10 17 4" xfId="42807"/>
    <cellStyle name="Output 10 18" xfId="34102"/>
    <cellStyle name="Output 10 18 2" xfId="30841"/>
    <cellStyle name="Output 10 18 3" xfId="39611"/>
    <cellStyle name="Output 10 18 4" xfId="42880"/>
    <cellStyle name="Output 10 19" xfId="34650"/>
    <cellStyle name="Output 10 19 2" xfId="36914"/>
    <cellStyle name="Output 10 19 3" xfId="40138"/>
    <cellStyle name="Output 10 19 4" xfId="43372"/>
    <cellStyle name="Output 10 2" xfId="30570"/>
    <cellStyle name="Output 10 2 2" xfId="32916"/>
    <cellStyle name="Output 10 2 3" xfId="32089"/>
    <cellStyle name="Output 10 2 4" xfId="38062"/>
    <cellStyle name="Output 10 2 5" xfId="41768"/>
    <cellStyle name="Output 10 20" xfId="34741"/>
    <cellStyle name="Output 10 20 2" xfId="36646"/>
    <cellStyle name="Output 10 20 3" xfId="40229"/>
    <cellStyle name="Output 10 20 4" xfId="43454"/>
    <cellStyle name="Output 10 21" xfId="34820"/>
    <cellStyle name="Output 10 21 2" xfId="36721"/>
    <cellStyle name="Output 10 21 3" xfId="40308"/>
    <cellStyle name="Output 10 21 4" xfId="43529"/>
    <cellStyle name="Output 10 22" xfId="34426"/>
    <cellStyle name="Output 10 22 2" xfId="37723"/>
    <cellStyle name="Output 10 22 3" xfId="39920"/>
    <cellStyle name="Output 10 22 4" xfId="43170"/>
    <cellStyle name="Output 10 23" xfId="34915"/>
    <cellStyle name="Output 10 23 2" xfId="37635"/>
    <cellStyle name="Output 10 23 3" xfId="40401"/>
    <cellStyle name="Output 10 23 4" xfId="43618"/>
    <cellStyle name="Output 10 24" xfId="35000"/>
    <cellStyle name="Output 10 24 2" xfId="36809"/>
    <cellStyle name="Output 10 24 3" xfId="40486"/>
    <cellStyle name="Output 10 24 4" xfId="43699"/>
    <cellStyle name="Output 10 25" xfId="35086"/>
    <cellStyle name="Output 10 25 2" xfId="37126"/>
    <cellStyle name="Output 10 25 3" xfId="40572"/>
    <cellStyle name="Output 10 25 4" xfId="43781"/>
    <cellStyle name="Output 10 26" xfId="35151"/>
    <cellStyle name="Output 10 26 2" xfId="37367"/>
    <cellStyle name="Output 10 26 3" xfId="40636"/>
    <cellStyle name="Output 10 26 4" xfId="43840"/>
    <cellStyle name="Output 10 27" xfId="35206"/>
    <cellStyle name="Output 10 27 2" xfId="32223"/>
    <cellStyle name="Output 10 27 3" xfId="40691"/>
    <cellStyle name="Output 10 27 4" xfId="43892"/>
    <cellStyle name="Output 10 28" xfId="35265"/>
    <cellStyle name="Output 10 28 2" xfId="36592"/>
    <cellStyle name="Output 10 28 3" xfId="40750"/>
    <cellStyle name="Output 10 28 4" xfId="43947"/>
    <cellStyle name="Output 10 29" xfId="35322"/>
    <cellStyle name="Output 10 29 2" xfId="37480"/>
    <cellStyle name="Output 10 29 3" xfId="40807"/>
    <cellStyle name="Output 10 29 4" xfId="44000"/>
    <cellStyle name="Output 10 3" xfId="32999"/>
    <cellStyle name="Output 10 3 2" xfId="31342"/>
    <cellStyle name="Output 10 3 3" xfId="38509"/>
    <cellStyle name="Output 10 3 4" xfId="41844"/>
    <cellStyle name="Output 10 30" xfId="35400"/>
    <cellStyle name="Output 10 30 2" xfId="36883"/>
    <cellStyle name="Output 10 30 3" xfId="40885"/>
    <cellStyle name="Output 10 30 4" xfId="44074"/>
    <cellStyle name="Output 10 31" xfId="35459"/>
    <cellStyle name="Output 10 31 2" xfId="36466"/>
    <cellStyle name="Output 10 31 3" xfId="40944"/>
    <cellStyle name="Output 10 31 4" xfId="44128"/>
    <cellStyle name="Output 10 32" xfId="35511"/>
    <cellStyle name="Output 10 32 2" xfId="36608"/>
    <cellStyle name="Output 10 32 3" xfId="40996"/>
    <cellStyle name="Output 10 32 4" xfId="44177"/>
    <cellStyle name="Output 10 33" xfId="35567"/>
    <cellStyle name="Output 10 33 2" xfId="37535"/>
    <cellStyle name="Output 10 33 3" xfId="41052"/>
    <cellStyle name="Output 10 33 4" xfId="44230"/>
    <cellStyle name="Output 10 34" xfId="35658"/>
    <cellStyle name="Output 10 34 2" xfId="36954"/>
    <cellStyle name="Output 10 34 3" xfId="41143"/>
    <cellStyle name="Output 10 34 4" xfId="44312"/>
    <cellStyle name="Output 10 35" xfId="35736"/>
    <cellStyle name="Output 10 35 2" xfId="36427"/>
    <cellStyle name="Output 10 35 3" xfId="41221"/>
    <cellStyle name="Output 10 35 4" xfId="44386"/>
    <cellStyle name="Output 10 36" xfId="34406"/>
    <cellStyle name="Output 10 36 2" xfId="31412"/>
    <cellStyle name="Output 10 36 3" xfId="39900"/>
    <cellStyle name="Output 10 36 4" xfId="43152"/>
    <cellStyle name="Output 10 37" xfId="35802"/>
    <cellStyle name="Output 10 37 2" xfId="36429"/>
    <cellStyle name="Output 10 37 3" xfId="41286"/>
    <cellStyle name="Output 10 37 4" xfId="44447"/>
    <cellStyle name="Output 10 38" xfId="34335"/>
    <cellStyle name="Output 10 38 2" xfId="31673"/>
    <cellStyle name="Output 10 38 3" xfId="39832"/>
    <cellStyle name="Output 10 38 4" xfId="43087"/>
    <cellStyle name="Output 10 39" xfId="35894"/>
    <cellStyle name="Output 10 39 2" xfId="37489"/>
    <cellStyle name="Output 10 39 3" xfId="41378"/>
    <cellStyle name="Output 10 39 4" xfId="44535"/>
    <cellStyle name="Output 10 4" xfId="33087"/>
    <cellStyle name="Output 10 4 2" xfId="30859"/>
    <cellStyle name="Output 10 4 3" xfId="38597"/>
    <cellStyle name="Output 10 4 4" xfId="41928"/>
    <cellStyle name="Output 10 40" xfId="36100"/>
    <cellStyle name="Output 10 40 2" xfId="38078"/>
    <cellStyle name="Output 10 40 3" xfId="38315"/>
    <cellStyle name="Output 10 40 4" xfId="41545"/>
    <cellStyle name="Output 10 40 5" xfId="44690"/>
    <cellStyle name="Output 10 41" xfId="36210"/>
    <cellStyle name="Output 10 41 2" xfId="38187"/>
    <cellStyle name="Output 10 41 3" xfId="38398"/>
    <cellStyle name="Output 10 41 4" xfId="41628"/>
    <cellStyle name="Output 10 41 5" xfId="44773"/>
    <cellStyle name="Output 10 42" xfId="32838"/>
    <cellStyle name="Output 10 5" xfId="33162"/>
    <cellStyle name="Output 10 5 2" xfId="31333"/>
    <cellStyle name="Output 10 5 3" xfId="38672"/>
    <cellStyle name="Output 10 5 4" xfId="41999"/>
    <cellStyle name="Output 10 6" xfId="33239"/>
    <cellStyle name="Output 10 6 2" xfId="31393"/>
    <cellStyle name="Output 10 6 3" xfId="38749"/>
    <cellStyle name="Output 10 6 4" xfId="42069"/>
    <cellStyle name="Output 10 7" xfId="33313"/>
    <cellStyle name="Output 10 7 2" xfId="31423"/>
    <cellStyle name="Output 10 7 3" xfId="38823"/>
    <cellStyle name="Output 10 7 4" xfId="42139"/>
    <cellStyle name="Output 10 8" xfId="33362"/>
    <cellStyle name="Output 10 8 2" xfId="32254"/>
    <cellStyle name="Output 10 8 3" xfId="38872"/>
    <cellStyle name="Output 10 8 4" xfId="42184"/>
    <cellStyle name="Output 10 9" xfId="33409"/>
    <cellStyle name="Output 10 9 2" xfId="30953"/>
    <cellStyle name="Output 10 9 3" xfId="38919"/>
    <cellStyle name="Output 10 9 4" xfId="42228"/>
    <cellStyle name="Output 11" xfId="15507"/>
    <cellStyle name="Output 11 10" xfId="33506"/>
    <cellStyle name="Output 11 10 2" xfId="32188"/>
    <cellStyle name="Output 11 10 3" xfId="39016"/>
    <cellStyle name="Output 11 10 4" xfId="42320"/>
    <cellStyle name="Output 11 11" xfId="33591"/>
    <cellStyle name="Output 11 11 2" xfId="32445"/>
    <cellStyle name="Output 11 11 3" xfId="39101"/>
    <cellStyle name="Output 11 11 4" xfId="42401"/>
    <cellStyle name="Output 11 12" xfId="33673"/>
    <cellStyle name="Output 11 12 2" xfId="31808"/>
    <cellStyle name="Output 11 12 3" xfId="39183"/>
    <cellStyle name="Output 11 12 4" xfId="42474"/>
    <cellStyle name="Output 11 13" xfId="33750"/>
    <cellStyle name="Output 11 13 2" xfId="31253"/>
    <cellStyle name="Output 11 13 3" xfId="39260"/>
    <cellStyle name="Output 11 13 4" xfId="42547"/>
    <cellStyle name="Output 11 14" xfId="33820"/>
    <cellStyle name="Output 11 14 2" xfId="32528"/>
    <cellStyle name="Output 11 14 3" xfId="39329"/>
    <cellStyle name="Output 11 14 4" xfId="42612"/>
    <cellStyle name="Output 11 15" xfId="33914"/>
    <cellStyle name="Output 11 15 2" xfId="30817"/>
    <cellStyle name="Output 11 15 3" xfId="39423"/>
    <cellStyle name="Output 11 15 4" xfId="42702"/>
    <cellStyle name="Output 11 16" xfId="33976"/>
    <cellStyle name="Output 11 16 2" xfId="30780"/>
    <cellStyle name="Output 11 16 3" xfId="39485"/>
    <cellStyle name="Output 11 16 4" xfId="42760"/>
    <cellStyle name="Output 11 17" xfId="34036"/>
    <cellStyle name="Output 11 17 2" xfId="30775"/>
    <cellStyle name="Output 11 17 3" xfId="39545"/>
    <cellStyle name="Output 11 17 4" xfId="42817"/>
    <cellStyle name="Output 11 18" xfId="34113"/>
    <cellStyle name="Output 11 18 2" xfId="31172"/>
    <cellStyle name="Output 11 18 3" xfId="39622"/>
    <cellStyle name="Output 11 18 4" xfId="42890"/>
    <cellStyle name="Output 11 19" xfId="34661"/>
    <cellStyle name="Output 11 19 2" xfId="36688"/>
    <cellStyle name="Output 11 19 3" xfId="40149"/>
    <cellStyle name="Output 11 19 4" xfId="43382"/>
    <cellStyle name="Output 11 2" xfId="30581"/>
    <cellStyle name="Output 11 2 2" xfId="32927"/>
    <cellStyle name="Output 11 2 3" xfId="31150"/>
    <cellStyle name="Output 11 2 4" xfId="36400"/>
    <cellStyle name="Output 11 2 5" xfId="41778"/>
    <cellStyle name="Output 11 20" xfId="34752"/>
    <cellStyle name="Output 11 20 2" xfId="37715"/>
    <cellStyle name="Output 11 20 3" xfId="40240"/>
    <cellStyle name="Output 11 20 4" xfId="43464"/>
    <cellStyle name="Output 11 21" xfId="34831"/>
    <cellStyle name="Output 11 21 2" xfId="37804"/>
    <cellStyle name="Output 11 21 3" xfId="40319"/>
    <cellStyle name="Output 11 21 4" xfId="43539"/>
    <cellStyle name="Output 11 22" xfId="34454"/>
    <cellStyle name="Output 11 22 2" xfId="36674"/>
    <cellStyle name="Output 11 22 3" xfId="39945"/>
    <cellStyle name="Output 11 22 4" xfId="43193"/>
    <cellStyle name="Output 11 23" xfId="34926"/>
    <cellStyle name="Output 11 23 2" xfId="37307"/>
    <cellStyle name="Output 11 23 3" xfId="40412"/>
    <cellStyle name="Output 11 23 4" xfId="43628"/>
    <cellStyle name="Output 11 24" xfId="35011"/>
    <cellStyle name="Output 11 24 2" xfId="37886"/>
    <cellStyle name="Output 11 24 3" xfId="40497"/>
    <cellStyle name="Output 11 24 4" xfId="43709"/>
    <cellStyle name="Output 11 25" xfId="35097"/>
    <cellStyle name="Output 11 25 2" xfId="36397"/>
    <cellStyle name="Output 11 25 3" xfId="40583"/>
    <cellStyle name="Output 11 25 4" xfId="43791"/>
    <cellStyle name="Output 11 26" xfId="35162"/>
    <cellStyle name="Output 11 26 2" xfId="37616"/>
    <cellStyle name="Output 11 26 3" xfId="40647"/>
    <cellStyle name="Output 11 26 4" xfId="43850"/>
    <cellStyle name="Output 11 27" xfId="35217"/>
    <cellStyle name="Output 11 27 2" xfId="32398"/>
    <cellStyle name="Output 11 27 3" xfId="40702"/>
    <cellStyle name="Output 11 27 4" xfId="43902"/>
    <cellStyle name="Output 11 28" xfId="35276"/>
    <cellStyle name="Output 11 28 2" xfId="37669"/>
    <cellStyle name="Output 11 28 3" xfId="40761"/>
    <cellStyle name="Output 11 28 4" xfId="43957"/>
    <cellStyle name="Output 11 29" xfId="35333"/>
    <cellStyle name="Output 11 29 2" xfId="36900"/>
    <cellStyle name="Output 11 29 3" xfId="40818"/>
    <cellStyle name="Output 11 29 4" xfId="44010"/>
    <cellStyle name="Output 11 3" xfId="33010"/>
    <cellStyle name="Output 11 3 2" xfId="30990"/>
    <cellStyle name="Output 11 3 3" xfId="38520"/>
    <cellStyle name="Output 11 3 4" xfId="41854"/>
    <cellStyle name="Output 11 30" xfId="35411"/>
    <cellStyle name="Output 11 30 2" xfId="38057"/>
    <cellStyle name="Output 11 30 3" xfId="40896"/>
    <cellStyle name="Output 11 30 4" xfId="44084"/>
    <cellStyle name="Output 11 31" xfId="35470"/>
    <cellStyle name="Output 11 31 2" xfId="36424"/>
    <cellStyle name="Output 11 31 3" xfId="40955"/>
    <cellStyle name="Output 11 31 4" xfId="44138"/>
    <cellStyle name="Output 11 32" xfId="35522"/>
    <cellStyle name="Output 11 32 2" xfId="37684"/>
    <cellStyle name="Output 11 32 3" xfId="41007"/>
    <cellStyle name="Output 11 32 4" xfId="44187"/>
    <cellStyle name="Output 11 33" xfId="35578"/>
    <cellStyle name="Output 11 33 2" xfId="36952"/>
    <cellStyle name="Output 11 33 3" xfId="41063"/>
    <cellStyle name="Output 11 33 4" xfId="44240"/>
    <cellStyle name="Output 11 34" xfId="35669"/>
    <cellStyle name="Output 11 34 2" xfId="36593"/>
    <cellStyle name="Output 11 34 3" xfId="41154"/>
    <cellStyle name="Output 11 34 4" xfId="44322"/>
    <cellStyle name="Output 11 35" xfId="35747"/>
    <cellStyle name="Output 11 35 2" xfId="36503"/>
    <cellStyle name="Output 11 35 3" xfId="41232"/>
    <cellStyle name="Output 11 35 4" xfId="44396"/>
    <cellStyle name="Output 11 36" xfId="34391"/>
    <cellStyle name="Output 11 36 2" xfId="30974"/>
    <cellStyle name="Output 11 36 3" xfId="39886"/>
    <cellStyle name="Output 11 36 4" xfId="43139"/>
    <cellStyle name="Output 11 37" xfId="35813"/>
    <cellStyle name="Output 11 37 2" xfId="36510"/>
    <cellStyle name="Output 11 37 3" xfId="41297"/>
    <cellStyle name="Output 11 37 4" xfId="44457"/>
    <cellStyle name="Output 11 38" xfId="34170"/>
    <cellStyle name="Output 11 38 2" xfId="31885"/>
    <cellStyle name="Output 11 38 3" xfId="39675"/>
    <cellStyle name="Output 11 38 4" xfId="42939"/>
    <cellStyle name="Output 11 39" xfId="35905"/>
    <cellStyle name="Output 11 39 2" xfId="36904"/>
    <cellStyle name="Output 11 39 3" xfId="41389"/>
    <cellStyle name="Output 11 39 4" xfId="44545"/>
    <cellStyle name="Output 11 4" xfId="33098"/>
    <cellStyle name="Output 11 4 2" xfId="31656"/>
    <cellStyle name="Output 11 4 3" xfId="38608"/>
    <cellStyle name="Output 11 4 4" xfId="41938"/>
    <cellStyle name="Output 11 40" xfId="35973"/>
    <cellStyle name="Output 11 40 2" xfId="37988"/>
    <cellStyle name="Output 11 40 3" xfId="31181"/>
    <cellStyle name="Output 11 40 4" xfId="41442"/>
    <cellStyle name="Output 11 40 5" xfId="44597"/>
    <cellStyle name="Output 11 41" xfId="36229"/>
    <cellStyle name="Output 11 41 2" xfId="38206"/>
    <cellStyle name="Output 11 41 3" xfId="38417"/>
    <cellStyle name="Output 11 41 4" xfId="41647"/>
    <cellStyle name="Output 11 41 5" xfId="44792"/>
    <cellStyle name="Output 11 42" xfId="32849"/>
    <cellStyle name="Output 11 5" xfId="33173"/>
    <cellStyle name="Output 11 5 2" xfId="32329"/>
    <cellStyle name="Output 11 5 3" xfId="38683"/>
    <cellStyle name="Output 11 5 4" xfId="42009"/>
    <cellStyle name="Output 11 6" xfId="33250"/>
    <cellStyle name="Output 11 6 2" xfId="31975"/>
    <cellStyle name="Output 11 6 3" xfId="38760"/>
    <cellStyle name="Output 11 6 4" xfId="42079"/>
    <cellStyle name="Output 11 7" xfId="33324"/>
    <cellStyle name="Output 11 7 2" xfId="31428"/>
    <cellStyle name="Output 11 7 3" xfId="38834"/>
    <cellStyle name="Output 11 7 4" xfId="42149"/>
    <cellStyle name="Output 11 8" xfId="33373"/>
    <cellStyle name="Output 11 8 2" xfId="31434"/>
    <cellStyle name="Output 11 8 3" xfId="38883"/>
    <cellStyle name="Output 11 8 4" xfId="42194"/>
    <cellStyle name="Output 11 9" xfId="33420"/>
    <cellStyle name="Output 11 9 2" xfId="31843"/>
    <cellStyle name="Output 11 9 3" xfId="38930"/>
    <cellStyle name="Output 11 9 4" xfId="42238"/>
    <cellStyle name="Output 12" xfId="15540"/>
    <cellStyle name="Output 12 2" xfId="30605"/>
    <cellStyle name="Output 12 2 2" xfId="36131"/>
    <cellStyle name="Output 12 2 3" xfId="38109"/>
    <cellStyle name="Output 12 2 4" xfId="38345"/>
    <cellStyle name="Output 12 2 5" xfId="41575"/>
    <cellStyle name="Output 12 2 6" xfId="44720"/>
    <cellStyle name="Output 12 3" xfId="36285"/>
    <cellStyle name="Output 12 3 2" xfId="38262"/>
    <cellStyle name="Output 12 3 3" xfId="38472"/>
    <cellStyle name="Output 12 3 4" xfId="41702"/>
    <cellStyle name="Output 12 3 5" xfId="44847"/>
    <cellStyle name="Output 12 4" xfId="36092"/>
    <cellStyle name="Output 13" xfId="15539"/>
    <cellStyle name="Output 13 2" xfId="30604"/>
    <cellStyle name="Output 13 2 2" xfId="36130"/>
    <cellStyle name="Output 13 2 3" xfId="38108"/>
    <cellStyle name="Output 13 2 4" xfId="38344"/>
    <cellStyle name="Output 13 2 5" xfId="41574"/>
    <cellStyle name="Output 13 2 6" xfId="44719"/>
    <cellStyle name="Output 13 3" xfId="36284"/>
    <cellStyle name="Output 13 3 2" xfId="38261"/>
    <cellStyle name="Output 13 3 3" xfId="38471"/>
    <cellStyle name="Output 13 3 4" xfId="41701"/>
    <cellStyle name="Output 13 3 5" xfId="44846"/>
    <cellStyle name="Output 13 4" xfId="36091"/>
    <cellStyle name="Output 14" xfId="15522"/>
    <cellStyle name="Output 14 2" xfId="36113"/>
    <cellStyle name="Output 14 2 2" xfId="38091"/>
    <cellStyle name="Output 14 2 3" xfId="38327"/>
    <cellStyle name="Output 14 2 4" xfId="41557"/>
    <cellStyle name="Output 14 2 5" xfId="44702"/>
    <cellStyle name="Output 14 3" xfId="36178"/>
    <cellStyle name="Output 14 3 2" xfId="38155"/>
    <cellStyle name="Output 14 3 3" xfId="38366"/>
    <cellStyle name="Output 14 3 4" xfId="41596"/>
    <cellStyle name="Output 14 3 5" xfId="44741"/>
    <cellStyle name="Output 14 4" xfId="36074"/>
    <cellStyle name="Output 15" xfId="30629"/>
    <cellStyle name="Output 15 2" xfId="36214"/>
    <cellStyle name="Output 15 3" xfId="38191"/>
    <cellStyle name="Output 15 4" xfId="38402"/>
    <cellStyle name="Output 15 5" xfId="41632"/>
    <cellStyle name="Output 15 6" xfId="44777"/>
    <cellStyle name="Output 16" xfId="30646"/>
    <cellStyle name="Output 17" xfId="30623"/>
    <cellStyle name="Output 18" xfId="30651"/>
    <cellStyle name="Output 19" xfId="30653"/>
    <cellStyle name="Output 2" xfId="15360"/>
    <cellStyle name="Output 2 10" xfId="34567"/>
    <cellStyle name="Output 2 10 2" xfId="36507"/>
    <cellStyle name="Output 2 10 3" xfId="40055"/>
    <cellStyle name="Output 2 10 4" xfId="43298"/>
    <cellStyle name="Output 2 11" xfId="34156"/>
    <cellStyle name="Output 2 11 2" xfId="31889"/>
    <cellStyle name="Output 2 11 3" xfId="39662"/>
    <cellStyle name="Output 2 11 4" xfId="42926"/>
    <cellStyle name="Output 2 12" xfId="34361"/>
    <cellStyle name="Output 2 12 2" xfId="32213"/>
    <cellStyle name="Output 2 12 3" xfId="39857"/>
    <cellStyle name="Output 2 12 4" xfId="43111"/>
    <cellStyle name="Output 2 13" xfId="34294"/>
    <cellStyle name="Output 2 13 2" xfId="30718"/>
    <cellStyle name="Output 2 13 3" xfId="39796"/>
    <cellStyle name="Output 2 13 4" xfId="43053"/>
    <cellStyle name="Output 2 14" xfId="34184"/>
    <cellStyle name="Output 2 14 2" xfId="31761"/>
    <cellStyle name="Output 2 14 3" xfId="39689"/>
    <cellStyle name="Output 2 14 4" xfId="42952"/>
    <cellStyle name="Output 2 15" xfId="34670"/>
    <cellStyle name="Output 2 15 2" xfId="37834"/>
    <cellStyle name="Output 2 15 3" xfId="40158"/>
    <cellStyle name="Output 2 15 4" xfId="43389"/>
    <cellStyle name="Output 2 16" xfId="34240"/>
    <cellStyle name="Output 2 16 2" xfId="31174"/>
    <cellStyle name="Output 2 16 3" xfId="39743"/>
    <cellStyle name="Output 2 16 4" xfId="43004"/>
    <cellStyle name="Output 2 17" xfId="34852"/>
    <cellStyle name="Output 2 17 2" xfId="36945"/>
    <cellStyle name="Output 2 17 3" xfId="40338"/>
    <cellStyle name="Output 2 17 4" xfId="43557"/>
    <cellStyle name="Output 2 18" xfId="34181"/>
    <cellStyle name="Output 2 18 2" xfId="31147"/>
    <cellStyle name="Output 2 18 3" xfId="39686"/>
    <cellStyle name="Output 2 18 4" xfId="42949"/>
    <cellStyle name="Output 2 19" xfId="34389"/>
    <cellStyle name="Output 2 19 2" xfId="31356"/>
    <cellStyle name="Output 2 19 3" xfId="39884"/>
    <cellStyle name="Output 2 19 4" xfId="43137"/>
    <cellStyle name="Output 2 2" xfId="30493"/>
    <cellStyle name="Output 2 2 2" xfId="32645"/>
    <cellStyle name="Output 2 2 3" xfId="32114"/>
    <cellStyle name="Output 2 2 4" xfId="37586"/>
    <cellStyle name="Output 2 2 5" xfId="37739"/>
    <cellStyle name="Output 2 20" xfId="34436"/>
    <cellStyle name="Output 2 20 2" xfId="37438"/>
    <cellStyle name="Output 2 20 3" xfId="39928"/>
    <cellStyle name="Output 2 20 4" xfId="43178"/>
    <cellStyle name="Output 2 21" xfId="36028"/>
    <cellStyle name="Output 2 21 2" xfId="32053"/>
    <cellStyle name="Output 2 21 3" xfId="41493"/>
    <cellStyle name="Output 2 21 4" xfId="44648"/>
    <cellStyle name="Output 2 22" xfId="35914"/>
    <cellStyle name="Output 2 22 2" xfId="37929"/>
    <cellStyle name="Output 2 22 3" xfId="36638"/>
    <cellStyle name="Output 2 22 4" xfId="41397"/>
    <cellStyle name="Output 2 22 5" xfId="44552"/>
    <cellStyle name="Output 2 23" xfId="36212"/>
    <cellStyle name="Output 2 23 2" xfId="38189"/>
    <cellStyle name="Output 2 23 3" xfId="38400"/>
    <cellStyle name="Output 2 23 4" xfId="41630"/>
    <cellStyle name="Output 2 23 5" xfId="44775"/>
    <cellStyle name="Output 2 24" xfId="32544"/>
    <cellStyle name="Output 2 3" xfId="32668"/>
    <cellStyle name="Output 2 3 2" xfId="31058"/>
    <cellStyle name="Output 2 3 3" xfId="36601"/>
    <cellStyle name="Output 2 3 4" xfId="30710"/>
    <cellStyle name="Output 2 4" xfId="32659"/>
    <cellStyle name="Output 2 4 2" xfId="30887"/>
    <cellStyle name="Output 2 4 3" xfId="37540"/>
    <cellStyle name="Output 2 4 4" xfId="38048"/>
    <cellStyle name="Output 2 5" xfId="32617"/>
    <cellStyle name="Output 2 5 2" xfId="31769"/>
    <cellStyle name="Output 2 5 3" xfId="36676"/>
    <cellStyle name="Output 2 5 4" xfId="30915"/>
    <cellStyle name="Output 2 6" xfId="32633"/>
    <cellStyle name="Output 2 6 2" xfId="31768"/>
    <cellStyle name="Output 2 6 3" xfId="37001"/>
    <cellStyle name="Output 2 6 4" xfId="32537"/>
    <cellStyle name="Output 2 7" xfId="32753"/>
    <cellStyle name="Output 2 7 2" xfId="31004"/>
    <cellStyle name="Output 2 7 3" xfId="37820"/>
    <cellStyle name="Output 2 7 4" xfId="37589"/>
    <cellStyle name="Output 2 8" xfId="33832"/>
    <cellStyle name="Output 2 8 2" xfId="37541"/>
    <cellStyle name="Output 2 8 3" xfId="39341"/>
    <cellStyle name="Output 2 8 4" xfId="42623"/>
    <cellStyle name="Output 2 9" xfId="33933"/>
    <cellStyle name="Output 2 9 2" xfId="32294"/>
    <cellStyle name="Output 2 9 3" xfId="39442"/>
    <cellStyle name="Output 2 9 4" xfId="42719"/>
    <cellStyle name="Output 20" xfId="44879"/>
    <cellStyle name="Output 21" xfId="44871"/>
    <cellStyle name="Output 22" xfId="44890"/>
    <cellStyle name="Output 3" xfId="15440"/>
    <cellStyle name="Output 3 10" xfId="34594"/>
    <cellStyle name="Output 3 10 2" xfId="36581"/>
    <cellStyle name="Output 3 10 3" xfId="40082"/>
    <cellStyle name="Output 3 10 4" xfId="43321"/>
    <cellStyle name="Output 3 11" xfId="34685"/>
    <cellStyle name="Output 3 11 2" xfId="37389"/>
    <cellStyle name="Output 3 11 3" xfId="40173"/>
    <cellStyle name="Output 3 11 4" xfId="43403"/>
    <cellStyle name="Output 3 12" xfId="34861"/>
    <cellStyle name="Output 3 12 2" xfId="36675"/>
    <cellStyle name="Output 3 12 3" xfId="40347"/>
    <cellStyle name="Output 3 12 4" xfId="43566"/>
    <cellStyle name="Output 3 13" xfId="34947"/>
    <cellStyle name="Output 3 13 2" xfId="36512"/>
    <cellStyle name="Output 3 13 3" xfId="40433"/>
    <cellStyle name="Output 3 13 4" xfId="43648"/>
    <cellStyle name="Output 3 14" xfId="35033"/>
    <cellStyle name="Output 3 14 2" xfId="36807"/>
    <cellStyle name="Output 3 14 3" xfId="40519"/>
    <cellStyle name="Output 3 14 4" xfId="43730"/>
    <cellStyle name="Output 3 15" xfId="34480"/>
    <cellStyle name="Output 3 15 2" xfId="37308"/>
    <cellStyle name="Output 3 15 3" xfId="39970"/>
    <cellStyle name="Output 3 15 4" xfId="43218"/>
    <cellStyle name="Output 3 16" xfId="34305"/>
    <cellStyle name="Output 3 16 2" xfId="31007"/>
    <cellStyle name="Output 3 16 3" xfId="39806"/>
    <cellStyle name="Output 3 16 4" xfId="43063"/>
    <cellStyle name="Output 3 17" xfId="35602"/>
    <cellStyle name="Output 3 17 2" xfId="37682"/>
    <cellStyle name="Output 3 17 3" xfId="41087"/>
    <cellStyle name="Output 3 17 4" xfId="44261"/>
    <cellStyle name="Output 3 18" xfId="34208"/>
    <cellStyle name="Output 3 18 2" xfId="31308"/>
    <cellStyle name="Output 3 18 3" xfId="39713"/>
    <cellStyle name="Output 3 18 4" xfId="42974"/>
    <cellStyle name="Output 3 19" xfId="34509"/>
    <cellStyle name="Output 3 19 2" xfId="37467"/>
    <cellStyle name="Output 3 19 3" xfId="39998"/>
    <cellStyle name="Output 3 19 4" xfId="43244"/>
    <cellStyle name="Output 3 2" xfId="30514"/>
    <cellStyle name="Output 3 2 2" xfId="32943"/>
    <cellStyle name="Output 3 2 3" xfId="31137"/>
    <cellStyle name="Output 3 2 4" xfId="36715"/>
    <cellStyle name="Output 3 2 5" xfId="41793"/>
    <cellStyle name="Output 3 20" xfId="35841"/>
    <cellStyle name="Output 3 20 2" xfId="36322"/>
    <cellStyle name="Output 3 20 3" xfId="41325"/>
    <cellStyle name="Output 3 20 4" xfId="44484"/>
    <cellStyle name="Output 3 21" xfId="36046"/>
    <cellStyle name="Output 3 21 2" xfId="38281"/>
    <cellStyle name="Output 3 21 3" xfId="41511"/>
    <cellStyle name="Output 3 21 4" xfId="44666"/>
    <cellStyle name="Output 3 22" xfId="35983"/>
    <cellStyle name="Output 3 22 2" xfId="37998"/>
    <cellStyle name="Output 3 22 3" xfId="32012"/>
    <cellStyle name="Output 3 22 4" xfId="41451"/>
    <cellStyle name="Output 3 22 5" xfId="44606"/>
    <cellStyle name="Output 3 23" xfId="36264"/>
    <cellStyle name="Output 3 23 2" xfId="38241"/>
    <cellStyle name="Output 3 23 3" xfId="38451"/>
    <cellStyle name="Output 3 23 4" xfId="41681"/>
    <cellStyle name="Output 3 23 5" xfId="44826"/>
    <cellStyle name="Output 3 24" xfId="32782"/>
    <cellStyle name="Output 3 3" xfId="33034"/>
    <cellStyle name="Output 3 3 2" xfId="32236"/>
    <cellStyle name="Output 3 3 3" xfId="38544"/>
    <cellStyle name="Output 3 3 4" xfId="41877"/>
    <cellStyle name="Output 3 4" xfId="33183"/>
    <cellStyle name="Output 3 4 2" xfId="32133"/>
    <cellStyle name="Output 3 4 3" xfId="38693"/>
    <cellStyle name="Output 3 4 4" xfId="42018"/>
    <cellStyle name="Output 3 5" xfId="32692"/>
    <cellStyle name="Output 3 5 2" xfId="32042"/>
    <cellStyle name="Output 3 5 3" xfId="37459"/>
    <cellStyle name="Output 3 5 4" xfId="30798"/>
    <cellStyle name="Output 3 6" xfId="33442"/>
    <cellStyle name="Output 3 6 2" xfId="31465"/>
    <cellStyle name="Output 3 6 3" xfId="38952"/>
    <cellStyle name="Output 3 6 4" xfId="42259"/>
    <cellStyle name="Output 3 7" xfId="33527"/>
    <cellStyle name="Output 3 7 2" xfId="31495"/>
    <cellStyle name="Output 3 7 3" xfId="39037"/>
    <cellStyle name="Output 3 7 4" xfId="42340"/>
    <cellStyle name="Output 3 8" xfId="33850"/>
    <cellStyle name="Output 3 8 2" xfId="37114"/>
    <cellStyle name="Output 3 8 3" xfId="39359"/>
    <cellStyle name="Output 3 8 4" xfId="42641"/>
    <cellStyle name="Output 3 9" xfId="32552"/>
    <cellStyle name="Output 3 9 2" xfId="31933"/>
    <cellStyle name="Output 3 9 3" xfId="36926"/>
    <cellStyle name="Output 3 9 4" xfId="37780"/>
    <cellStyle name="Output 4" xfId="15435"/>
    <cellStyle name="Output 4 10" xfId="34589"/>
    <cellStyle name="Output 4 10 2" xfId="36426"/>
    <cellStyle name="Output 4 10 3" xfId="40077"/>
    <cellStyle name="Output 4 10 4" xfId="43316"/>
    <cellStyle name="Output 4 11" xfId="34680"/>
    <cellStyle name="Output 4 11 2" xfId="37549"/>
    <cellStyle name="Output 4 11 3" xfId="40168"/>
    <cellStyle name="Output 4 11 4" xfId="43398"/>
    <cellStyle name="Output 4 12" xfId="34856"/>
    <cellStyle name="Output 4 12 2" xfId="36793"/>
    <cellStyle name="Output 4 12 3" xfId="40342"/>
    <cellStyle name="Output 4 12 4" xfId="43561"/>
    <cellStyle name="Output 4 13" xfId="34942"/>
    <cellStyle name="Output 4 13 2" xfId="36552"/>
    <cellStyle name="Output 4 13 3" xfId="40428"/>
    <cellStyle name="Output 4 13 4" xfId="43643"/>
    <cellStyle name="Output 4 14" xfId="35028"/>
    <cellStyle name="Output 4 14 2" xfId="37014"/>
    <cellStyle name="Output 4 14 3" xfId="40514"/>
    <cellStyle name="Output 4 14 4" xfId="43725"/>
    <cellStyle name="Output 4 15" xfId="34187"/>
    <cellStyle name="Output 4 15 2" xfId="32100"/>
    <cellStyle name="Output 4 15 3" xfId="39692"/>
    <cellStyle name="Output 4 15 4" xfId="42955"/>
    <cellStyle name="Output 4 16" xfId="34390"/>
    <cellStyle name="Output 4 16 2" xfId="32087"/>
    <cellStyle name="Output 4 16 3" xfId="39885"/>
    <cellStyle name="Output 4 16 4" xfId="43138"/>
    <cellStyle name="Output 4 17" xfId="35597"/>
    <cellStyle name="Output 4 17 2" xfId="37847"/>
    <cellStyle name="Output 4 17 3" xfId="41082"/>
    <cellStyle name="Output 4 17 4" xfId="44256"/>
    <cellStyle name="Output 4 18" xfId="34516"/>
    <cellStyle name="Output 4 18 2" xfId="37024"/>
    <cellStyle name="Output 4 18 3" xfId="40005"/>
    <cellStyle name="Output 4 18 4" xfId="43251"/>
    <cellStyle name="Output 4 19" xfId="35106"/>
    <cellStyle name="Output 4 19 2" xfId="36690"/>
    <cellStyle name="Output 4 19 3" xfId="40591"/>
    <cellStyle name="Output 4 19 4" xfId="43798"/>
    <cellStyle name="Output 4 2" xfId="30509"/>
    <cellStyle name="Output 4 2 2" xfId="32938"/>
    <cellStyle name="Output 4 2 3" xfId="32078"/>
    <cellStyle name="Output 4 2 4" xfId="36613"/>
    <cellStyle name="Output 4 2 5" xfId="41788"/>
    <cellStyle name="Output 4 20" xfId="35836"/>
    <cellStyle name="Output 4 20 2" xfId="36332"/>
    <cellStyle name="Output 4 20 3" xfId="41320"/>
    <cellStyle name="Output 4 20 4" xfId="44479"/>
    <cellStyle name="Output 4 21" xfId="36041"/>
    <cellStyle name="Output 4 21 2" xfId="38276"/>
    <cellStyle name="Output 4 21 3" xfId="41506"/>
    <cellStyle name="Output 4 21 4" xfId="44661"/>
    <cellStyle name="Output 4 22" xfId="36006"/>
    <cellStyle name="Output 4 22 2" xfId="38021"/>
    <cellStyle name="Output 4 22 3" xfId="32417"/>
    <cellStyle name="Output 4 22 4" xfId="41471"/>
    <cellStyle name="Output 4 22 5" xfId="44626"/>
    <cellStyle name="Output 4 23" xfId="36272"/>
    <cellStyle name="Output 4 23 2" xfId="38249"/>
    <cellStyle name="Output 4 23 3" xfId="38459"/>
    <cellStyle name="Output 4 23 4" xfId="41689"/>
    <cellStyle name="Output 4 23 5" xfId="44834"/>
    <cellStyle name="Output 4 24" xfId="32777"/>
    <cellStyle name="Output 4 3" xfId="33029"/>
    <cellStyle name="Output 4 3 2" xfId="30937"/>
    <cellStyle name="Output 4 3 3" xfId="38539"/>
    <cellStyle name="Output 4 3 4" xfId="41872"/>
    <cellStyle name="Output 4 4" xfId="32711"/>
    <cellStyle name="Output 4 4 2" xfId="30734"/>
    <cellStyle name="Output 4 4 3" xfId="37659"/>
    <cellStyle name="Output 4 4 4" xfId="31719"/>
    <cellStyle name="Output 4 5" xfId="32565"/>
    <cellStyle name="Output 4 5 2" xfId="30891"/>
    <cellStyle name="Output 4 5 3" xfId="31162"/>
    <cellStyle name="Output 4 5 4" xfId="32336"/>
    <cellStyle name="Output 4 6" xfId="33437"/>
    <cellStyle name="Output 4 6 2" xfId="31461"/>
    <cellStyle name="Output 4 6 3" xfId="38947"/>
    <cellStyle name="Output 4 6 4" xfId="42254"/>
    <cellStyle name="Output 4 7" xfId="33522"/>
    <cellStyle name="Output 4 7 2" xfId="31295"/>
    <cellStyle name="Output 4 7 3" xfId="39032"/>
    <cellStyle name="Output 4 7 4" xfId="42335"/>
    <cellStyle name="Output 4 8" xfId="33845"/>
    <cellStyle name="Output 4 8 2" xfId="37154"/>
    <cellStyle name="Output 4 8 3" xfId="39354"/>
    <cellStyle name="Output 4 8 4" xfId="42636"/>
    <cellStyle name="Output 4 9" xfId="32746"/>
    <cellStyle name="Output 4 9 2" xfId="31180"/>
    <cellStyle name="Output 4 9 3" xfId="37718"/>
    <cellStyle name="Output 4 9 4" xfId="31386"/>
    <cellStyle name="Output 5" xfId="15436"/>
    <cellStyle name="Output 5 10" xfId="34590"/>
    <cellStyle name="Output 5 10 2" xfId="36738"/>
    <cellStyle name="Output 5 10 3" xfId="40078"/>
    <cellStyle name="Output 5 10 4" xfId="43317"/>
    <cellStyle name="Output 5 11" xfId="34681"/>
    <cellStyle name="Output 5 11 2" xfId="37519"/>
    <cellStyle name="Output 5 11 3" xfId="40169"/>
    <cellStyle name="Output 5 11 4" xfId="43399"/>
    <cellStyle name="Output 5 12" xfId="34857"/>
    <cellStyle name="Output 5 12 2" xfId="36755"/>
    <cellStyle name="Output 5 12 3" xfId="40343"/>
    <cellStyle name="Output 5 12 4" xfId="43562"/>
    <cellStyle name="Output 5 13" xfId="34943"/>
    <cellStyle name="Output 5 13 2" xfId="38060"/>
    <cellStyle name="Output 5 13 3" xfId="40429"/>
    <cellStyle name="Output 5 13 4" xfId="43644"/>
    <cellStyle name="Output 5 14" xfId="35029"/>
    <cellStyle name="Output 5 14 2" xfId="36323"/>
    <cellStyle name="Output 5 14 3" xfId="40515"/>
    <cellStyle name="Output 5 14 4" xfId="43726"/>
    <cellStyle name="Output 5 15" xfId="34282"/>
    <cellStyle name="Output 5 15 2" xfId="31813"/>
    <cellStyle name="Output 5 15 3" xfId="39784"/>
    <cellStyle name="Output 5 15 4" xfId="43041"/>
    <cellStyle name="Output 5 16" xfId="34243"/>
    <cellStyle name="Output 5 16 2" xfId="31173"/>
    <cellStyle name="Output 5 16 3" xfId="39746"/>
    <cellStyle name="Output 5 16 4" xfId="43007"/>
    <cellStyle name="Output 5 17" xfId="35598"/>
    <cellStyle name="Output 5 17 2" xfId="37808"/>
    <cellStyle name="Output 5 17 3" xfId="41083"/>
    <cellStyle name="Output 5 17 4" xfId="44257"/>
    <cellStyle name="Output 5 18" xfId="34174"/>
    <cellStyle name="Output 5 18 2" xfId="31891"/>
    <cellStyle name="Output 5 18 3" xfId="39679"/>
    <cellStyle name="Output 5 18 4" xfId="42943"/>
    <cellStyle name="Output 5 19" xfId="34439"/>
    <cellStyle name="Output 5 19 2" xfId="37349"/>
    <cellStyle name="Output 5 19 3" xfId="39931"/>
    <cellStyle name="Output 5 19 4" xfId="43181"/>
    <cellStyle name="Output 5 2" xfId="30510"/>
    <cellStyle name="Output 5 2 2" xfId="32939"/>
    <cellStyle name="Output 5 2 3" xfId="31210"/>
    <cellStyle name="Output 5 2 4" xfId="37814"/>
    <cellStyle name="Output 5 2 5" xfId="41789"/>
    <cellStyle name="Output 5 20" xfId="35837"/>
    <cellStyle name="Output 5 20 2" xfId="36404"/>
    <cellStyle name="Output 5 20 3" xfId="41321"/>
    <cellStyle name="Output 5 20 4" xfId="44480"/>
    <cellStyle name="Output 5 21" xfId="36042"/>
    <cellStyle name="Output 5 21 2" xfId="38277"/>
    <cellStyle name="Output 5 21 3" xfId="41507"/>
    <cellStyle name="Output 5 21 4" xfId="44662"/>
    <cellStyle name="Output 5 22" xfId="36014"/>
    <cellStyle name="Output 5 22 2" xfId="38029"/>
    <cellStyle name="Output 5 22 3" xfId="31527"/>
    <cellStyle name="Output 5 22 4" xfId="41479"/>
    <cellStyle name="Output 5 22 5" xfId="44634"/>
    <cellStyle name="Output 5 23" xfId="36266"/>
    <cellStyle name="Output 5 23 2" xfId="38243"/>
    <cellStyle name="Output 5 23 3" xfId="38453"/>
    <cellStyle name="Output 5 23 4" xfId="41683"/>
    <cellStyle name="Output 5 23 5" xfId="44828"/>
    <cellStyle name="Output 5 24" xfId="32778"/>
    <cellStyle name="Output 5 3" xfId="33030"/>
    <cellStyle name="Output 5 3 2" xfId="30936"/>
    <cellStyle name="Output 5 3 3" xfId="38540"/>
    <cellStyle name="Output 5 3 4" xfId="41873"/>
    <cellStyle name="Output 5 4" xfId="32710"/>
    <cellStyle name="Output 5 4 2" xfId="30905"/>
    <cellStyle name="Output 5 4 3" xfId="37083"/>
    <cellStyle name="Output 5 4 4" xfId="37981"/>
    <cellStyle name="Output 5 5" xfId="32678"/>
    <cellStyle name="Output 5 5 2" xfId="32347"/>
    <cellStyle name="Output 5 5 3" xfId="31714"/>
    <cellStyle name="Output 5 5 4" xfId="41538"/>
    <cellStyle name="Output 5 6" xfId="33438"/>
    <cellStyle name="Output 5 6 2" xfId="31462"/>
    <cellStyle name="Output 5 6 3" xfId="38948"/>
    <cellStyle name="Output 5 6 4" xfId="42255"/>
    <cellStyle name="Output 5 7" xfId="33523"/>
    <cellStyle name="Output 5 7 2" xfId="32273"/>
    <cellStyle name="Output 5 7 3" xfId="39033"/>
    <cellStyle name="Output 5 7 4" xfId="42336"/>
    <cellStyle name="Output 5 8" xfId="33846"/>
    <cellStyle name="Output 5 8 2" xfId="37164"/>
    <cellStyle name="Output 5 8 3" xfId="39355"/>
    <cellStyle name="Output 5 8 4" xfId="42637"/>
    <cellStyle name="Output 5 9" xfId="32580"/>
    <cellStyle name="Output 5 9 2" xfId="32345"/>
    <cellStyle name="Output 5 9 3" xfId="37703"/>
    <cellStyle name="Output 5 9 4" xfId="32324"/>
    <cellStyle name="Output 6" xfId="15438"/>
    <cellStyle name="Output 6 10" xfId="34592"/>
    <cellStyle name="Output 6 10 2" xfId="36655"/>
    <cellStyle name="Output 6 10 3" xfId="40080"/>
    <cellStyle name="Output 6 10 4" xfId="43319"/>
    <cellStyle name="Output 6 11" xfId="34683"/>
    <cellStyle name="Output 6 11 2" xfId="37433"/>
    <cellStyle name="Output 6 11 3" xfId="40171"/>
    <cellStyle name="Output 6 11 4" xfId="43401"/>
    <cellStyle name="Output 6 12" xfId="34859"/>
    <cellStyle name="Output 6 12 2" xfId="36718"/>
    <cellStyle name="Output 6 12 3" xfId="40345"/>
    <cellStyle name="Output 6 12 4" xfId="43564"/>
    <cellStyle name="Output 6 13" xfId="34945"/>
    <cellStyle name="Output 6 13 2" xfId="37498"/>
    <cellStyle name="Output 6 13 3" xfId="40431"/>
    <cellStyle name="Output 6 13 4" xfId="43646"/>
    <cellStyle name="Output 6 14" xfId="35031"/>
    <cellStyle name="Output 6 14 2" xfId="36355"/>
    <cellStyle name="Output 6 14 3" xfId="40517"/>
    <cellStyle name="Output 6 14 4" xfId="43728"/>
    <cellStyle name="Output 6 15" xfId="34393"/>
    <cellStyle name="Output 6 15 2" xfId="32143"/>
    <cellStyle name="Output 6 15 3" xfId="39888"/>
    <cellStyle name="Output 6 15 4" xfId="43141"/>
    <cellStyle name="Output 6 16" xfId="34285"/>
    <cellStyle name="Output 6 16 2" xfId="31815"/>
    <cellStyle name="Output 6 16 3" xfId="39787"/>
    <cellStyle name="Output 6 16 4" xfId="43044"/>
    <cellStyle name="Output 6 17" xfId="35600"/>
    <cellStyle name="Output 6 17 2" xfId="37733"/>
    <cellStyle name="Output 6 17 3" xfId="41085"/>
    <cellStyle name="Output 6 17 4" xfId="44259"/>
    <cellStyle name="Output 6 18" xfId="34306"/>
    <cellStyle name="Output 6 18 2" xfId="31103"/>
    <cellStyle name="Output 6 18 3" xfId="39807"/>
    <cellStyle name="Output 6 18 4" xfId="43064"/>
    <cellStyle name="Output 6 19" xfId="35684"/>
    <cellStyle name="Output 6 19 2" xfId="37579"/>
    <cellStyle name="Output 6 19 3" xfId="41169"/>
    <cellStyle name="Output 6 19 4" xfId="44336"/>
    <cellStyle name="Output 6 2" xfId="30512"/>
    <cellStyle name="Output 6 2 2" xfId="32941"/>
    <cellStyle name="Output 6 2 3" xfId="32077"/>
    <cellStyle name="Output 6 2 4" xfId="36294"/>
    <cellStyle name="Output 6 2 5" xfId="41791"/>
    <cellStyle name="Output 6 20" xfId="35839"/>
    <cellStyle name="Output 6 20 2" xfId="36354"/>
    <cellStyle name="Output 6 20 3" xfId="41323"/>
    <cellStyle name="Output 6 20 4" xfId="44482"/>
    <cellStyle name="Output 6 21" xfId="36044"/>
    <cellStyle name="Output 6 21 2" xfId="38279"/>
    <cellStyle name="Output 6 21 3" xfId="41509"/>
    <cellStyle name="Output 6 21 4" xfId="44664"/>
    <cellStyle name="Output 6 22" xfId="35934"/>
    <cellStyle name="Output 6 22 2" xfId="37949"/>
    <cellStyle name="Output 6 22 3" xfId="37445"/>
    <cellStyle name="Output 6 22 4" xfId="41416"/>
    <cellStyle name="Output 6 22 5" xfId="44571"/>
    <cellStyle name="Output 6 23" xfId="36261"/>
    <cellStyle name="Output 6 23 2" xfId="38238"/>
    <cellStyle name="Output 6 23 3" xfId="38448"/>
    <cellStyle name="Output 6 23 4" xfId="41678"/>
    <cellStyle name="Output 6 23 5" xfId="44823"/>
    <cellStyle name="Output 6 24" xfId="32780"/>
    <cellStyle name="Output 6 3" xfId="33032"/>
    <cellStyle name="Output 6 3 2" xfId="30938"/>
    <cellStyle name="Output 6 3 3" xfId="38542"/>
    <cellStyle name="Output 6 3 4" xfId="41875"/>
    <cellStyle name="Output 6 4" xfId="33181"/>
    <cellStyle name="Output 6 4 2" xfId="30686"/>
    <cellStyle name="Output 6 4 3" xfId="38691"/>
    <cellStyle name="Output 6 4 4" xfId="42016"/>
    <cellStyle name="Output 6 5" xfId="32706"/>
    <cellStyle name="Output 6 5 2" xfId="32153"/>
    <cellStyle name="Output 6 5 3" xfId="37343"/>
    <cellStyle name="Output 6 5 4" xfId="31254"/>
    <cellStyle name="Output 6 6" xfId="33440"/>
    <cellStyle name="Output 6 6 2" xfId="31680"/>
    <cellStyle name="Output 6 6 3" xfId="38950"/>
    <cellStyle name="Output 6 6 4" xfId="42257"/>
    <cellStyle name="Output 6 7" xfId="33525"/>
    <cellStyle name="Output 6 7 2" xfId="31296"/>
    <cellStyle name="Output 6 7 3" xfId="39035"/>
    <cellStyle name="Output 6 7 4" xfId="42338"/>
    <cellStyle name="Output 6 8" xfId="33848"/>
    <cellStyle name="Output 6 8 2" xfId="37156"/>
    <cellStyle name="Output 6 8 3" xfId="39357"/>
    <cellStyle name="Output 6 8 4" xfId="42639"/>
    <cellStyle name="Output 6 9" xfId="32621"/>
    <cellStyle name="Output 6 9 2" xfId="31594"/>
    <cellStyle name="Output 6 9 3" xfId="36443"/>
    <cellStyle name="Output 6 9 4" xfId="30904"/>
    <cellStyle name="Output 7" xfId="15481"/>
    <cellStyle name="Output 7 10" xfId="33480"/>
    <cellStyle name="Output 7 10 2" xfId="31486"/>
    <cellStyle name="Output 7 10 3" xfId="38990"/>
    <cellStyle name="Output 7 10 4" xfId="42296"/>
    <cellStyle name="Output 7 11" xfId="33565"/>
    <cellStyle name="Output 7 11 2" xfId="32006"/>
    <cellStyle name="Output 7 11 3" xfId="39075"/>
    <cellStyle name="Output 7 11 4" xfId="42377"/>
    <cellStyle name="Output 7 12" xfId="33647"/>
    <cellStyle name="Output 7 12 2" xfId="32451"/>
    <cellStyle name="Output 7 12 3" xfId="39157"/>
    <cellStyle name="Output 7 12 4" xfId="42450"/>
    <cellStyle name="Output 7 13" xfId="33724"/>
    <cellStyle name="Output 7 13 2" xfId="31250"/>
    <cellStyle name="Output 7 13 3" xfId="39234"/>
    <cellStyle name="Output 7 13 4" xfId="42523"/>
    <cellStyle name="Output 7 14" xfId="33794"/>
    <cellStyle name="Output 7 14 2" xfId="38118"/>
    <cellStyle name="Output 7 14 3" xfId="39303"/>
    <cellStyle name="Output 7 14 4" xfId="42588"/>
    <cellStyle name="Output 7 15" xfId="33888"/>
    <cellStyle name="Output 7 15 2" xfId="32479"/>
    <cellStyle name="Output 7 15 3" xfId="39397"/>
    <cellStyle name="Output 7 15 4" xfId="42678"/>
    <cellStyle name="Output 7 16" xfId="33950"/>
    <cellStyle name="Output 7 16 2" xfId="30988"/>
    <cellStyle name="Output 7 16 3" xfId="39459"/>
    <cellStyle name="Output 7 16 4" xfId="42736"/>
    <cellStyle name="Output 7 17" xfId="34010"/>
    <cellStyle name="Output 7 17 2" xfId="31689"/>
    <cellStyle name="Output 7 17 3" xfId="39519"/>
    <cellStyle name="Output 7 17 4" xfId="42793"/>
    <cellStyle name="Output 7 18" xfId="34087"/>
    <cellStyle name="Output 7 18 2" xfId="31363"/>
    <cellStyle name="Output 7 18 3" xfId="39596"/>
    <cellStyle name="Output 7 18 4" xfId="42866"/>
    <cellStyle name="Output 7 19" xfId="34635"/>
    <cellStyle name="Output 7 19 2" xfId="37131"/>
    <cellStyle name="Output 7 19 3" xfId="40123"/>
    <cellStyle name="Output 7 19 4" xfId="43358"/>
    <cellStyle name="Output 7 2" xfId="30555"/>
    <cellStyle name="Output 7 2 2" xfId="32901"/>
    <cellStyle name="Output 7 2 3" xfId="31381"/>
    <cellStyle name="Output 7 2 4" xfId="36672"/>
    <cellStyle name="Output 7 2 5" xfId="41754"/>
    <cellStyle name="Output 7 20" xfId="34726"/>
    <cellStyle name="Output 7 20 2" xfId="36493"/>
    <cellStyle name="Output 7 20 3" xfId="40214"/>
    <cellStyle name="Output 7 20 4" xfId="43440"/>
    <cellStyle name="Output 7 21" xfId="34805"/>
    <cellStyle name="Output 7 21 2" xfId="32492"/>
    <cellStyle name="Output 7 21 3" xfId="40293"/>
    <cellStyle name="Output 7 21 4" xfId="43515"/>
    <cellStyle name="Output 7 22" xfId="34345"/>
    <cellStyle name="Output 7 22 2" xfId="31617"/>
    <cellStyle name="Output 7 22 3" xfId="39841"/>
    <cellStyle name="Output 7 22 4" xfId="43095"/>
    <cellStyle name="Output 7 23" xfId="34900"/>
    <cellStyle name="Output 7 23 2" xfId="36673"/>
    <cellStyle name="Output 7 23 3" xfId="40386"/>
    <cellStyle name="Output 7 23 4" xfId="43604"/>
    <cellStyle name="Output 7 24" xfId="34985"/>
    <cellStyle name="Output 7 24 2" xfId="37071"/>
    <cellStyle name="Output 7 24 3" xfId="40471"/>
    <cellStyle name="Output 7 24 4" xfId="43685"/>
    <cellStyle name="Output 7 25" xfId="35071"/>
    <cellStyle name="Output 7 25 2" xfId="36402"/>
    <cellStyle name="Output 7 25 3" xfId="40557"/>
    <cellStyle name="Output 7 25 4" xfId="43767"/>
    <cellStyle name="Output 7 26" xfId="35136"/>
    <cellStyle name="Output 7 26 2" xfId="36962"/>
    <cellStyle name="Output 7 26 3" xfId="40621"/>
    <cellStyle name="Output 7 26 4" xfId="43826"/>
    <cellStyle name="Output 7 27" xfId="35191"/>
    <cellStyle name="Output 7 27 2" xfId="32395"/>
    <cellStyle name="Output 7 27 3" xfId="40676"/>
    <cellStyle name="Output 7 27 4" xfId="43878"/>
    <cellStyle name="Output 7 28" xfId="35250"/>
    <cellStyle name="Output 7 28 2" xfId="37303"/>
    <cellStyle name="Output 7 28 3" xfId="40735"/>
    <cellStyle name="Output 7 28 4" xfId="43933"/>
    <cellStyle name="Output 7 29" xfId="35307"/>
    <cellStyle name="Output 7 29 2" xfId="37272"/>
    <cellStyle name="Output 7 29 3" xfId="40792"/>
    <cellStyle name="Output 7 29 4" xfId="43986"/>
    <cellStyle name="Output 7 3" xfId="32984"/>
    <cellStyle name="Output 7 3 2" xfId="30984"/>
    <cellStyle name="Output 7 3 3" xfId="38494"/>
    <cellStyle name="Output 7 3 4" xfId="41830"/>
    <cellStyle name="Output 7 30" xfId="35385"/>
    <cellStyle name="Output 7 30 2" xfId="37062"/>
    <cellStyle name="Output 7 30 3" xfId="40870"/>
    <cellStyle name="Output 7 30 4" xfId="44060"/>
    <cellStyle name="Output 7 31" xfId="35444"/>
    <cellStyle name="Output 7 31 2" xfId="38053"/>
    <cellStyle name="Output 7 31 3" xfId="40929"/>
    <cellStyle name="Output 7 31 4" xfId="44114"/>
    <cellStyle name="Output 7 32" xfId="35496"/>
    <cellStyle name="Output 7 32 2" xfId="36351"/>
    <cellStyle name="Output 7 32 3" xfId="40981"/>
    <cellStyle name="Output 7 32 4" xfId="44163"/>
    <cellStyle name="Output 7 33" xfId="35552"/>
    <cellStyle name="Output 7 33 2" xfId="37923"/>
    <cellStyle name="Output 7 33 3" xfId="41037"/>
    <cellStyle name="Output 7 33 4" xfId="44216"/>
    <cellStyle name="Output 7 34" xfId="35643"/>
    <cellStyle name="Output 7 34 2" xfId="37647"/>
    <cellStyle name="Output 7 34 3" xfId="41128"/>
    <cellStyle name="Output 7 34 4" xfId="44298"/>
    <cellStyle name="Output 7 35" xfId="35721"/>
    <cellStyle name="Output 7 35 2" xfId="37513"/>
    <cellStyle name="Output 7 35 3" xfId="41206"/>
    <cellStyle name="Output 7 35 4" xfId="44372"/>
    <cellStyle name="Output 7 36" xfId="34126"/>
    <cellStyle name="Output 7 36 2" xfId="31707"/>
    <cellStyle name="Output 7 36 3" xfId="39633"/>
    <cellStyle name="Output 7 36 4" xfId="42900"/>
    <cellStyle name="Output 7 37" xfId="35787"/>
    <cellStyle name="Output 7 37 2" xfId="37515"/>
    <cellStyle name="Output 7 37 3" xfId="41271"/>
    <cellStyle name="Output 7 37 4" xfId="44433"/>
    <cellStyle name="Output 7 38" xfId="34369"/>
    <cellStyle name="Output 7 38 2" xfId="32141"/>
    <cellStyle name="Output 7 38 3" xfId="39865"/>
    <cellStyle name="Output 7 38 4" xfId="43119"/>
    <cellStyle name="Output 7 39" xfId="35879"/>
    <cellStyle name="Output 7 39 2" xfId="37180"/>
    <cellStyle name="Output 7 39 3" xfId="41363"/>
    <cellStyle name="Output 7 39 4" xfId="44521"/>
    <cellStyle name="Output 7 4" xfId="33072"/>
    <cellStyle name="Output 7 4 2" xfId="31660"/>
    <cellStyle name="Output 7 4 3" xfId="38582"/>
    <cellStyle name="Output 7 4 4" xfId="41914"/>
    <cellStyle name="Output 7 40" xfId="35919"/>
    <cellStyle name="Output 7 40 2" xfId="37934"/>
    <cellStyle name="Output 7 40 3" xfId="37875"/>
    <cellStyle name="Output 7 40 4" xfId="41402"/>
    <cellStyle name="Output 7 40 5" xfId="44557"/>
    <cellStyle name="Output 7 41" xfId="36219"/>
    <cellStyle name="Output 7 41 2" xfId="38196"/>
    <cellStyle name="Output 7 41 3" xfId="38407"/>
    <cellStyle name="Output 7 41 4" xfId="41637"/>
    <cellStyle name="Output 7 41 5" xfId="44782"/>
    <cellStyle name="Output 7 42" xfId="32823"/>
    <cellStyle name="Output 7 5" xfId="33147"/>
    <cellStyle name="Output 7 5 2" xfId="31962"/>
    <cellStyle name="Output 7 5 3" xfId="38657"/>
    <cellStyle name="Output 7 5 4" xfId="41985"/>
    <cellStyle name="Output 7 6" xfId="33224"/>
    <cellStyle name="Output 7 6 2" xfId="32341"/>
    <cellStyle name="Output 7 6 3" xfId="38734"/>
    <cellStyle name="Output 7 6 4" xfId="42055"/>
    <cellStyle name="Output 7 7" xfId="33298"/>
    <cellStyle name="Output 7 7 2" xfId="31237"/>
    <cellStyle name="Output 7 7 3" xfId="38808"/>
    <cellStyle name="Output 7 7 4" xfId="42125"/>
    <cellStyle name="Output 7 8" xfId="33347"/>
    <cellStyle name="Output 7 8 2" xfId="32372"/>
    <cellStyle name="Output 7 8 3" xfId="38857"/>
    <cellStyle name="Output 7 8 4" xfId="42170"/>
    <cellStyle name="Output 7 9" xfId="33394"/>
    <cellStyle name="Output 7 9 2" xfId="31446"/>
    <cellStyle name="Output 7 9 3" xfId="38904"/>
    <cellStyle name="Output 7 9 4" xfId="42214"/>
    <cellStyle name="Output 8" xfId="15489"/>
    <cellStyle name="Output 8 10" xfId="33488"/>
    <cellStyle name="Output 8 10 2" xfId="32023"/>
    <cellStyle name="Output 8 10 3" xfId="38998"/>
    <cellStyle name="Output 8 10 4" xfId="42303"/>
    <cellStyle name="Output 8 11" xfId="33573"/>
    <cellStyle name="Output 8 11 2" xfId="31496"/>
    <cellStyle name="Output 8 11 3" xfId="39083"/>
    <cellStyle name="Output 8 11 4" xfId="42384"/>
    <cellStyle name="Output 8 12" xfId="33655"/>
    <cellStyle name="Output 8 12 2" xfId="32022"/>
    <cellStyle name="Output 8 12 3" xfId="39165"/>
    <cellStyle name="Output 8 12 4" xfId="42457"/>
    <cellStyle name="Output 8 13" xfId="33732"/>
    <cellStyle name="Output 8 13 2" xfId="31553"/>
    <cellStyle name="Output 8 13 3" xfId="39242"/>
    <cellStyle name="Output 8 13 4" xfId="42530"/>
    <cellStyle name="Output 8 14" xfId="33802"/>
    <cellStyle name="Output 8 14 2" xfId="37968"/>
    <cellStyle name="Output 8 14 3" xfId="39311"/>
    <cellStyle name="Output 8 14 4" xfId="42595"/>
    <cellStyle name="Output 8 15" xfId="33896"/>
    <cellStyle name="Output 8 15 2" xfId="30820"/>
    <cellStyle name="Output 8 15 3" xfId="39405"/>
    <cellStyle name="Output 8 15 4" xfId="42685"/>
    <cellStyle name="Output 8 16" xfId="33958"/>
    <cellStyle name="Output 8 16 2" xfId="32499"/>
    <cellStyle name="Output 8 16 3" xfId="39467"/>
    <cellStyle name="Output 8 16 4" xfId="42743"/>
    <cellStyle name="Output 8 17" xfId="34018"/>
    <cellStyle name="Output 8 17 2" xfId="30668"/>
    <cellStyle name="Output 8 17 3" xfId="39527"/>
    <cellStyle name="Output 8 17 4" xfId="42800"/>
    <cellStyle name="Output 8 18" xfId="34095"/>
    <cellStyle name="Output 8 18 2" xfId="31697"/>
    <cellStyle name="Output 8 18 3" xfId="39604"/>
    <cellStyle name="Output 8 18 4" xfId="42873"/>
    <cellStyle name="Output 8 19" xfId="34643"/>
    <cellStyle name="Output 8 19 2" xfId="37203"/>
    <cellStyle name="Output 8 19 3" xfId="40131"/>
    <cellStyle name="Output 8 19 4" xfId="43365"/>
    <cellStyle name="Output 8 2" xfId="30563"/>
    <cellStyle name="Output 8 2 2" xfId="32909"/>
    <cellStyle name="Output 8 2 3" xfId="31750"/>
    <cellStyle name="Output 8 2 4" xfId="38041"/>
    <cellStyle name="Output 8 2 5" xfId="41761"/>
    <cellStyle name="Output 8 20" xfId="34734"/>
    <cellStyle name="Output 8 20 2" xfId="36839"/>
    <cellStyle name="Output 8 20 3" xfId="40222"/>
    <cellStyle name="Output 8 20 4" xfId="43447"/>
    <cellStyle name="Output 8 21" xfId="34813"/>
    <cellStyle name="Output 8 21 2" xfId="32028"/>
    <cellStyle name="Output 8 21 3" xfId="40301"/>
    <cellStyle name="Output 8 21 4" xfId="43522"/>
    <cellStyle name="Output 8 22" xfId="34145"/>
    <cellStyle name="Output 8 22 2" xfId="32063"/>
    <cellStyle name="Output 8 22 3" xfId="39651"/>
    <cellStyle name="Output 8 22 4" xfId="42916"/>
    <cellStyle name="Output 8 23" xfId="34908"/>
    <cellStyle name="Output 8 23 2" xfId="37840"/>
    <cellStyle name="Output 8 23 3" xfId="40394"/>
    <cellStyle name="Output 8 23 4" xfId="43611"/>
    <cellStyle name="Output 8 24" xfId="34993"/>
    <cellStyle name="Output 8 24 2" xfId="37328"/>
    <cellStyle name="Output 8 24 3" xfId="40479"/>
    <cellStyle name="Output 8 24 4" xfId="43692"/>
    <cellStyle name="Output 8 25" xfId="35079"/>
    <cellStyle name="Output 8 25 2" xfId="36399"/>
    <cellStyle name="Output 8 25 3" xfId="40565"/>
    <cellStyle name="Output 8 25 4" xfId="43774"/>
    <cellStyle name="Output 8 26" xfId="35144"/>
    <cellStyle name="Output 8 26 2" xfId="36724"/>
    <cellStyle name="Output 8 26 3" xfId="40629"/>
    <cellStyle name="Output 8 26 4" xfId="43833"/>
    <cellStyle name="Output 8 27" xfId="35199"/>
    <cellStyle name="Output 8 27 2" xfId="31052"/>
    <cellStyle name="Output 8 27 3" xfId="40684"/>
    <cellStyle name="Output 8 27 4" xfId="43885"/>
    <cellStyle name="Output 8 28" xfId="35258"/>
    <cellStyle name="Output 8 28 2" xfId="36786"/>
    <cellStyle name="Output 8 28 3" xfId="40743"/>
    <cellStyle name="Output 8 28 4" xfId="43940"/>
    <cellStyle name="Output 8 29" xfId="35315"/>
    <cellStyle name="Output 8 29 2" xfId="37674"/>
    <cellStyle name="Output 8 29 3" xfId="40800"/>
    <cellStyle name="Output 8 29 4" xfId="43993"/>
    <cellStyle name="Output 8 3" xfId="32992"/>
    <cellStyle name="Output 8 3 2" xfId="30683"/>
    <cellStyle name="Output 8 3 3" xfId="38502"/>
    <cellStyle name="Output 8 3 4" xfId="41837"/>
    <cellStyle name="Output 8 30" xfId="35393"/>
    <cellStyle name="Output 8 30 2" xfId="36462"/>
    <cellStyle name="Output 8 30 3" xfId="40878"/>
    <cellStyle name="Output 8 30 4" xfId="44067"/>
    <cellStyle name="Output 8 31" xfId="35452"/>
    <cellStyle name="Output 8 31 2" xfId="37660"/>
    <cellStyle name="Output 8 31 3" xfId="40937"/>
    <cellStyle name="Output 8 31 4" xfId="44121"/>
    <cellStyle name="Output 8 32" xfId="35504"/>
    <cellStyle name="Output 8 32 2" xfId="38071"/>
    <cellStyle name="Output 8 32 3" xfId="40989"/>
    <cellStyle name="Output 8 32 4" xfId="44170"/>
    <cellStyle name="Output 8 33" xfId="35560"/>
    <cellStyle name="Output 8 33 2" xfId="37711"/>
    <cellStyle name="Output 8 33 3" xfId="41045"/>
    <cellStyle name="Output 8 33 4" xfId="44223"/>
    <cellStyle name="Output 8 34" xfId="35651"/>
    <cellStyle name="Output 8 34 2" xfId="37406"/>
    <cellStyle name="Output 8 34 3" xfId="41136"/>
    <cellStyle name="Output 8 34 4" xfId="44305"/>
    <cellStyle name="Output 8 35" xfId="35729"/>
    <cellStyle name="Output 8 35 2" xfId="37025"/>
    <cellStyle name="Output 8 35 3" xfId="41214"/>
    <cellStyle name="Output 8 35 4" xfId="44379"/>
    <cellStyle name="Output 8 36" xfId="34268"/>
    <cellStyle name="Output 8 36 2" xfId="31631"/>
    <cellStyle name="Output 8 36 3" xfId="39770"/>
    <cellStyle name="Output 8 36 4" xfId="43029"/>
    <cellStyle name="Output 8 37" xfId="35795"/>
    <cellStyle name="Output 8 37 2" xfId="37027"/>
    <cellStyle name="Output 8 37 3" xfId="41279"/>
    <cellStyle name="Output 8 37 4" xfId="44440"/>
    <cellStyle name="Output 8 38" xfId="34353"/>
    <cellStyle name="Output 8 38 2" xfId="32369"/>
    <cellStyle name="Output 8 38 3" xfId="39849"/>
    <cellStyle name="Output 8 38 4" xfId="43103"/>
    <cellStyle name="Output 8 39" xfId="35887"/>
    <cellStyle name="Output 8 39 2" xfId="37681"/>
    <cellStyle name="Output 8 39 3" xfId="41371"/>
    <cellStyle name="Output 8 39 4" xfId="44528"/>
    <cellStyle name="Output 8 4" xfId="33080"/>
    <cellStyle name="Output 8 4 2" xfId="31223"/>
    <cellStyle name="Output 8 4 3" xfId="38590"/>
    <cellStyle name="Output 8 4 4" xfId="41921"/>
    <cellStyle name="Output 8 40" xfId="35998"/>
    <cellStyle name="Output 8 40 2" xfId="38013"/>
    <cellStyle name="Output 8 40 3" xfId="31528"/>
    <cellStyle name="Output 8 40 4" xfId="41463"/>
    <cellStyle name="Output 8 40 5" xfId="44618"/>
    <cellStyle name="Output 8 41" xfId="36230"/>
    <cellStyle name="Output 8 41 2" xfId="38207"/>
    <cellStyle name="Output 8 41 3" xfId="38418"/>
    <cellStyle name="Output 8 41 4" xfId="41648"/>
    <cellStyle name="Output 8 41 5" xfId="44793"/>
    <cellStyle name="Output 8 42" xfId="32831"/>
    <cellStyle name="Output 8 5" xfId="33155"/>
    <cellStyle name="Output 8 5 2" xfId="31577"/>
    <cellStyle name="Output 8 5 3" xfId="38665"/>
    <cellStyle name="Output 8 5 4" xfId="41992"/>
    <cellStyle name="Output 8 6" xfId="33232"/>
    <cellStyle name="Output 8 6 2" xfId="31141"/>
    <cellStyle name="Output 8 6 3" xfId="38742"/>
    <cellStyle name="Output 8 6 4" xfId="42062"/>
    <cellStyle name="Output 8 7" xfId="33306"/>
    <cellStyle name="Output 8 7 2" xfId="31416"/>
    <cellStyle name="Output 8 7 3" xfId="38816"/>
    <cellStyle name="Output 8 7 4" xfId="42132"/>
    <cellStyle name="Output 8 8" xfId="33355"/>
    <cellStyle name="Output 8 8 2" xfId="31817"/>
    <cellStyle name="Output 8 8 3" xfId="38865"/>
    <cellStyle name="Output 8 8 4" xfId="42177"/>
    <cellStyle name="Output 8 9" xfId="33402"/>
    <cellStyle name="Output 8 9 2" xfId="31290"/>
    <cellStyle name="Output 8 9 3" xfId="38912"/>
    <cellStyle name="Output 8 9 4" xfId="42221"/>
    <cellStyle name="Output 9" xfId="15514"/>
    <cellStyle name="Output 9 10" xfId="33513"/>
    <cellStyle name="Output 9 10 2" xfId="32186"/>
    <cellStyle name="Output 9 10 3" xfId="39023"/>
    <cellStyle name="Output 9 10 4" xfId="42326"/>
    <cellStyle name="Output 9 11" xfId="33598"/>
    <cellStyle name="Output 9 11 2" xfId="31080"/>
    <cellStyle name="Output 9 11 3" xfId="39108"/>
    <cellStyle name="Output 9 11 4" xfId="42407"/>
    <cellStyle name="Output 9 12" xfId="33680"/>
    <cellStyle name="Output 9 12 2" xfId="32459"/>
    <cellStyle name="Output 9 12 3" xfId="39190"/>
    <cellStyle name="Output 9 12 4" xfId="42480"/>
    <cellStyle name="Output 9 13" xfId="33757"/>
    <cellStyle name="Output 9 13 2" xfId="32321"/>
    <cellStyle name="Output 9 13 3" xfId="39267"/>
    <cellStyle name="Output 9 13 4" xfId="42553"/>
    <cellStyle name="Output 9 14" xfId="33827"/>
    <cellStyle name="Output 9 14 2" xfId="37957"/>
    <cellStyle name="Output 9 14 3" xfId="39336"/>
    <cellStyle name="Output 9 14 4" xfId="42618"/>
    <cellStyle name="Output 9 15" xfId="33921"/>
    <cellStyle name="Output 9 15 2" xfId="31562"/>
    <cellStyle name="Output 9 15 3" xfId="39430"/>
    <cellStyle name="Output 9 15 4" xfId="42708"/>
    <cellStyle name="Output 9 16" xfId="33983"/>
    <cellStyle name="Output 9 16 2" xfId="30826"/>
    <cellStyle name="Output 9 16 3" xfId="39492"/>
    <cellStyle name="Output 9 16 4" xfId="42766"/>
    <cellStyle name="Output 9 17" xfId="34043"/>
    <cellStyle name="Output 9 17 2" xfId="31702"/>
    <cellStyle name="Output 9 17 3" xfId="39552"/>
    <cellStyle name="Output 9 17 4" xfId="42823"/>
    <cellStyle name="Output 9 18" xfId="34120"/>
    <cellStyle name="Output 9 18 2" xfId="31171"/>
    <cellStyle name="Output 9 18 3" xfId="39629"/>
    <cellStyle name="Output 9 18 4" xfId="42896"/>
    <cellStyle name="Output 9 19" xfId="34668"/>
    <cellStyle name="Output 9 19 2" xfId="37862"/>
    <cellStyle name="Output 9 19 3" xfId="40156"/>
    <cellStyle name="Output 9 19 4" xfId="43388"/>
    <cellStyle name="Output 9 2" xfId="30588"/>
    <cellStyle name="Output 9 2 2" xfId="32934"/>
    <cellStyle name="Output 9 2 3" xfId="32019"/>
    <cellStyle name="Output 9 2 4" xfId="36596"/>
    <cellStyle name="Output 9 2 5" xfId="41784"/>
    <cellStyle name="Output 9 20" xfId="34759"/>
    <cellStyle name="Output 9 20 2" xfId="37539"/>
    <cellStyle name="Output 9 20 3" xfId="40247"/>
    <cellStyle name="Output 9 20 4" xfId="43470"/>
    <cellStyle name="Output 9 21" xfId="34838"/>
    <cellStyle name="Output 9 21 2" xfId="37611"/>
    <cellStyle name="Output 9 21 3" xfId="40326"/>
    <cellStyle name="Output 9 21 4" xfId="43545"/>
    <cellStyle name="Output 9 22" xfId="34431"/>
    <cellStyle name="Output 9 22 2" xfId="37607"/>
    <cellStyle name="Output 9 22 3" xfId="39924"/>
    <cellStyle name="Output 9 22 4" xfId="43174"/>
    <cellStyle name="Output 9 23" xfId="34933"/>
    <cellStyle name="Output 9 23 2" xfId="36828"/>
    <cellStyle name="Output 9 23 3" xfId="40419"/>
    <cellStyle name="Output 9 23 4" xfId="43634"/>
    <cellStyle name="Output 9 24" xfId="35018"/>
    <cellStyle name="Output 9 24 2" xfId="37222"/>
    <cellStyle name="Output 9 24 3" xfId="40504"/>
    <cellStyle name="Output 9 24 4" xfId="43715"/>
    <cellStyle name="Output 9 25" xfId="35104"/>
    <cellStyle name="Output 9 25 2" xfId="38076"/>
    <cellStyle name="Output 9 25 3" xfId="40590"/>
    <cellStyle name="Output 9 25 4" xfId="43797"/>
    <cellStyle name="Output 9 26" xfId="35169"/>
    <cellStyle name="Output 9 26 2" xfId="37402"/>
    <cellStyle name="Output 9 26 3" xfId="40654"/>
    <cellStyle name="Output 9 26 4" xfId="43856"/>
    <cellStyle name="Output 9 27" xfId="35224"/>
    <cellStyle name="Output 9 27 2" xfId="36668"/>
    <cellStyle name="Output 9 27 3" xfId="40709"/>
    <cellStyle name="Output 9 27 4" xfId="43908"/>
    <cellStyle name="Output 9 28" xfId="35283"/>
    <cellStyle name="Output 9 28 2" xfId="37476"/>
    <cellStyle name="Output 9 28 3" xfId="40768"/>
    <cellStyle name="Output 9 28 4" xfId="43963"/>
    <cellStyle name="Output 9 29" xfId="35340"/>
    <cellStyle name="Output 9 29 2" xfId="36409"/>
    <cellStyle name="Output 9 29 3" xfId="40825"/>
    <cellStyle name="Output 9 29 4" xfId="44016"/>
    <cellStyle name="Output 9 3" xfId="33017"/>
    <cellStyle name="Output 9 3 2" xfId="30934"/>
    <cellStyle name="Output 9 3 3" xfId="38527"/>
    <cellStyle name="Output 9 3 4" xfId="41860"/>
    <cellStyle name="Output 9 30" xfId="35418"/>
    <cellStyle name="Output 9 30 2" xfId="37744"/>
    <cellStyle name="Output 9 30 3" xfId="40903"/>
    <cellStyle name="Output 9 30 4" xfId="44090"/>
    <cellStyle name="Output 9 31" xfId="35477"/>
    <cellStyle name="Output 9 31 2" xfId="38042"/>
    <cellStyle name="Output 9 31 3" xfId="40962"/>
    <cellStyle name="Output 9 31 4" xfId="44144"/>
    <cellStyle name="Output 9 32" xfId="35529"/>
    <cellStyle name="Output 9 32 2" xfId="37492"/>
    <cellStyle name="Output 9 32 3" xfId="41014"/>
    <cellStyle name="Output 9 32 4" xfId="44193"/>
    <cellStyle name="Output 9 33" xfId="35585"/>
    <cellStyle name="Output 9 33 2" xfId="32401"/>
    <cellStyle name="Output 9 33 3" xfId="41070"/>
    <cellStyle name="Output 9 33 4" xfId="44246"/>
    <cellStyle name="Output 9 34" xfId="35676"/>
    <cellStyle name="Output 9 34 2" xfId="37797"/>
    <cellStyle name="Output 9 34 3" xfId="41161"/>
    <cellStyle name="Output 9 34 4" xfId="44328"/>
    <cellStyle name="Output 9 35" xfId="35754"/>
    <cellStyle name="Output 9 35 2" xfId="37508"/>
    <cellStyle name="Output 9 35 3" xfId="41239"/>
    <cellStyle name="Output 9 35 4" xfId="44402"/>
    <cellStyle name="Output 9 36" xfId="34211"/>
    <cellStyle name="Output 9 36 2" xfId="32146"/>
    <cellStyle name="Output 9 36 3" xfId="39716"/>
    <cellStyle name="Output 9 36 4" xfId="42977"/>
    <cellStyle name="Output 9 37" xfId="35820"/>
    <cellStyle name="Output 9 37 2" xfId="37516"/>
    <cellStyle name="Output 9 37 3" xfId="41304"/>
    <cellStyle name="Output 9 37 4" xfId="44463"/>
    <cellStyle name="Output 9 38" xfId="34252"/>
    <cellStyle name="Output 9 38 2" xfId="31710"/>
    <cellStyle name="Output 9 38 3" xfId="39755"/>
    <cellStyle name="Output 9 38 4" xfId="43015"/>
    <cellStyle name="Output 9 39" xfId="35912"/>
    <cellStyle name="Output 9 39 2" xfId="36700"/>
    <cellStyle name="Output 9 39 3" xfId="41396"/>
    <cellStyle name="Output 9 39 4" xfId="44551"/>
    <cellStyle name="Output 9 4" xfId="33105"/>
    <cellStyle name="Output 9 4 2" xfId="31128"/>
    <cellStyle name="Output 9 4 3" xfId="38615"/>
    <cellStyle name="Output 9 4 4" xfId="41944"/>
    <cellStyle name="Output 9 40" xfId="36108"/>
    <cellStyle name="Output 9 40 2" xfId="38086"/>
    <cellStyle name="Output 9 40 3" xfId="38322"/>
    <cellStyle name="Output 9 40 4" xfId="41552"/>
    <cellStyle name="Output 9 40 5" xfId="44697"/>
    <cellStyle name="Output 9 41" xfId="36211"/>
    <cellStyle name="Output 9 41 2" xfId="38188"/>
    <cellStyle name="Output 9 41 3" xfId="38399"/>
    <cellStyle name="Output 9 41 4" xfId="41629"/>
    <cellStyle name="Output 9 41 5" xfId="44774"/>
    <cellStyle name="Output 9 42" xfId="32856"/>
    <cellStyle name="Output 9 5" xfId="33180"/>
    <cellStyle name="Output 9 5 2" xfId="31061"/>
    <cellStyle name="Output 9 5 3" xfId="38690"/>
    <cellStyle name="Output 9 5 4" xfId="42015"/>
    <cellStyle name="Output 9 6" xfId="33257"/>
    <cellStyle name="Output 9 6 2" xfId="31345"/>
    <cellStyle name="Output 9 6 3" xfId="38767"/>
    <cellStyle name="Output 9 6 4" xfId="42085"/>
    <cellStyle name="Output 9 7" xfId="33331"/>
    <cellStyle name="Output 9 7 2" xfId="30985"/>
    <cellStyle name="Output 9 7 3" xfId="38841"/>
    <cellStyle name="Output 9 7 4" xfId="42155"/>
    <cellStyle name="Output 9 8" xfId="33380"/>
    <cellStyle name="Output 9 8 2" xfId="31441"/>
    <cellStyle name="Output 9 8 3" xfId="38890"/>
    <cellStyle name="Output 9 8 4" xfId="42200"/>
    <cellStyle name="Output 9 9" xfId="33427"/>
    <cellStyle name="Output 9 9 2" xfId="31457"/>
    <cellStyle name="Output 9 9 3" xfId="38937"/>
    <cellStyle name="Output 9 9 4" xfId="42244"/>
    <cellStyle name="Padrão" xfId="2276"/>
    <cellStyle name="pb_table_format_bottomonly" xfId="2277"/>
    <cellStyle name="Percent (0)" xfId="2278"/>
    <cellStyle name="Percentual" xfId="2279"/>
    <cellStyle name="Percentual 2" xfId="2280"/>
    <cellStyle name="Percentual 3" xfId="2281"/>
    <cellStyle name="Ponto" xfId="2282"/>
    <cellStyle name="Ponto 2" xfId="2283"/>
    <cellStyle name="Ponto 2 2" xfId="2284"/>
    <cellStyle name="Ponto 2 2 2" xfId="2285"/>
    <cellStyle name="Ponto 2 2 3" xfId="2286"/>
    <cellStyle name="Ponto 2 2 4" xfId="8186"/>
    <cellStyle name="Ponto 2 3" xfId="2287"/>
    <cellStyle name="Ponto 3" xfId="2288"/>
    <cellStyle name="Ponto 3 2" xfId="2289"/>
    <cellStyle name="Ponto 3 2 2" xfId="2290"/>
    <cellStyle name="Ponto 3 2 2 2" xfId="8187"/>
    <cellStyle name="Ponto 3 2 2 3" xfId="8188"/>
    <cellStyle name="Ponto 3 3" xfId="24962"/>
    <cellStyle name="Ponto 4" xfId="2291"/>
    <cellStyle name="Ponto 5" xfId="8189"/>
    <cellStyle name="Ponto 5 2" xfId="24961"/>
    <cellStyle name="Ponto 5 3" xfId="24854"/>
    <cellStyle name="Porcentagem" xfId="2292" builtinId="5"/>
    <cellStyle name="Porcentagem 10" xfId="24830"/>
    <cellStyle name="Porcentagem 2" xfId="2293"/>
    <cellStyle name="Porcentagem 2 10" xfId="2294"/>
    <cellStyle name="Porcentagem 2 10 2" xfId="2295"/>
    <cellStyle name="Porcentagem 2 10 2 2" xfId="8190"/>
    <cellStyle name="Porcentagem 2 10 2 3" xfId="5314"/>
    <cellStyle name="Porcentagem 2 10 3" xfId="2296"/>
    <cellStyle name="Porcentagem 2 10 3 2" xfId="8191"/>
    <cellStyle name="Porcentagem 2 10 3 3" xfId="5315"/>
    <cellStyle name="Porcentagem 2 10 4" xfId="8192"/>
    <cellStyle name="Porcentagem 2 10 5" xfId="5313"/>
    <cellStyle name="Porcentagem 2 10 6" xfId="13724"/>
    <cellStyle name="Porcentagem 2 10 6 2" xfId="28967"/>
    <cellStyle name="Porcentagem 2 10 7" xfId="16054"/>
    <cellStyle name="Porcentagem 2 11" xfId="2297"/>
    <cellStyle name="Porcentagem 2 11 2" xfId="2298"/>
    <cellStyle name="Porcentagem 2 11 2 2" xfId="8193"/>
    <cellStyle name="Porcentagem 2 11 2 3" xfId="5317"/>
    <cellStyle name="Porcentagem 2 11 3" xfId="2299"/>
    <cellStyle name="Porcentagem 2 11 3 2" xfId="8194"/>
    <cellStyle name="Porcentagem 2 11 3 3" xfId="5318"/>
    <cellStyle name="Porcentagem 2 11 4" xfId="8195"/>
    <cellStyle name="Porcentagem 2 11 5" xfId="5316"/>
    <cellStyle name="Porcentagem 2 11 6" xfId="13725"/>
    <cellStyle name="Porcentagem 2 11 6 2" xfId="28968"/>
    <cellStyle name="Porcentagem 2 11 7" xfId="16055"/>
    <cellStyle name="Porcentagem 2 12" xfId="2300"/>
    <cellStyle name="Porcentagem 2 12 2" xfId="2301"/>
    <cellStyle name="Porcentagem 2 12 2 2" xfId="8196"/>
    <cellStyle name="Porcentagem 2 12 2 3" xfId="5320"/>
    <cellStyle name="Porcentagem 2 12 3" xfId="2302"/>
    <cellStyle name="Porcentagem 2 12 3 2" xfId="8197"/>
    <cellStyle name="Porcentagem 2 12 3 3" xfId="5321"/>
    <cellStyle name="Porcentagem 2 12 4" xfId="8198"/>
    <cellStyle name="Porcentagem 2 12 5" xfId="5319"/>
    <cellStyle name="Porcentagem 2 12 6" xfId="13726"/>
    <cellStyle name="Porcentagem 2 12 6 2" xfId="28969"/>
    <cellStyle name="Porcentagem 2 12 7" xfId="16056"/>
    <cellStyle name="Porcentagem 2 13" xfId="2303"/>
    <cellStyle name="Porcentagem 2 13 2" xfId="2304"/>
    <cellStyle name="Porcentagem 2 13 2 2" xfId="8199"/>
    <cellStyle name="Porcentagem 2 13 2 3" xfId="5323"/>
    <cellStyle name="Porcentagem 2 13 3" xfId="2305"/>
    <cellStyle name="Porcentagem 2 13 3 2" xfId="8200"/>
    <cellStyle name="Porcentagem 2 13 3 3" xfId="5324"/>
    <cellStyle name="Porcentagem 2 13 4" xfId="8201"/>
    <cellStyle name="Porcentagem 2 13 5" xfId="5322"/>
    <cellStyle name="Porcentagem 2 13 6" xfId="13727"/>
    <cellStyle name="Porcentagem 2 13 6 2" xfId="28970"/>
    <cellStyle name="Porcentagem 2 13 7" xfId="16057"/>
    <cellStyle name="Porcentagem 2 14" xfId="2306"/>
    <cellStyle name="Porcentagem 2 14 2" xfId="2307"/>
    <cellStyle name="Porcentagem 2 14 2 2" xfId="8202"/>
    <cellStyle name="Porcentagem 2 14 2 3" xfId="5326"/>
    <cellStyle name="Porcentagem 2 14 3" xfId="2308"/>
    <cellStyle name="Porcentagem 2 14 3 2" xfId="8203"/>
    <cellStyle name="Porcentagem 2 14 3 3" xfId="5327"/>
    <cellStyle name="Porcentagem 2 14 4" xfId="8204"/>
    <cellStyle name="Porcentagem 2 14 5" xfId="5325"/>
    <cellStyle name="Porcentagem 2 14 6" xfId="13728"/>
    <cellStyle name="Porcentagem 2 14 6 2" xfId="28971"/>
    <cellStyle name="Porcentagem 2 14 7" xfId="16058"/>
    <cellStyle name="Porcentagem 2 15" xfId="2309"/>
    <cellStyle name="Porcentagem 2 15 2" xfId="2310"/>
    <cellStyle name="Porcentagem 2 15 2 2" xfId="8205"/>
    <cellStyle name="Porcentagem 2 15 2 3" xfId="5329"/>
    <cellStyle name="Porcentagem 2 15 3" xfId="2311"/>
    <cellStyle name="Porcentagem 2 15 3 2" xfId="8206"/>
    <cellStyle name="Porcentagem 2 15 3 3" xfId="5330"/>
    <cellStyle name="Porcentagem 2 15 4" xfId="8207"/>
    <cellStyle name="Porcentagem 2 15 5" xfId="5328"/>
    <cellStyle name="Porcentagem 2 15 6" xfId="13729"/>
    <cellStyle name="Porcentagem 2 15 6 2" xfId="28972"/>
    <cellStyle name="Porcentagem 2 15 7" xfId="16059"/>
    <cellStyle name="Porcentagem 2 16" xfId="2312"/>
    <cellStyle name="Porcentagem 2 16 2" xfId="2313"/>
    <cellStyle name="Porcentagem 2 16 2 2" xfId="8208"/>
    <cellStyle name="Porcentagem 2 16 2 3" xfId="5332"/>
    <cellStyle name="Porcentagem 2 16 3" xfId="2314"/>
    <cellStyle name="Porcentagem 2 16 3 2" xfId="8209"/>
    <cellStyle name="Porcentagem 2 16 3 3" xfId="5333"/>
    <cellStyle name="Porcentagem 2 16 4" xfId="8210"/>
    <cellStyle name="Porcentagem 2 16 5" xfId="5331"/>
    <cellStyle name="Porcentagem 2 16 6" xfId="13730"/>
    <cellStyle name="Porcentagem 2 16 6 2" xfId="28973"/>
    <cellStyle name="Porcentagem 2 16 7" xfId="16060"/>
    <cellStyle name="Porcentagem 2 17" xfId="2315"/>
    <cellStyle name="Porcentagem 2 17 2" xfId="2316"/>
    <cellStyle name="Porcentagem 2 17 2 2" xfId="8211"/>
    <cellStyle name="Porcentagem 2 17 2 3" xfId="5335"/>
    <cellStyle name="Porcentagem 2 17 3" xfId="2317"/>
    <cellStyle name="Porcentagem 2 17 3 2" xfId="8212"/>
    <cellStyle name="Porcentagem 2 17 3 3" xfId="5336"/>
    <cellStyle name="Porcentagem 2 17 4" xfId="8213"/>
    <cellStyle name="Porcentagem 2 17 5" xfId="5334"/>
    <cellStyle name="Porcentagem 2 17 6" xfId="13731"/>
    <cellStyle name="Porcentagem 2 17 6 2" xfId="28974"/>
    <cellStyle name="Porcentagem 2 17 7" xfId="16061"/>
    <cellStyle name="Porcentagem 2 18" xfId="2318"/>
    <cellStyle name="Porcentagem 2 18 2" xfId="2319"/>
    <cellStyle name="Porcentagem 2 18 2 2" xfId="8214"/>
    <cellStyle name="Porcentagem 2 18 2 3" xfId="5338"/>
    <cellStyle name="Porcentagem 2 18 3" xfId="2320"/>
    <cellStyle name="Porcentagem 2 18 3 2" xfId="8215"/>
    <cellStyle name="Porcentagem 2 18 3 3" xfId="5339"/>
    <cellStyle name="Porcentagem 2 18 4" xfId="8216"/>
    <cellStyle name="Porcentagem 2 18 5" xfId="5337"/>
    <cellStyle name="Porcentagem 2 18 6" xfId="13732"/>
    <cellStyle name="Porcentagem 2 18 6 2" xfId="28975"/>
    <cellStyle name="Porcentagem 2 18 7" xfId="16062"/>
    <cellStyle name="Porcentagem 2 19" xfId="2321"/>
    <cellStyle name="Porcentagem 2 2" xfId="2322"/>
    <cellStyle name="Porcentagem 2 2 2" xfId="2323"/>
    <cellStyle name="Porcentagem 2 2 2 2" xfId="2324"/>
    <cellStyle name="Porcentagem 2 2 2 2 2" xfId="5341"/>
    <cellStyle name="Porcentagem 2 2 2 2 3" xfId="8217"/>
    <cellStyle name="Porcentagem 2 2 2 2 4" xfId="5340"/>
    <cellStyle name="Porcentagem 2 2 2 3" xfId="2325"/>
    <cellStyle name="Porcentagem 2 2 2 3 2" xfId="8218"/>
    <cellStyle name="Porcentagem 2 2 2 3 3" xfId="5342"/>
    <cellStyle name="Porcentagem 2 2 2 4" xfId="8219"/>
    <cellStyle name="Porcentagem 2 2 2 5" xfId="13733"/>
    <cellStyle name="Porcentagem 2 2 2 5 2" xfId="28976"/>
    <cellStyle name="Porcentagem 2 2 2 6" xfId="16063"/>
    <cellStyle name="Porcentagem 2 2 3" xfId="2326"/>
    <cellStyle name="Porcentagem 2 2 4" xfId="2327"/>
    <cellStyle name="Porcentagem 2 2 4 2" xfId="8220"/>
    <cellStyle name="Porcentagem 2 2 4 3" xfId="5343"/>
    <cellStyle name="Porcentagem 2 2 4 4" xfId="17914"/>
    <cellStyle name="Porcentagem 2 2 5" xfId="8221"/>
    <cellStyle name="Porcentagem 2 2 5 2" xfId="14696"/>
    <cellStyle name="Porcentagem 2 2 5 3" xfId="20570"/>
    <cellStyle name="Porcentagem 2 3" xfId="2328"/>
    <cellStyle name="Porcentagem 2 3 2" xfId="2329"/>
    <cellStyle name="Porcentagem 2 3 2 2" xfId="2330"/>
    <cellStyle name="Porcentagem 2 3 2 2 2" xfId="8222"/>
    <cellStyle name="Porcentagem 2 3 2 2 3" xfId="5345"/>
    <cellStyle name="Porcentagem 2 3 2 3" xfId="5346"/>
    <cellStyle name="Porcentagem 2 3 2 4" xfId="8223"/>
    <cellStyle name="Porcentagem 2 3 2 5" xfId="5344"/>
    <cellStyle name="Porcentagem 2 3 2 6" xfId="13734"/>
    <cellStyle name="Porcentagem 2 3 2 6 2" xfId="28977"/>
    <cellStyle name="Porcentagem 2 3 2 7" xfId="16064"/>
    <cellStyle name="Porcentagem 2 3 3" xfId="2331"/>
    <cellStyle name="Porcentagem 2 3 3 2" xfId="5347"/>
    <cellStyle name="Porcentagem 2 4" xfId="2332"/>
    <cellStyle name="Porcentagem 2 4 2" xfId="2333"/>
    <cellStyle name="Porcentagem 2 4 2 2" xfId="8224"/>
    <cellStyle name="Porcentagem 2 4 2 3" xfId="5349"/>
    <cellStyle name="Porcentagem 2 4 3" xfId="2334"/>
    <cellStyle name="Porcentagem 2 4 3 2" xfId="8225"/>
    <cellStyle name="Porcentagem 2 4 3 3" xfId="5350"/>
    <cellStyle name="Porcentagem 2 4 4" xfId="8226"/>
    <cellStyle name="Porcentagem 2 4 5" xfId="5348"/>
    <cellStyle name="Porcentagem 2 4 6" xfId="13735"/>
    <cellStyle name="Porcentagem 2 4 6 2" xfId="28978"/>
    <cellStyle name="Porcentagem 2 4 7" xfId="16065"/>
    <cellStyle name="Porcentagem 2 5" xfId="2335"/>
    <cellStyle name="Porcentagem 2 5 2" xfId="2336"/>
    <cellStyle name="Porcentagem 2 5 2 2" xfId="8227"/>
    <cellStyle name="Porcentagem 2 5 2 3" xfId="5352"/>
    <cellStyle name="Porcentagem 2 5 3" xfId="2337"/>
    <cellStyle name="Porcentagem 2 5 3 2" xfId="8228"/>
    <cellStyle name="Porcentagem 2 5 3 3" xfId="5353"/>
    <cellStyle name="Porcentagem 2 5 4" xfId="8229"/>
    <cellStyle name="Porcentagem 2 5 5" xfId="5351"/>
    <cellStyle name="Porcentagem 2 5 6" xfId="13736"/>
    <cellStyle name="Porcentagem 2 5 6 2" xfId="28979"/>
    <cellStyle name="Porcentagem 2 5 7" xfId="16066"/>
    <cellStyle name="Porcentagem 2 6" xfId="2338"/>
    <cellStyle name="Porcentagem 2 6 2" xfId="2339"/>
    <cellStyle name="Porcentagem 2 6 2 2" xfId="8230"/>
    <cellStyle name="Porcentagem 2 6 2 3" xfId="5355"/>
    <cellStyle name="Porcentagem 2 6 3" xfId="2340"/>
    <cellStyle name="Porcentagem 2 6 3 2" xfId="8231"/>
    <cellStyle name="Porcentagem 2 6 3 3" xfId="5356"/>
    <cellStyle name="Porcentagem 2 6 4" xfId="8232"/>
    <cellStyle name="Porcentagem 2 6 5" xfId="5354"/>
    <cellStyle name="Porcentagem 2 6 6" xfId="13737"/>
    <cellStyle name="Porcentagem 2 6 6 2" xfId="28980"/>
    <cellStyle name="Porcentagem 2 6 7" xfId="16067"/>
    <cellStyle name="Porcentagem 2 7" xfId="2341"/>
    <cellStyle name="Porcentagem 2 7 2" xfId="2342"/>
    <cellStyle name="Porcentagem 2 7 2 2" xfId="8233"/>
    <cellStyle name="Porcentagem 2 7 2 3" xfId="5358"/>
    <cellStyle name="Porcentagem 2 7 3" xfId="2343"/>
    <cellStyle name="Porcentagem 2 7 3 2" xfId="8234"/>
    <cellStyle name="Porcentagem 2 7 3 3" xfId="5359"/>
    <cellStyle name="Porcentagem 2 7 4" xfId="8235"/>
    <cellStyle name="Porcentagem 2 7 5" xfId="5357"/>
    <cellStyle name="Porcentagem 2 7 6" xfId="13738"/>
    <cellStyle name="Porcentagem 2 7 6 2" xfId="28981"/>
    <cellStyle name="Porcentagem 2 7 7" xfId="16068"/>
    <cellStyle name="Porcentagem 2 8" xfId="2344"/>
    <cellStyle name="Porcentagem 2 8 2" xfId="2345"/>
    <cellStyle name="Porcentagem 2 8 2 2" xfId="8236"/>
    <cellStyle name="Porcentagem 2 8 2 3" xfId="5361"/>
    <cellStyle name="Porcentagem 2 8 3" xfId="2346"/>
    <cellStyle name="Porcentagem 2 8 3 2" xfId="8237"/>
    <cellStyle name="Porcentagem 2 8 3 3" xfId="5362"/>
    <cellStyle name="Porcentagem 2 8 4" xfId="8238"/>
    <cellStyle name="Porcentagem 2 8 5" xfId="5360"/>
    <cellStyle name="Porcentagem 2 8 6" xfId="13739"/>
    <cellStyle name="Porcentagem 2 8 6 2" xfId="28982"/>
    <cellStyle name="Porcentagem 2 8 7" xfId="16069"/>
    <cellStyle name="Porcentagem 2 9" xfId="2347"/>
    <cellStyle name="Porcentagem 2 9 2" xfId="2348"/>
    <cellStyle name="Porcentagem 2 9 2 2" xfId="8239"/>
    <cellStyle name="Porcentagem 2 9 2 3" xfId="5364"/>
    <cellStyle name="Porcentagem 2 9 3" xfId="2349"/>
    <cellStyle name="Porcentagem 2 9 3 2" xfId="8240"/>
    <cellStyle name="Porcentagem 2 9 3 3" xfId="5365"/>
    <cellStyle name="Porcentagem 2 9 4" xfId="8241"/>
    <cellStyle name="Porcentagem 2 9 5" xfId="5363"/>
    <cellStyle name="Porcentagem 2 9 6" xfId="13740"/>
    <cellStyle name="Porcentagem 2 9 6 2" xfId="28983"/>
    <cellStyle name="Porcentagem 2 9 7" xfId="16070"/>
    <cellStyle name="Porcentagem 3" xfId="2350"/>
    <cellStyle name="Porcentagem 3 2" xfId="2351"/>
    <cellStyle name="Porcentagem 3 2 2" xfId="2352"/>
    <cellStyle name="Porcentagem 3 3" xfId="2353"/>
    <cellStyle name="Porcentagem 3 4" xfId="2354"/>
    <cellStyle name="Porcentagem 3 5" xfId="2355"/>
    <cellStyle name="Porcentagem 3 5 10" xfId="2356"/>
    <cellStyle name="Porcentagem 3 5 10 2" xfId="8242"/>
    <cellStyle name="Porcentagem 3 5 10 3" xfId="5366"/>
    <cellStyle name="Porcentagem 3 5 11" xfId="2357"/>
    <cellStyle name="Porcentagem 3 5 11 2" xfId="5367"/>
    <cellStyle name="Porcentagem 3 5 12" xfId="8243"/>
    <cellStyle name="Porcentagem 3 5 13" xfId="13205"/>
    <cellStyle name="Porcentagem 3 5 13 2" xfId="27058"/>
    <cellStyle name="Porcentagem 3 5 14" xfId="13636"/>
    <cellStyle name="Porcentagem 3 5 14 2" xfId="28883"/>
    <cellStyle name="Porcentagem 3 5 15" xfId="15966"/>
    <cellStyle name="Porcentagem 3 5 2" xfId="2358"/>
    <cellStyle name="Porcentagem 3 5 2 2" xfId="2359"/>
    <cellStyle name="Porcentagem 3 5 2 3" xfId="8244"/>
    <cellStyle name="Porcentagem 3 5 2 4" xfId="14820"/>
    <cellStyle name="Porcentagem 3 5 2 4 2" xfId="30057"/>
    <cellStyle name="Porcentagem 3 5 2 5" xfId="17137"/>
    <cellStyle name="Porcentagem 3 5 3" xfId="2360"/>
    <cellStyle name="Porcentagem 3 5 3 2" xfId="2361"/>
    <cellStyle name="Porcentagem 3 5 4" xfId="2362"/>
    <cellStyle name="Porcentagem 3 5 4 2" xfId="2363"/>
    <cellStyle name="Porcentagem 3 5 4 3" xfId="2364"/>
    <cellStyle name="Porcentagem 3 5 4 3 2" xfId="5369"/>
    <cellStyle name="Porcentagem 3 5 4 3 3" xfId="5368"/>
    <cellStyle name="Porcentagem 3 5 5" xfId="2365"/>
    <cellStyle name="Porcentagem 3 5 6" xfId="2366"/>
    <cellStyle name="Porcentagem 3 5 6 2" xfId="5371"/>
    <cellStyle name="Porcentagem 3 5 6 3" xfId="8245"/>
    <cellStyle name="Porcentagem 3 5 6 4" xfId="5370"/>
    <cellStyle name="Porcentagem 3 5 6 5" xfId="14838"/>
    <cellStyle name="Porcentagem 3 5 6 5 2" xfId="30069"/>
    <cellStyle name="Porcentagem 3 5 6 6" xfId="17154"/>
    <cellStyle name="Porcentagem 3 5 7" xfId="2367"/>
    <cellStyle name="Porcentagem 3 5 7 2" xfId="8246"/>
    <cellStyle name="Porcentagem 3 5 7 3" xfId="8247"/>
    <cellStyle name="Porcentagem 3 5 7 4" xfId="5372"/>
    <cellStyle name="Porcentagem 3 5 7 5" xfId="14793"/>
    <cellStyle name="Porcentagem 3 5 7 5 2" xfId="30035"/>
    <cellStyle name="Porcentagem 3 5 7 6" xfId="17121"/>
    <cellStyle name="Porcentagem 3 5 8" xfId="2368"/>
    <cellStyle name="Porcentagem 3 5 9" xfId="2369"/>
    <cellStyle name="Porcentagem 3 5 9 2" xfId="8248"/>
    <cellStyle name="Porcentagem 3 5 9 3" xfId="5373"/>
    <cellStyle name="Porcentagem 3 6" xfId="24874"/>
    <cellStyle name="Porcentagem 4" xfId="2370"/>
    <cellStyle name="Porcentagem 4 10" xfId="2371"/>
    <cellStyle name="Porcentagem 4 10 2" xfId="5374"/>
    <cellStyle name="Porcentagem 4 11" xfId="8249"/>
    <cellStyle name="Porcentagem 4 12" xfId="13206"/>
    <cellStyle name="Porcentagem 4 12 2" xfId="27059"/>
    <cellStyle name="Porcentagem 4 13" xfId="13637"/>
    <cellStyle name="Porcentagem 4 13 2" xfId="28884"/>
    <cellStyle name="Porcentagem 4 14" xfId="15967"/>
    <cellStyle name="Porcentagem 4 2" xfId="2372"/>
    <cellStyle name="Porcentagem 4 2 2" xfId="2373"/>
    <cellStyle name="Porcentagem 4 2 2 10" xfId="2374"/>
    <cellStyle name="Porcentagem 4 2 2 10 2" xfId="5375"/>
    <cellStyle name="Porcentagem 4 2 2 11" xfId="8250"/>
    <cellStyle name="Porcentagem 4 2 2 12" xfId="13207"/>
    <cellStyle name="Porcentagem 4 2 2 12 2" xfId="27060"/>
    <cellStyle name="Porcentagem 4 2 2 13" xfId="13638"/>
    <cellStyle name="Porcentagem 4 2 2 13 2" xfId="28885"/>
    <cellStyle name="Porcentagem 4 2 2 14" xfId="15968"/>
    <cellStyle name="Porcentagem 4 2 2 2" xfId="2375"/>
    <cellStyle name="Porcentagem 4 2 2 2 2" xfId="2376"/>
    <cellStyle name="Porcentagem 4 2 2 2 3" xfId="8251"/>
    <cellStyle name="Porcentagem 4 2 2 2 4" xfId="14821"/>
    <cellStyle name="Porcentagem 4 2 2 2 4 2" xfId="30058"/>
    <cellStyle name="Porcentagem 4 2 2 2 5" xfId="17138"/>
    <cellStyle name="Porcentagem 4 2 2 3" xfId="2377"/>
    <cellStyle name="Porcentagem 4 2 2 3 2" xfId="2378"/>
    <cellStyle name="Porcentagem 4 2 2 4" xfId="2379"/>
    <cellStyle name="Porcentagem 4 2 2 4 2" xfId="2380"/>
    <cellStyle name="Porcentagem 4 2 2 4 3" xfId="2381"/>
    <cellStyle name="Porcentagem 4 2 2 4 3 2" xfId="5377"/>
    <cellStyle name="Porcentagem 4 2 2 4 3 3" xfId="5376"/>
    <cellStyle name="Porcentagem 4 2 2 5" xfId="2382"/>
    <cellStyle name="Porcentagem 4 2 2 6" xfId="2383"/>
    <cellStyle name="Porcentagem 4 2 2 6 2" xfId="5379"/>
    <cellStyle name="Porcentagem 4 2 2 6 3" xfId="8252"/>
    <cellStyle name="Porcentagem 4 2 2 6 4" xfId="5378"/>
    <cellStyle name="Porcentagem 4 2 2 6 5" xfId="14839"/>
    <cellStyle name="Porcentagem 4 2 2 6 5 2" xfId="30070"/>
    <cellStyle name="Porcentagem 4 2 2 6 6" xfId="17155"/>
    <cellStyle name="Porcentagem 4 2 2 7" xfId="2384"/>
    <cellStyle name="Porcentagem 4 2 2 7 2" xfId="8253"/>
    <cellStyle name="Porcentagem 4 2 2 7 3" xfId="5380"/>
    <cellStyle name="Porcentagem 4 2 2 8" xfId="2385"/>
    <cellStyle name="Porcentagem 4 2 2 8 2" xfId="8254"/>
    <cellStyle name="Porcentagem 4 2 2 8 3" xfId="5381"/>
    <cellStyle name="Porcentagem 4 2 2 9" xfId="2386"/>
    <cellStyle name="Porcentagem 4 2 2 9 2" xfId="8255"/>
    <cellStyle name="Porcentagem 4 2 2 9 3" xfId="5382"/>
    <cellStyle name="Porcentagem 4 2 3" xfId="2387"/>
    <cellStyle name="Porcentagem 4 2 3 2" xfId="8256"/>
    <cellStyle name="Porcentagem 4 2 3 3" xfId="8257"/>
    <cellStyle name="Porcentagem 4 3" xfId="2388"/>
    <cellStyle name="Porcentagem 4 3 2" xfId="2389"/>
    <cellStyle name="Porcentagem 4 3 3" xfId="8258"/>
    <cellStyle name="Porcentagem 4 3 4" xfId="14822"/>
    <cellStyle name="Porcentagem 4 3 4 2" xfId="30059"/>
    <cellStyle name="Porcentagem 4 3 5" xfId="17139"/>
    <cellStyle name="Porcentagem 4 4" xfId="2390"/>
    <cellStyle name="Porcentagem 4 4 2" xfId="2391"/>
    <cellStyle name="Porcentagem 4 5" xfId="2392"/>
    <cellStyle name="Porcentagem 4 5 2" xfId="2393"/>
    <cellStyle name="Porcentagem 4 5 3" xfId="2394"/>
    <cellStyle name="Porcentagem 4 5 3 2" xfId="5384"/>
    <cellStyle name="Porcentagem 4 5 3 3" xfId="5383"/>
    <cellStyle name="Porcentagem 4 6" xfId="2395"/>
    <cellStyle name="Porcentagem 4 6 2" xfId="5386"/>
    <cellStyle name="Porcentagem 4 6 3" xfId="8259"/>
    <cellStyle name="Porcentagem 4 6 4" xfId="5385"/>
    <cellStyle name="Porcentagem 4 6 5" xfId="14840"/>
    <cellStyle name="Porcentagem 4 6 5 2" xfId="30071"/>
    <cellStyle name="Porcentagem 4 6 6" xfId="17156"/>
    <cellStyle name="Porcentagem 4 7" xfId="2396"/>
    <cellStyle name="Porcentagem 4 7 2" xfId="8260"/>
    <cellStyle name="Porcentagem 4 7 3" xfId="8261"/>
    <cellStyle name="Porcentagem 4 7 4" xfId="5387"/>
    <cellStyle name="Porcentagem 4 7 5" xfId="14794"/>
    <cellStyle name="Porcentagem 4 7 5 2" xfId="30036"/>
    <cellStyle name="Porcentagem 4 7 6" xfId="17122"/>
    <cellStyle name="Porcentagem 4 8" xfId="2397"/>
    <cellStyle name="Porcentagem 4 8 2" xfId="8262"/>
    <cellStyle name="Porcentagem 4 8 3" xfId="5388"/>
    <cellStyle name="Porcentagem 4 9" xfId="2398"/>
    <cellStyle name="Porcentagem 4 9 2" xfId="8263"/>
    <cellStyle name="Porcentagem 4 9 3" xfId="5389"/>
    <cellStyle name="Porcentagem 5" xfId="2399"/>
    <cellStyle name="Porcentagem 6" xfId="2400"/>
    <cellStyle name="Porcentagem 6 2" xfId="17921"/>
    <cellStyle name="Porcentagem 6 3" xfId="24974"/>
    <cellStyle name="Porcentagem 7" xfId="2401"/>
    <cellStyle name="Porcentagem 8" xfId="2402"/>
    <cellStyle name="Porcentagem 8 2" xfId="8264"/>
    <cellStyle name="Porcentagem 8 2 2" xfId="20571"/>
    <cellStyle name="Porcentagem 8 2 3" xfId="17868"/>
    <cellStyle name="Porcentagem 8 3" xfId="5390"/>
    <cellStyle name="Porcentagem 8 4" xfId="15044"/>
    <cellStyle name="Porcentagem 8 4 2" xfId="30267"/>
    <cellStyle name="Porcentagem 8 5" xfId="17828"/>
    <cellStyle name="Porcentagem 8 6" xfId="17356"/>
    <cellStyle name="Porcentagem 9" xfId="17918"/>
    <cellStyle name="s" xfId="2403"/>
    <cellStyle name="s_DCFLBO Code" xfId="2404"/>
    <cellStyle name="s_DCFLBO Code_1" xfId="2405"/>
    <cellStyle name="Saída" xfId="2406" builtinId="21" customBuiltin="1"/>
    <cellStyle name="Saída 2" xfId="2407"/>
    <cellStyle name="Saída 2 10" xfId="15495"/>
    <cellStyle name="Saída 2 10 10" xfId="33494"/>
    <cellStyle name="Saída 2 10 10 2" xfId="31491"/>
    <cellStyle name="Saída 2 10 10 3" xfId="39004"/>
    <cellStyle name="Saída 2 10 10 4" xfId="42309"/>
    <cellStyle name="Saída 2 10 11" xfId="33579"/>
    <cellStyle name="Saída 2 10 11 2" xfId="32193"/>
    <cellStyle name="Saída 2 10 11 3" xfId="39089"/>
    <cellStyle name="Saída 2 10 11 4" xfId="42390"/>
    <cellStyle name="Saída 2 10 12" xfId="33661"/>
    <cellStyle name="Saída 2 10 12 2" xfId="31542"/>
    <cellStyle name="Saída 2 10 12 3" xfId="39171"/>
    <cellStyle name="Saída 2 10 12 4" xfId="42463"/>
    <cellStyle name="Saída 2 10 13" xfId="33738"/>
    <cellStyle name="Saída 2 10 13 2" xfId="32291"/>
    <cellStyle name="Saída 2 10 13 3" xfId="39248"/>
    <cellStyle name="Saída 2 10 13 4" xfId="42536"/>
    <cellStyle name="Saída 2 10 14" xfId="33808"/>
    <cellStyle name="Saída 2 10 14 2" xfId="37955"/>
    <cellStyle name="Saída 2 10 14 3" xfId="39317"/>
    <cellStyle name="Saída 2 10 14 4" xfId="42601"/>
    <cellStyle name="Saída 2 10 15" xfId="33902"/>
    <cellStyle name="Saída 2 10 15 2" xfId="30799"/>
    <cellStyle name="Saída 2 10 15 3" xfId="39411"/>
    <cellStyle name="Saída 2 10 15 4" xfId="42691"/>
    <cellStyle name="Saída 2 10 16" xfId="33964"/>
    <cellStyle name="Saída 2 10 16 2" xfId="30818"/>
    <cellStyle name="Saída 2 10 16 3" xfId="39473"/>
    <cellStyle name="Saída 2 10 16 4" xfId="42749"/>
    <cellStyle name="Saída 2 10 17" xfId="34024"/>
    <cellStyle name="Saída 2 10 17 2" xfId="30836"/>
    <cellStyle name="Saída 2 10 17 3" xfId="39533"/>
    <cellStyle name="Saída 2 10 17 4" xfId="42806"/>
    <cellStyle name="Saída 2 10 18" xfId="34101"/>
    <cellStyle name="Saída 2 10 18 2" xfId="30839"/>
    <cellStyle name="Saída 2 10 18 3" xfId="39610"/>
    <cellStyle name="Saída 2 10 18 4" xfId="42879"/>
    <cellStyle name="Saída 2 10 19" xfId="34649"/>
    <cellStyle name="Saída 2 10 19 2" xfId="36956"/>
    <cellStyle name="Saída 2 10 19 3" xfId="40137"/>
    <cellStyle name="Saída 2 10 19 4" xfId="43371"/>
    <cellStyle name="Saída 2 10 2" xfId="30569"/>
    <cellStyle name="Saída 2 10 2 2" xfId="32915"/>
    <cellStyle name="Saída 2 10 2 3" xfId="31391"/>
    <cellStyle name="Saída 2 10 2 4" xfId="37018"/>
    <cellStyle name="Saída 2 10 2 5" xfId="41767"/>
    <cellStyle name="Saída 2 10 20" xfId="34740"/>
    <cellStyle name="Saída 2 10 20 2" xfId="36687"/>
    <cellStyle name="Saída 2 10 20 3" xfId="40228"/>
    <cellStyle name="Saída 2 10 20 4" xfId="43453"/>
    <cellStyle name="Saída 2 10 21" xfId="34819"/>
    <cellStyle name="Saída 2 10 21 2" xfId="31507"/>
    <cellStyle name="Saída 2 10 21 3" xfId="40307"/>
    <cellStyle name="Saída 2 10 21 4" xfId="43528"/>
    <cellStyle name="Saída 2 10 22" xfId="34122"/>
    <cellStyle name="Saída 2 10 22 2" xfId="31705"/>
    <cellStyle name="Saída 2 10 22 3" xfId="39630"/>
    <cellStyle name="Saída 2 10 22 4" xfId="42897"/>
    <cellStyle name="Saída 2 10 23" xfId="34914"/>
    <cellStyle name="Saída 2 10 23 2" xfId="36519"/>
    <cellStyle name="Saída 2 10 23 3" xfId="40400"/>
    <cellStyle name="Saída 2 10 23 4" xfId="43617"/>
    <cellStyle name="Saída 2 10 24" xfId="34999"/>
    <cellStyle name="Saída 2 10 24 2" xfId="36847"/>
    <cellStyle name="Saída 2 10 24 3" xfId="40485"/>
    <cellStyle name="Saída 2 10 24 4" xfId="43698"/>
    <cellStyle name="Saída 2 10 25" xfId="35085"/>
    <cellStyle name="Saída 2 10 25 2" xfId="37095"/>
    <cellStyle name="Saída 2 10 25 3" xfId="40571"/>
    <cellStyle name="Saída 2 10 25 4" xfId="43780"/>
    <cellStyle name="Saída 2 10 26" xfId="35150"/>
    <cellStyle name="Saída 2 10 26 2" xfId="37921"/>
    <cellStyle name="Saída 2 10 26 3" xfId="40635"/>
    <cellStyle name="Saída 2 10 26 4" xfId="43839"/>
    <cellStyle name="Saída 2 10 27" xfId="35205"/>
    <cellStyle name="Saída 2 10 27 2" xfId="31809"/>
    <cellStyle name="Saída 2 10 27 3" xfId="40690"/>
    <cellStyle name="Saída 2 10 27 4" xfId="43891"/>
    <cellStyle name="Saída 2 10 28" xfId="35264"/>
    <cellStyle name="Saída 2 10 28 2" xfId="36626"/>
    <cellStyle name="Saída 2 10 28 3" xfId="40749"/>
    <cellStyle name="Saída 2 10 28 4" xfId="43946"/>
    <cellStyle name="Saída 2 10 29" xfId="35321"/>
    <cellStyle name="Saída 2 10 29 2" xfId="37524"/>
    <cellStyle name="Saída 2 10 29 3" xfId="40806"/>
    <cellStyle name="Saída 2 10 29 4" xfId="43999"/>
    <cellStyle name="Saída 2 10 3" xfId="32998"/>
    <cellStyle name="Saída 2 10 3 2" xfId="31152"/>
    <cellStyle name="Saída 2 10 3 3" xfId="38508"/>
    <cellStyle name="Saída 2 10 3 4" xfId="41843"/>
    <cellStyle name="Saída 2 10 30" xfId="35399"/>
    <cellStyle name="Saída 2 10 30 2" xfId="36923"/>
    <cellStyle name="Saída 2 10 30 3" xfId="40884"/>
    <cellStyle name="Saída 2 10 30 4" xfId="44073"/>
    <cellStyle name="Saída 2 10 31" xfId="35458"/>
    <cellStyle name="Saída 2 10 31 2" xfId="37244"/>
    <cellStyle name="Saída 2 10 31 3" xfId="40943"/>
    <cellStyle name="Saída 2 10 31 4" xfId="44127"/>
    <cellStyle name="Saída 2 10 32" xfId="35510"/>
    <cellStyle name="Saída 2 10 32 2" xfId="36641"/>
    <cellStyle name="Saída 2 10 32 3" xfId="40995"/>
    <cellStyle name="Saída 2 10 32 4" xfId="44176"/>
    <cellStyle name="Saída 2 10 33" xfId="35566"/>
    <cellStyle name="Saída 2 10 33 2" xfId="37566"/>
    <cellStyle name="Saída 2 10 33 3" xfId="41051"/>
    <cellStyle name="Saída 2 10 33 4" xfId="44229"/>
    <cellStyle name="Saída 2 10 34" xfId="35657"/>
    <cellStyle name="Saída 2 10 34 2" xfId="36977"/>
    <cellStyle name="Saída 2 10 34 3" xfId="41142"/>
    <cellStyle name="Saída 2 10 34 4" xfId="44311"/>
    <cellStyle name="Saída 2 10 35" xfId="35735"/>
    <cellStyle name="Saída 2 10 35 2" xfId="36778"/>
    <cellStyle name="Saída 2 10 35 3" xfId="41220"/>
    <cellStyle name="Saída 2 10 35 4" xfId="44385"/>
    <cellStyle name="Saída 2 10 36" xfId="34528"/>
    <cellStyle name="Saída 2 10 36 2" xfId="36575"/>
    <cellStyle name="Saída 2 10 36 3" xfId="40016"/>
    <cellStyle name="Saída 2 10 36 4" xfId="43262"/>
    <cellStyle name="Saída 2 10 37" xfId="35801"/>
    <cellStyle name="Saída 2 10 37 2" xfId="36780"/>
    <cellStyle name="Saída 2 10 37 3" xfId="41285"/>
    <cellStyle name="Saída 2 10 37 4" xfId="44446"/>
    <cellStyle name="Saída 2 10 38" xfId="34254"/>
    <cellStyle name="Saída 2 10 38 2" xfId="32036"/>
    <cellStyle name="Saída 2 10 38 3" xfId="39757"/>
    <cellStyle name="Saída 2 10 38 4" xfId="43017"/>
    <cellStyle name="Saída 2 10 39" xfId="35893"/>
    <cellStyle name="Saída 2 10 39 2" xfId="37531"/>
    <cellStyle name="Saída 2 10 39 3" xfId="41377"/>
    <cellStyle name="Saída 2 10 39 4" xfId="44534"/>
    <cellStyle name="Saída 2 10 4" xfId="33086"/>
    <cellStyle name="Saída 2 10 4 2" xfId="31958"/>
    <cellStyle name="Saída 2 10 4 3" xfId="38596"/>
    <cellStyle name="Saída 2 10 4 4" xfId="41927"/>
    <cellStyle name="Saída 2 10 40" xfId="35967"/>
    <cellStyle name="Saída 2 10 40 2" xfId="37982"/>
    <cellStyle name="Saída 2 10 40 3" xfId="31513"/>
    <cellStyle name="Saída 2 10 40 4" xfId="41437"/>
    <cellStyle name="Saída 2 10 40 5" xfId="44592"/>
    <cellStyle name="Saída 2 10 41" xfId="36222"/>
    <cellStyle name="Saída 2 10 41 2" xfId="38199"/>
    <cellStyle name="Saída 2 10 41 3" xfId="38410"/>
    <cellStyle name="Saída 2 10 41 4" xfId="41640"/>
    <cellStyle name="Saída 2 10 41 5" xfId="44785"/>
    <cellStyle name="Saída 2 10 42" xfId="32837"/>
    <cellStyle name="Saída 2 10 5" xfId="33161"/>
    <cellStyle name="Saída 2 10 5 2" xfId="31965"/>
    <cellStyle name="Saída 2 10 5 3" xfId="38671"/>
    <cellStyle name="Saída 2 10 5 4" xfId="41998"/>
    <cellStyle name="Saída 2 10 6" xfId="33238"/>
    <cellStyle name="Saída 2 10 6 2" xfId="31338"/>
    <cellStyle name="Saída 2 10 6 3" xfId="38748"/>
    <cellStyle name="Saída 2 10 6 4" xfId="42068"/>
    <cellStyle name="Saída 2 10 7" xfId="33312"/>
    <cellStyle name="Saída 2 10 7 2" xfId="31422"/>
    <cellStyle name="Saída 2 10 7 3" xfId="38822"/>
    <cellStyle name="Saída 2 10 7 4" xfId="42138"/>
    <cellStyle name="Saída 2 10 8" xfId="33361"/>
    <cellStyle name="Saída 2 10 8 2" xfId="32502"/>
    <cellStyle name="Saída 2 10 8 3" xfId="38871"/>
    <cellStyle name="Saída 2 10 8 4" xfId="42183"/>
    <cellStyle name="Saída 2 10 9" xfId="33408"/>
    <cellStyle name="Saída 2 10 9 2" xfId="31652"/>
    <cellStyle name="Saída 2 10 9 3" xfId="38918"/>
    <cellStyle name="Saída 2 10 9 4" xfId="42227"/>
    <cellStyle name="Saída 2 11" xfId="15471"/>
    <cellStyle name="Saída 2 11 10" xfId="33470"/>
    <cellStyle name="Saída 2 11 10 2" xfId="31635"/>
    <cellStyle name="Saída 2 11 10 3" xfId="38980"/>
    <cellStyle name="Saída 2 11 10 4" xfId="42286"/>
    <cellStyle name="Saída 2 11 11" xfId="33555"/>
    <cellStyle name="Saída 2 11 11 2" xfId="32278"/>
    <cellStyle name="Saída 2 11 11 3" xfId="39065"/>
    <cellStyle name="Saída 2 11 11 4" xfId="42367"/>
    <cellStyle name="Saída 2 11 12" xfId="33637"/>
    <cellStyle name="Saída 2 11 12 2" xfId="32505"/>
    <cellStyle name="Saída 2 11 12 3" xfId="39147"/>
    <cellStyle name="Saída 2 11 12 4" xfId="42440"/>
    <cellStyle name="Saída 2 11 13" xfId="33714"/>
    <cellStyle name="Saída 2 11 13 2" xfId="31187"/>
    <cellStyle name="Saída 2 11 13 3" xfId="39224"/>
    <cellStyle name="Saída 2 11 13 4" xfId="42513"/>
    <cellStyle name="Saída 2 11 14" xfId="33784"/>
    <cellStyle name="Saída 2 11 14 2" xfId="38128"/>
    <cellStyle name="Saída 2 11 14 3" xfId="39293"/>
    <cellStyle name="Saída 2 11 14 4" xfId="42578"/>
    <cellStyle name="Saída 2 11 15" xfId="33878"/>
    <cellStyle name="Saída 2 11 15 2" xfId="36298"/>
    <cellStyle name="Saída 2 11 15 3" xfId="39387"/>
    <cellStyle name="Saída 2 11 15 4" xfId="42668"/>
    <cellStyle name="Saída 2 11 16" xfId="33940"/>
    <cellStyle name="Saída 2 11 16 2" xfId="31600"/>
    <cellStyle name="Saída 2 11 16 3" xfId="39449"/>
    <cellStyle name="Saída 2 11 16 4" xfId="42726"/>
    <cellStyle name="Saída 2 11 17" xfId="34000"/>
    <cellStyle name="Saída 2 11 17 2" xfId="32054"/>
    <cellStyle name="Saída 2 11 17 3" xfId="39509"/>
    <cellStyle name="Saída 2 11 17 4" xfId="42783"/>
    <cellStyle name="Saída 2 11 18" xfId="34077"/>
    <cellStyle name="Saída 2 11 18 2" xfId="31929"/>
    <cellStyle name="Saída 2 11 18 3" xfId="39586"/>
    <cellStyle name="Saída 2 11 18 4" xfId="42856"/>
    <cellStyle name="Saída 2 11 19" xfId="34625"/>
    <cellStyle name="Saída 2 11 19 2" xfId="36311"/>
    <cellStyle name="Saída 2 11 19 3" xfId="40113"/>
    <cellStyle name="Saída 2 11 19 4" xfId="43348"/>
    <cellStyle name="Saída 2 11 2" xfId="30545"/>
    <cellStyle name="Saída 2 11 2 2" xfId="32891"/>
    <cellStyle name="Saída 2 11 2 3" xfId="31725"/>
    <cellStyle name="Saída 2 11 2 4" xfId="37926"/>
    <cellStyle name="Saída 2 11 2 5" xfId="41744"/>
    <cellStyle name="Saída 2 11 20" xfId="34716"/>
    <cellStyle name="Saída 2 11 20 2" xfId="37646"/>
    <cellStyle name="Saída 2 11 20 3" xfId="40204"/>
    <cellStyle name="Saída 2 11 20 4" xfId="43430"/>
    <cellStyle name="Saída 2 11 21" xfId="34795"/>
    <cellStyle name="Saída 2 11 21 2" xfId="32507"/>
    <cellStyle name="Saída 2 11 21 3" xfId="40283"/>
    <cellStyle name="Saída 2 11 21 4" xfId="43505"/>
    <cellStyle name="Saída 2 11 22" xfId="34514"/>
    <cellStyle name="Saída 2 11 22 2" xfId="37337"/>
    <cellStyle name="Saída 2 11 22 3" xfId="40003"/>
    <cellStyle name="Saída 2 11 22 4" xfId="43249"/>
    <cellStyle name="Saída 2 11 23" xfId="34890"/>
    <cellStyle name="Saída 2 11 23 2" xfId="36969"/>
    <cellStyle name="Saída 2 11 23 3" xfId="40376"/>
    <cellStyle name="Saída 2 11 23 4" xfId="43594"/>
    <cellStyle name="Saída 2 11 24" xfId="34975"/>
    <cellStyle name="Saída 2 11 24 2" xfId="36539"/>
    <cellStyle name="Saída 2 11 24 3" xfId="40461"/>
    <cellStyle name="Saída 2 11 24 4" xfId="43675"/>
    <cellStyle name="Saída 2 11 25" xfId="35061"/>
    <cellStyle name="Saída 2 11 25 2" xfId="37015"/>
    <cellStyle name="Saída 2 11 25 3" xfId="40547"/>
    <cellStyle name="Saída 2 11 25 4" xfId="43757"/>
    <cellStyle name="Saída 2 11 26" xfId="35126"/>
    <cellStyle name="Saída 2 11 26 2" xfId="37521"/>
    <cellStyle name="Saída 2 11 26 3" xfId="40611"/>
    <cellStyle name="Saída 2 11 26 4" xfId="43816"/>
    <cellStyle name="Saída 2 11 27" xfId="35181"/>
    <cellStyle name="Saída 2 11 27 2" xfId="36760"/>
    <cellStyle name="Saída 2 11 27 3" xfId="40666"/>
    <cellStyle name="Saída 2 11 27 4" xfId="43868"/>
    <cellStyle name="Saída 2 11 28" xfId="35240"/>
    <cellStyle name="Saída 2 11 28 2" xfId="37605"/>
    <cellStyle name="Saída 2 11 28 3" xfId="40725"/>
    <cellStyle name="Saída 2 11 28 4" xfId="43923"/>
    <cellStyle name="Saída 2 11 29" xfId="35297"/>
    <cellStyle name="Saída 2 11 29 2" xfId="36784"/>
    <cellStyle name="Saída 2 11 29 3" xfId="40782"/>
    <cellStyle name="Saída 2 11 29 4" xfId="43976"/>
    <cellStyle name="Saída 2 11 3" xfId="32974"/>
    <cellStyle name="Saída 2 11 3 2" xfId="31748"/>
    <cellStyle name="Saída 2 11 3 3" xfId="38484"/>
    <cellStyle name="Saída 2 11 3 4" xfId="41820"/>
    <cellStyle name="Saída 2 11 30" xfId="35375"/>
    <cellStyle name="Saída 2 11 30 2" xfId="36614"/>
    <cellStyle name="Saída 2 11 30 3" xfId="40860"/>
    <cellStyle name="Saída 2 11 30 4" xfId="44050"/>
    <cellStyle name="Saída 2 11 31" xfId="35434"/>
    <cellStyle name="Saída 2 11 31 2" xfId="36854"/>
    <cellStyle name="Saída 2 11 31 3" xfId="40919"/>
    <cellStyle name="Saída 2 11 31 4" xfId="44104"/>
    <cellStyle name="Saída 2 11 32" xfId="35486"/>
    <cellStyle name="Saída 2 11 32 2" xfId="37600"/>
    <cellStyle name="Saída 2 11 32 3" xfId="40971"/>
    <cellStyle name="Saída 2 11 32 4" xfId="44153"/>
    <cellStyle name="Saída 2 11 33" xfId="35542"/>
    <cellStyle name="Saída 2 11 33 2" xfId="36837"/>
    <cellStyle name="Saída 2 11 33 3" xfId="41027"/>
    <cellStyle name="Saída 2 11 33 4" xfId="44206"/>
    <cellStyle name="Saída 2 11 34" xfId="35633"/>
    <cellStyle name="Saída 2 11 34 2" xfId="37208"/>
    <cellStyle name="Saída 2 11 34 3" xfId="41118"/>
    <cellStyle name="Saída 2 11 34 4" xfId="44288"/>
    <cellStyle name="Saída 2 11 35" xfId="35711"/>
    <cellStyle name="Saída 2 11 35 2" xfId="37899"/>
    <cellStyle name="Saída 2 11 35 3" xfId="41196"/>
    <cellStyle name="Saída 2 11 35 4" xfId="44362"/>
    <cellStyle name="Saída 2 11 36" xfId="34308"/>
    <cellStyle name="Saída 2 11 36 2" xfId="31074"/>
    <cellStyle name="Saída 2 11 36 3" xfId="39809"/>
    <cellStyle name="Saída 2 11 36 4" xfId="43066"/>
    <cellStyle name="Saída 2 11 37" xfId="35777"/>
    <cellStyle name="Saída 2 11 37 2" xfId="37901"/>
    <cellStyle name="Saída 2 11 37 3" xfId="41261"/>
    <cellStyle name="Saída 2 11 37 4" xfId="44423"/>
    <cellStyle name="Saída 2 11 38" xfId="34450"/>
    <cellStyle name="Saída 2 11 38 2" xfId="36750"/>
    <cellStyle name="Saída 2 11 38 3" xfId="39941"/>
    <cellStyle name="Saída 2 11 38 4" xfId="43190"/>
    <cellStyle name="Saída 2 11 39" xfId="35869"/>
    <cellStyle name="Saída 2 11 39 2" xfId="38066"/>
    <cellStyle name="Saída 2 11 39 3" xfId="41353"/>
    <cellStyle name="Saída 2 11 39 4" xfId="44511"/>
    <cellStyle name="Saída 2 11 4" xfId="33062"/>
    <cellStyle name="Saída 2 11 4 2" xfId="30704"/>
    <cellStyle name="Saída 2 11 4 3" xfId="38572"/>
    <cellStyle name="Saída 2 11 4 4" xfId="41904"/>
    <cellStyle name="Saída 2 11 40" xfId="35955"/>
    <cellStyle name="Saída 2 11 40 2" xfId="37970"/>
    <cellStyle name="Saída 2 11 40 3" xfId="31810"/>
    <cellStyle name="Saída 2 11 40 4" xfId="41430"/>
    <cellStyle name="Saída 2 11 40 5" xfId="44585"/>
    <cellStyle name="Saída 2 11 41" xfId="36231"/>
    <cellStyle name="Saída 2 11 41 2" xfId="38208"/>
    <cellStyle name="Saída 2 11 41 3" xfId="38419"/>
    <cellStyle name="Saída 2 11 41 4" xfId="41649"/>
    <cellStyle name="Saída 2 11 41 5" xfId="44794"/>
    <cellStyle name="Saída 2 11 42" xfId="32813"/>
    <cellStyle name="Saída 2 11 5" xfId="33137"/>
    <cellStyle name="Saída 2 11 5 2" xfId="31661"/>
    <cellStyle name="Saída 2 11 5 3" xfId="38647"/>
    <cellStyle name="Saída 2 11 5 4" xfId="41975"/>
    <cellStyle name="Saída 2 11 6" xfId="33214"/>
    <cellStyle name="Saída 2 11 6 2" xfId="31973"/>
    <cellStyle name="Saída 2 11 6 3" xfId="38724"/>
    <cellStyle name="Saída 2 11 6 4" xfId="42045"/>
    <cellStyle name="Saída 2 11 7" xfId="33288"/>
    <cellStyle name="Saída 2 11 7 2" xfId="31397"/>
    <cellStyle name="Saída 2 11 7 3" xfId="38798"/>
    <cellStyle name="Saída 2 11 7 4" xfId="42115"/>
    <cellStyle name="Saída 2 11 8" xfId="33337"/>
    <cellStyle name="Saída 2 11 8 2" xfId="32487"/>
    <cellStyle name="Saída 2 11 8 3" xfId="38847"/>
    <cellStyle name="Saída 2 11 8 4" xfId="42160"/>
    <cellStyle name="Saída 2 11 9" xfId="33384"/>
    <cellStyle name="Saída 2 11 9 2" xfId="31922"/>
    <cellStyle name="Saída 2 11 9 3" xfId="38894"/>
    <cellStyle name="Saída 2 11 9 4" xfId="42204"/>
    <cellStyle name="Saída 2 12" xfId="15521"/>
    <cellStyle name="Saída 2 12 2" xfId="30592"/>
    <cellStyle name="Saída 2 12 2 2" xfId="36112"/>
    <cellStyle name="Saída 2 12 2 3" xfId="38090"/>
    <cellStyle name="Saída 2 12 2 4" xfId="38326"/>
    <cellStyle name="Saída 2 12 2 5" xfId="41556"/>
    <cellStyle name="Saída 2 12 2 6" xfId="44701"/>
    <cellStyle name="Saída 2 12 3" xfId="36175"/>
    <cellStyle name="Saída 2 12 3 2" xfId="38152"/>
    <cellStyle name="Saída 2 12 3 3" xfId="38363"/>
    <cellStyle name="Saída 2 12 3 4" xfId="41593"/>
    <cellStyle name="Saída 2 12 3 5" xfId="44738"/>
    <cellStyle name="Saída 2 12 4" xfId="36073"/>
    <cellStyle name="Saída 2 13" xfId="15520"/>
    <cellStyle name="Saída 2 13 2" xfId="30591"/>
    <cellStyle name="Saída 2 13 2 2" xfId="36111"/>
    <cellStyle name="Saída 2 13 2 3" xfId="38089"/>
    <cellStyle name="Saída 2 13 2 4" xfId="38325"/>
    <cellStyle name="Saída 2 13 2 5" xfId="41555"/>
    <cellStyle name="Saída 2 13 2 6" xfId="44700"/>
    <cellStyle name="Saída 2 13 3" xfId="36196"/>
    <cellStyle name="Saída 2 13 3 2" xfId="38173"/>
    <cellStyle name="Saída 2 13 3 3" xfId="38384"/>
    <cellStyle name="Saída 2 13 3 4" xfId="41614"/>
    <cellStyle name="Saída 2 13 3 5" xfId="44759"/>
    <cellStyle name="Saída 2 13 4" xfId="36072"/>
    <cellStyle name="Saída 2 14" xfId="15524"/>
    <cellStyle name="Saída 2 14 2" xfId="36115"/>
    <cellStyle name="Saída 2 14 2 2" xfId="38093"/>
    <cellStyle name="Saída 2 14 2 3" xfId="38329"/>
    <cellStyle name="Saída 2 14 2 4" xfId="41559"/>
    <cellStyle name="Saída 2 14 2 5" xfId="44704"/>
    <cellStyle name="Saída 2 14 3" xfId="36249"/>
    <cellStyle name="Saída 2 14 3 2" xfId="38226"/>
    <cellStyle name="Saída 2 14 3 3" xfId="38437"/>
    <cellStyle name="Saída 2 14 3 4" xfId="41667"/>
    <cellStyle name="Saída 2 14 3 5" xfId="44812"/>
    <cellStyle name="Saída 2 14 4" xfId="36076"/>
    <cellStyle name="Saída 2 15" xfId="30611"/>
    <cellStyle name="Saída 2 15 2" xfId="36234"/>
    <cellStyle name="Saída 2 15 3" xfId="38211"/>
    <cellStyle name="Saída 2 15 4" xfId="38422"/>
    <cellStyle name="Saída 2 15 5" xfId="41652"/>
    <cellStyle name="Saída 2 15 6" xfId="44797"/>
    <cellStyle name="Saída 2 16" xfId="30647"/>
    <cellStyle name="Saída 2 17" xfId="30613"/>
    <cellStyle name="Saída 2 18" xfId="30635"/>
    <cellStyle name="Saída 2 19" xfId="30624"/>
    <cellStyle name="Saída 2 2" xfId="15365"/>
    <cellStyle name="Saída 2 2 10" xfId="34572"/>
    <cellStyle name="Saída 2 2 10 2" xfId="37547"/>
    <cellStyle name="Saída 2 2 10 3" xfId="40060"/>
    <cellStyle name="Saída 2 2 10 4" xfId="43302"/>
    <cellStyle name="Saída 2 2 11" xfId="34129"/>
    <cellStyle name="Saída 2 2 11 2" xfId="31882"/>
    <cellStyle name="Saída 2 2 11 3" xfId="39636"/>
    <cellStyle name="Saída 2 2 11 4" xfId="42903"/>
    <cellStyle name="Saída 2 2 12" xfId="34521"/>
    <cellStyle name="Saída 2 2 12 2" xfId="36815"/>
    <cellStyle name="Saída 2 2 12 3" xfId="40009"/>
    <cellStyle name="Saída 2 2 12 4" xfId="43255"/>
    <cellStyle name="Saída 2 2 13" xfId="34261"/>
    <cellStyle name="Saída 2 2 13 2" xfId="30676"/>
    <cellStyle name="Saída 2 2 13 3" xfId="39764"/>
    <cellStyle name="Saída 2 2 13 4" xfId="43023"/>
    <cellStyle name="Saída 2 2 14" xfId="34204"/>
    <cellStyle name="Saída 2 2 14 2" xfId="30882"/>
    <cellStyle name="Saída 2 2 14 3" xfId="39709"/>
    <cellStyle name="Saída 2 2 14 4" xfId="42970"/>
    <cellStyle name="Saída 2 2 15" xfId="35231"/>
    <cellStyle name="Saída 2 2 15 2" xfId="37151"/>
    <cellStyle name="Saída 2 2 15 3" xfId="40716"/>
    <cellStyle name="Saída 2 2 15 4" xfId="43914"/>
    <cellStyle name="Saída 2 2 16" xfId="34479"/>
    <cellStyle name="Saída 2 2 16 2" xfId="36483"/>
    <cellStyle name="Saída 2 2 16 3" xfId="39969"/>
    <cellStyle name="Saída 2 2 16 4" xfId="43217"/>
    <cellStyle name="Saída 2 2 17" xfId="34575"/>
    <cellStyle name="Saída 2 2 17 2" xfId="37468"/>
    <cellStyle name="Saída 2 2 17 3" xfId="40063"/>
    <cellStyle name="Saída 2 2 17 4" xfId="43304"/>
    <cellStyle name="Saída 2 2 18" xfId="35758"/>
    <cellStyle name="Saída 2 2 18 2" xfId="36464"/>
    <cellStyle name="Saída 2 2 18 3" xfId="41243"/>
    <cellStyle name="Saída 2 2 18 4" xfId="44406"/>
    <cellStyle name="Saída 2 2 19" xfId="35823"/>
    <cellStyle name="Saída 2 2 19 2" xfId="37257"/>
    <cellStyle name="Saída 2 2 19 3" xfId="41307"/>
    <cellStyle name="Saída 2 2 19 4" xfId="44466"/>
    <cellStyle name="Saída 2 2 2" xfId="30497"/>
    <cellStyle name="Saída 2 2 2 2" xfId="32709"/>
    <cellStyle name="Saída 2 2 2 3" xfId="31279"/>
    <cellStyle name="Saída 2 2 2 4" xfId="36473"/>
    <cellStyle name="Saída 2 2 2 5" xfId="31623"/>
    <cellStyle name="Saída 2 2 20" xfId="34307"/>
    <cellStyle name="Saída 2 2 20 2" xfId="31082"/>
    <cellStyle name="Saída 2 2 20 3" xfId="39808"/>
    <cellStyle name="Saída 2 2 20 4" xfId="43065"/>
    <cellStyle name="Saída 2 2 21" xfId="36032"/>
    <cellStyle name="Saída 2 2 21 2" xfId="31326"/>
    <cellStyle name="Saída 2 2 21 3" xfId="41497"/>
    <cellStyle name="Saída 2 2 21 4" xfId="44652"/>
    <cellStyle name="Saída 2 2 22" xfId="36016"/>
    <cellStyle name="Saída 2 2 22 2" xfId="38031"/>
    <cellStyle name="Saída 2 2 22 3" xfId="32434"/>
    <cellStyle name="Saída 2 2 22 4" xfId="41481"/>
    <cellStyle name="Saída 2 2 22 5" xfId="44636"/>
    <cellStyle name="Saída 2 2 23" xfId="36240"/>
    <cellStyle name="Saída 2 2 23 2" xfId="38217"/>
    <cellStyle name="Saída 2 2 23 3" xfId="38428"/>
    <cellStyle name="Saída 2 2 23 4" xfId="41658"/>
    <cellStyle name="Saída 2 2 23 5" xfId="44803"/>
    <cellStyle name="Saída 2 2 24" xfId="32549"/>
    <cellStyle name="Saída 2 2 3" xfId="32572"/>
    <cellStyle name="Saída 2 2 3 2" xfId="31836"/>
    <cellStyle name="Saída 2 2 3 3" xfId="37655"/>
    <cellStyle name="Saída 2 2 3 4" xfId="30691"/>
    <cellStyle name="Saída 2 2 4" xfId="32635"/>
    <cellStyle name="Saída 2 2 4 2" xfId="30898"/>
    <cellStyle name="Saída 2 2 4 3" xfId="36699"/>
    <cellStyle name="Saída 2 2 4 4" xfId="32361"/>
    <cellStyle name="Saída 2 2 5" xfId="32716"/>
    <cellStyle name="Saída 2 2 5 2" xfId="31848"/>
    <cellStyle name="Saída 2 2 5 3" xfId="37779"/>
    <cellStyle name="Saída 2 2 5 4" xfId="31449"/>
    <cellStyle name="Saída 2 2 6" xfId="32765"/>
    <cellStyle name="Saída 2 2 6 2" xfId="31615"/>
    <cellStyle name="Saída 2 2 6 3" xfId="37351"/>
    <cellStyle name="Saída 2 2 6 4" xfId="41709"/>
    <cellStyle name="Saída 2 2 7" xfId="32573"/>
    <cellStyle name="Saída 2 2 7 2" xfId="30892"/>
    <cellStyle name="Saída 2 2 7 3" xfId="37861"/>
    <cellStyle name="Saída 2 2 7 4" xfId="31511"/>
    <cellStyle name="Saída 2 2 8" xfId="33836"/>
    <cellStyle name="Saída 2 2 8 2" xfId="37219"/>
    <cellStyle name="Saída 2 2 8 3" xfId="39345"/>
    <cellStyle name="Saída 2 2 8 4" xfId="42627"/>
    <cellStyle name="Saída 2 2 9" xfId="33932"/>
    <cellStyle name="Saída 2 2 9 2" xfId="32481"/>
    <cellStyle name="Saída 2 2 9 3" xfId="39441"/>
    <cellStyle name="Saída 2 2 9 4" xfId="42718"/>
    <cellStyle name="Saída 2 20" xfId="44866"/>
    <cellStyle name="Saída 2 21" xfId="44868"/>
    <cellStyle name="Saída 2 22" xfId="44883"/>
    <cellStyle name="Saída 2 3" xfId="15443"/>
    <cellStyle name="Saída 2 3 10" xfId="34597"/>
    <cellStyle name="Saída 2 3 10 2" xfId="37894"/>
    <cellStyle name="Saída 2 3 10 3" xfId="40085"/>
    <cellStyle name="Saída 2 3 10 4" xfId="43323"/>
    <cellStyle name="Saída 2 3 11" xfId="34688"/>
    <cellStyle name="Saída 2 3 11 2" xfId="37300"/>
    <cellStyle name="Saída 2 3 11 3" xfId="40176"/>
    <cellStyle name="Saída 2 3 11 4" xfId="43405"/>
    <cellStyle name="Saída 2 3 12" xfId="34864"/>
    <cellStyle name="Saída 2 3 12 2" xfId="36561"/>
    <cellStyle name="Saída 2 3 12 3" xfId="40350"/>
    <cellStyle name="Saída 2 3 12 4" xfId="43568"/>
    <cellStyle name="Saída 2 3 13" xfId="34950"/>
    <cellStyle name="Saída 2 3 13 2" xfId="37748"/>
    <cellStyle name="Saída 2 3 13 3" xfId="40436"/>
    <cellStyle name="Saída 2 3 13 4" xfId="43650"/>
    <cellStyle name="Saída 2 3 14" xfId="35036"/>
    <cellStyle name="Saída 2 3 14 2" xfId="36734"/>
    <cellStyle name="Saída 2 3 14 3" xfId="40522"/>
    <cellStyle name="Saída 2 3 14 4" xfId="43732"/>
    <cellStyle name="Saída 2 3 15" xfId="34341"/>
    <cellStyle name="Saída 2 3 15 2" xfId="31672"/>
    <cellStyle name="Saída 2 3 15 3" xfId="39837"/>
    <cellStyle name="Saída 2 3 15 4" xfId="43092"/>
    <cellStyle name="Saída 2 3 16" xfId="34445"/>
    <cellStyle name="Saída 2 3 16 2" xfId="36939"/>
    <cellStyle name="Saída 2 3 16 3" xfId="39936"/>
    <cellStyle name="Saída 2 3 16 4" xfId="43185"/>
    <cellStyle name="Saída 2 3 17" xfId="35605"/>
    <cellStyle name="Saída 2 3 17 2" xfId="37615"/>
    <cellStyle name="Saída 2 3 17 3" xfId="41090"/>
    <cellStyle name="Saída 2 3 17 4" xfId="44263"/>
    <cellStyle name="Saída 2 3 18" xfId="34417"/>
    <cellStyle name="Saída 2 3 18 2" xfId="36594"/>
    <cellStyle name="Saída 2 3 18 3" xfId="39911"/>
    <cellStyle name="Saída 2 3 18 4" xfId="43162"/>
    <cellStyle name="Saída 2 3 19" xfId="34850"/>
    <cellStyle name="Saída 2 3 19 2" xfId="37000"/>
    <cellStyle name="Saída 2 3 19 3" xfId="40337"/>
    <cellStyle name="Saída 2 3 19 4" xfId="43556"/>
    <cellStyle name="Saída 2 3 2" xfId="30517"/>
    <cellStyle name="Saída 2 3 2 2" xfId="32946"/>
    <cellStyle name="Saída 2 3 2 3" xfId="31157"/>
    <cellStyle name="Saída 2 3 2 4" xfId="37322"/>
    <cellStyle name="Saída 2 3 2 5" xfId="41795"/>
    <cellStyle name="Saída 2 3 20" xfId="35844"/>
    <cellStyle name="Saída 2 3 20 2" xfId="37125"/>
    <cellStyle name="Saída 2 3 20 3" xfId="41328"/>
    <cellStyle name="Saída 2 3 20 4" xfId="44486"/>
    <cellStyle name="Saída 2 3 21" xfId="36048"/>
    <cellStyle name="Saída 2 3 21 2" xfId="38283"/>
    <cellStyle name="Saída 2 3 21 3" xfId="41513"/>
    <cellStyle name="Saída 2 3 21 4" xfId="44668"/>
    <cellStyle name="Saída 2 3 22" xfId="35999"/>
    <cellStyle name="Saída 2 3 22 2" xfId="38014"/>
    <cellStyle name="Saída 2 3 22 3" xfId="31182"/>
    <cellStyle name="Saída 2 3 22 4" xfId="41464"/>
    <cellStyle name="Saída 2 3 22 5" xfId="44619"/>
    <cellStyle name="Saída 2 3 23" xfId="36275"/>
    <cellStyle name="Saída 2 3 23 2" xfId="38252"/>
    <cellStyle name="Saída 2 3 23 3" xfId="38462"/>
    <cellStyle name="Saída 2 3 23 4" xfId="41692"/>
    <cellStyle name="Saída 2 3 23 5" xfId="44837"/>
    <cellStyle name="Saída 2 3 24" xfId="32785"/>
    <cellStyle name="Saída 2 3 3" xfId="33037"/>
    <cellStyle name="Saída 2 3 3 2" xfId="31277"/>
    <cellStyle name="Saída 2 3 3 3" xfId="38547"/>
    <cellStyle name="Saída 2 3 3 4" xfId="41879"/>
    <cellStyle name="Saída 2 3 4" xfId="33186"/>
    <cellStyle name="Saída 2 3 4 2" xfId="31966"/>
    <cellStyle name="Saída 2 3 4 3" xfId="38696"/>
    <cellStyle name="Saída 2 3 4 4" xfId="42020"/>
    <cellStyle name="Saída 2 3 5" xfId="32612"/>
    <cellStyle name="Saída 2 3 5 2" xfId="31573"/>
    <cellStyle name="Saída 2 3 5 3" xfId="37179"/>
    <cellStyle name="Saída 2 3 5 4" xfId="41543"/>
    <cellStyle name="Saída 2 3 6" xfId="33445"/>
    <cellStyle name="Saída 2 3 6 2" xfId="31467"/>
    <cellStyle name="Saída 2 3 6 3" xfId="38955"/>
    <cellStyle name="Saída 2 3 6 4" xfId="42261"/>
    <cellStyle name="Saída 2 3 7" xfId="33530"/>
    <cellStyle name="Saída 2 3 7 2" xfId="32002"/>
    <cellStyle name="Saída 2 3 7 3" xfId="39040"/>
    <cellStyle name="Saída 2 3 7 4" xfId="42342"/>
    <cellStyle name="Saída 2 3 8" xfId="33853"/>
    <cellStyle name="Saída 2 3 8 2" xfId="37246"/>
    <cellStyle name="Saída 2 3 8 3" xfId="39362"/>
    <cellStyle name="Saída 2 3 8 4" xfId="42643"/>
    <cellStyle name="Saída 2 3 9" xfId="32663"/>
    <cellStyle name="Saída 2 3 9 2" xfId="30711"/>
    <cellStyle name="Saída 2 3 9 3" xfId="31606"/>
    <cellStyle name="Saída 2 3 9 4" xfId="41541"/>
    <cellStyle name="Saída 2 4" xfId="15453"/>
    <cellStyle name="Saída 2 4 10" xfId="34607"/>
    <cellStyle name="Saída 2 4 10 2" xfId="37507"/>
    <cellStyle name="Saída 2 4 10 3" xfId="40095"/>
    <cellStyle name="Saída 2 4 10 4" xfId="43331"/>
    <cellStyle name="Saída 2 4 11" xfId="34698"/>
    <cellStyle name="Saída 2 4 11 2" xfId="36432"/>
    <cellStyle name="Saída 2 4 11 3" xfId="40186"/>
    <cellStyle name="Saída 2 4 11 4" xfId="43413"/>
    <cellStyle name="Saída 2 4 12" xfId="34873"/>
    <cellStyle name="Saída 2 4 12 2" xfId="37701"/>
    <cellStyle name="Saída 2 4 12 3" xfId="40359"/>
    <cellStyle name="Saída 2 4 12 4" xfId="43577"/>
    <cellStyle name="Saída 2 4 13" xfId="34958"/>
    <cellStyle name="Saída 2 4 13 2" xfId="36474"/>
    <cellStyle name="Saída 2 4 13 3" xfId="40444"/>
    <cellStyle name="Saída 2 4 13 4" xfId="43658"/>
    <cellStyle name="Saída 2 4 14" xfId="35044"/>
    <cellStyle name="Saída 2 4 14 2" xfId="37263"/>
    <cellStyle name="Saída 2 4 14 3" xfId="40530"/>
    <cellStyle name="Saída 2 4 14 4" xfId="43740"/>
    <cellStyle name="Saída 2 4 15" xfId="34302"/>
    <cellStyle name="Saída 2 4 15 2" xfId="31106"/>
    <cellStyle name="Saída 2 4 15 3" xfId="39803"/>
    <cellStyle name="Saída 2 4 15 4" xfId="43060"/>
    <cellStyle name="Saída 2 4 16" xfId="34315"/>
    <cellStyle name="Saída 2 4 16 2" xfId="31275"/>
    <cellStyle name="Saída 2 4 16 3" xfId="39816"/>
    <cellStyle name="Saída 2 4 16 4" xfId="43073"/>
    <cellStyle name="Saída 2 4 17" xfId="35615"/>
    <cellStyle name="Saída 2 4 17 2" xfId="37316"/>
    <cellStyle name="Saída 2 4 17 3" xfId="41100"/>
    <cellStyle name="Saída 2 4 17 4" xfId="44271"/>
    <cellStyle name="Saída 2 4 18" xfId="34298"/>
    <cellStyle name="Saída 2 4 18 2" xfId="31079"/>
    <cellStyle name="Saída 2 4 18 3" xfId="39800"/>
    <cellStyle name="Saída 2 4 18 4" xfId="43057"/>
    <cellStyle name="Saída 2 4 19" xfId="34236"/>
    <cellStyle name="Saída 2 4 19 2" xfId="31017"/>
    <cellStyle name="Saída 2 4 19 3" xfId="39739"/>
    <cellStyle name="Saída 2 4 19 4" xfId="43000"/>
    <cellStyle name="Saída 2 4 2" xfId="30527"/>
    <cellStyle name="Saída 2 4 2 2" xfId="32956"/>
    <cellStyle name="Saída 2 4 2 3" xfId="31132"/>
    <cellStyle name="Saída 2 4 2 4" xfId="36686"/>
    <cellStyle name="Saída 2 4 2 5" xfId="41803"/>
    <cellStyle name="Saída 2 4 20" xfId="35852"/>
    <cellStyle name="Saída 2 4 20 2" xfId="37207"/>
    <cellStyle name="Saída 2 4 20 3" xfId="41336"/>
    <cellStyle name="Saída 2 4 20 4" xfId="44494"/>
    <cellStyle name="Saída 2 4 21" xfId="36056"/>
    <cellStyle name="Saída 2 4 21 2" xfId="38291"/>
    <cellStyle name="Saída 2 4 21 3" xfId="41521"/>
    <cellStyle name="Saída 2 4 21 4" xfId="44676"/>
    <cellStyle name="Saída 2 4 22" xfId="36005"/>
    <cellStyle name="Saída 2 4 22 2" xfId="38020"/>
    <cellStyle name="Saída 2 4 22 3" xfId="32411"/>
    <cellStyle name="Saída 2 4 22 4" xfId="41470"/>
    <cellStyle name="Saída 2 4 22 5" xfId="44625"/>
    <cellStyle name="Saída 2 4 23" xfId="36177"/>
    <cellStyle name="Saída 2 4 23 2" xfId="38154"/>
    <cellStyle name="Saída 2 4 23 3" xfId="38365"/>
    <cellStyle name="Saída 2 4 23 4" xfId="41595"/>
    <cellStyle name="Saída 2 4 23 5" xfId="44740"/>
    <cellStyle name="Saída 2 4 24" xfId="32795"/>
    <cellStyle name="Saída 2 4 3" xfId="33045"/>
    <cellStyle name="Saída 2 4 3 2" xfId="30679"/>
    <cellStyle name="Saída 2 4 3 3" xfId="38555"/>
    <cellStyle name="Saída 2 4 3 4" xfId="41887"/>
    <cellStyle name="Saída 2 4 4" xfId="33196"/>
    <cellStyle name="Saída 2 4 4 2" xfId="31734"/>
    <cellStyle name="Saída 2 4 4 3" xfId="38706"/>
    <cellStyle name="Saída 2 4 4 4" xfId="42028"/>
    <cellStyle name="Saída 2 4 5" xfId="32558"/>
    <cellStyle name="Saída 2 4 5 2" xfId="32242"/>
    <cellStyle name="Saída 2 4 5 3" xfId="37509"/>
    <cellStyle name="Saída 2 4 5 4" xfId="36944"/>
    <cellStyle name="Saída 2 4 6" xfId="33453"/>
    <cellStyle name="Saída 2 4 6 2" xfId="31469"/>
    <cellStyle name="Saída 2 4 6 3" xfId="38963"/>
    <cellStyle name="Saída 2 4 6 4" xfId="42269"/>
    <cellStyle name="Saída 2 4 7" xfId="33538"/>
    <cellStyle name="Saída 2 4 7 2" xfId="32274"/>
    <cellStyle name="Saída 2 4 7 3" xfId="39048"/>
    <cellStyle name="Saída 2 4 7 4" xfId="42350"/>
    <cellStyle name="Saída 2 4 8" xfId="33861"/>
    <cellStyle name="Saída 2 4 8 2" xfId="36881"/>
    <cellStyle name="Saída 2 4 8 3" xfId="39370"/>
    <cellStyle name="Saída 2 4 8 4" xfId="42651"/>
    <cellStyle name="Saída 2 4 9" xfId="32587"/>
    <cellStyle name="Saída 2 4 9 2" xfId="31767"/>
    <cellStyle name="Saída 2 4 9 3" xfId="31641"/>
    <cellStyle name="Saída 2 4 9 4" xfId="36495"/>
    <cellStyle name="Saída 2 5" xfId="15432"/>
    <cellStyle name="Saída 2 5 10" xfId="34586"/>
    <cellStyle name="Saída 2 5 10 2" xfId="36852"/>
    <cellStyle name="Saída 2 5 10 3" xfId="40074"/>
    <cellStyle name="Saída 2 5 10 4" xfId="43313"/>
    <cellStyle name="Saída 2 5 11" xfId="34677"/>
    <cellStyle name="Saída 2 5 11 2" xfId="37628"/>
    <cellStyle name="Saída 2 5 11 3" xfId="40165"/>
    <cellStyle name="Saída 2 5 11 4" xfId="43395"/>
    <cellStyle name="Saída 2 5 12" xfId="34148"/>
    <cellStyle name="Saída 2 5 12 2" xfId="32067"/>
    <cellStyle name="Saída 2 5 12 3" xfId="39654"/>
    <cellStyle name="Saída 2 5 12 4" xfId="42919"/>
    <cellStyle name="Saída 2 5 13" xfId="34939"/>
    <cellStyle name="Saída 2 5 13 2" xfId="36664"/>
    <cellStyle name="Saída 2 5 13 3" xfId="40425"/>
    <cellStyle name="Saída 2 5 13 4" xfId="43640"/>
    <cellStyle name="Saída 2 5 14" xfId="35025"/>
    <cellStyle name="Saída 2 5 14 2" xfId="37370"/>
    <cellStyle name="Saída 2 5 14 3" xfId="40511"/>
    <cellStyle name="Saída 2 5 14 4" xfId="43722"/>
    <cellStyle name="Saída 2 5 15" xfId="34275"/>
    <cellStyle name="Saída 2 5 15 2" xfId="31076"/>
    <cellStyle name="Saída 2 5 15 3" xfId="39777"/>
    <cellStyle name="Saída 2 5 15 4" xfId="43036"/>
    <cellStyle name="Saída 2 5 16" xfId="34507"/>
    <cellStyle name="Saída 2 5 16 2" xfId="37375"/>
    <cellStyle name="Saída 2 5 16 3" xfId="39996"/>
    <cellStyle name="Saída 2 5 16 4" xfId="43242"/>
    <cellStyle name="Saída 2 5 17" xfId="35594"/>
    <cellStyle name="Saída 2 5 17 2" xfId="37193"/>
    <cellStyle name="Saída 2 5 17 3" xfId="41079"/>
    <cellStyle name="Saída 2 5 17 4" xfId="44253"/>
    <cellStyle name="Saída 2 5 18" xfId="35762"/>
    <cellStyle name="Saída 2 5 18 2" xfId="37021"/>
    <cellStyle name="Saída 2 5 18 3" xfId="41246"/>
    <cellStyle name="Saída 2 5 18 4" xfId="44409"/>
    <cellStyle name="Saída 2 5 19" xfId="35826"/>
    <cellStyle name="Saída 2 5 19 2" xfId="37342"/>
    <cellStyle name="Saída 2 5 19 3" xfId="41310"/>
    <cellStyle name="Saída 2 5 19 4" xfId="44469"/>
    <cellStyle name="Saída 2 5 2" xfId="30506"/>
    <cellStyle name="Saída 2 5 2 2" xfId="32735"/>
    <cellStyle name="Saída 2 5 2 3" xfId="30909"/>
    <cellStyle name="Saída 2 5 2 4" xfId="37860"/>
    <cellStyle name="Saída 2 5 2 5" xfId="37068"/>
    <cellStyle name="Saída 2 5 20" xfId="35833"/>
    <cellStyle name="Saída 2 5 20 2" xfId="36820"/>
    <cellStyle name="Saída 2 5 20 3" xfId="41317"/>
    <cellStyle name="Saída 2 5 20 4" xfId="44476"/>
    <cellStyle name="Saída 2 5 21" xfId="36038"/>
    <cellStyle name="Saída 2 5 21 2" xfId="38273"/>
    <cellStyle name="Saída 2 5 21 3" xfId="41503"/>
    <cellStyle name="Saída 2 5 21 4" xfId="44658"/>
    <cellStyle name="Saída 2 5 22" xfId="35970"/>
    <cellStyle name="Saída 2 5 22 2" xfId="37985"/>
    <cellStyle name="Saída 2 5 22 3" xfId="32010"/>
    <cellStyle name="Saída 2 5 22 4" xfId="41440"/>
    <cellStyle name="Saída 2 5 22 5" xfId="44595"/>
    <cellStyle name="Saída 2 5 23" xfId="36200"/>
    <cellStyle name="Saída 2 5 23 2" xfId="38177"/>
    <cellStyle name="Saída 2 5 23 3" xfId="38388"/>
    <cellStyle name="Saída 2 5 23 4" xfId="41618"/>
    <cellStyle name="Saída 2 5 23 5" xfId="44763"/>
    <cellStyle name="Saída 2 5 24" xfId="32774"/>
    <cellStyle name="Saída 2 5 3" xfId="33026"/>
    <cellStyle name="Saída 2 5 3 2" xfId="31115"/>
    <cellStyle name="Saída 2 5 3 3" xfId="38536"/>
    <cellStyle name="Saída 2 5 3 4" xfId="41869"/>
    <cellStyle name="Saída 2 5 4" xfId="32741"/>
    <cellStyle name="Saída 2 5 4 2" xfId="31799"/>
    <cellStyle name="Saída 2 5 4 3" xfId="36465"/>
    <cellStyle name="Saída 2 5 4 4" xfId="37429"/>
    <cellStyle name="Saída 2 5 5" xfId="32700"/>
    <cellStyle name="Saída 2 5 5 2" xfId="30889"/>
    <cellStyle name="Saída 2 5 5 3" xfId="36736"/>
    <cellStyle name="Saída 2 5 5 4" xfId="31167"/>
    <cellStyle name="Saída 2 5 6" xfId="33434"/>
    <cellStyle name="Saída 2 5 6 2" xfId="31244"/>
    <cellStyle name="Saída 2 5 6 3" xfId="38944"/>
    <cellStyle name="Saída 2 5 6 4" xfId="42251"/>
    <cellStyle name="Saída 2 5 7" xfId="33519"/>
    <cellStyle name="Saída 2 5 7 2" xfId="31294"/>
    <cellStyle name="Saída 2 5 7 3" xfId="39029"/>
    <cellStyle name="Saída 2 5 7 4" xfId="42332"/>
    <cellStyle name="Saída 2 5 8" xfId="33842"/>
    <cellStyle name="Saída 2 5 8 2" xfId="37194"/>
    <cellStyle name="Saída 2 5 8 3" xfId="39351"/>
    <cellStyle name="Saída 2 5 8 4" xfId="42633"/>
    <cellStyle name="Saída 2 5 9" xfId="32556"/>
    <cellStyle name="Saída 2 5 9 2" xfId="32240"/>
    <cellStyle name="Saída 2 5 9 3" xfId="36959"/>
    <cellStyle name="Saída 2 5 9 4" xfId="41539"/>
    <cellStyle name="Saída 2 6" xfId="15463"/>
    <cellStyle name="Saída 2 6 10" xfId="34617"/>
    <cellStyle name="Saída 2 6 10 2" xfId="36924"/>
    <cellStyle name="Saída 2 6 10 3" xfId="40105"/>
    <cellStyle name="Saída 2 6 10 4" xfId="43341"/>
    <cellStyle name="Saída 2 6 11" xfId="34708"/>
    <cellStyle name="Saída 2 6 11 2" xfId="37153"/>
    <cellStyle name="Saída 2 6 11 3" xfId="40196"/>
    <cellStyle name="Saída 2 6 11 4" xfId="43423"/>
    <cellStyle name="Saída 2 6 12" xfId="34883"/>
    <cellStyle name="Saída 2 6 12 2" xfId="37215"/>
    <cellStyle name="Saída 2 6 12 3" xfId="40369"/>
    <cellStyle name="Saída 2 6 12 4" xfId="43587"/>
    <cellStyle name="Saída 2 6 13" xfId="34968"/>
    <cellStyle name="Saída 2 6 13 2" xfId="36782"/>
    <cellStyle name="Saída 2 6 13 3" xfId="40454"/>
    <cellStyle name="Saída 2 6 13 4" xfId="43668"/>
    <cellStyle name="Saída 2 6 14" xfId="35054"/>
    <cellStyle name="Saída 2 6 14 2" xfId="37457"/>
    <cellStyle name="Saída 2 6 14 3" xfId="40540"/>
    <cellStyle name="Saída 2 6 14 4" xfId="43750"/>
    <cellStyle name="Saída 2 6 15" xfId="35289"/>
    <cellStyle name="Saída 2 6 15 2" xfId="37301"/>
    <cellStyle name="Saída 2 6 15 3" xfId="40774"/>
    <cellStyle name="Saída 2 6 15 4" xfId="43969"/>
    <cellStyle name="Saída 2 6 16" xfId="35535"/>
    <cellStyle name="Saída 2 6 16 2" xfId="37318"/>
    <cellStyle name="Saída 2 6 16 3" xfId="41020"/>
    <cellStyle name="Saída 2 6 16 4" xfId="44199"/>
    <cellStyle name="Saída 2 6 17" xfId="35625"/>
    <cellStyle name="Saída 2 6 17 2" xfId="36446"/>
    <cellStyle name="Saída 2 6 17 3" xfId="41110"/>
    <cellStyle name="Saída 2 6 17 4" xfId="44281"/>
    <cellStyle name="Saída 2 6 18" xfId="34230"/>
    <cellStyle name="Saída 2 6 18 2" xfId="32516"/>
    <cellStyle name="Saída 2 6 18 3" xfId="39733"/>
    <cellStyle name="Saída 2 6 18 4" xfId="42994"/>
    <cellStyle name="Saída 2 6 19" xfId="34202"/>
    <cellStyle name="Saída 2 6 19 2" xfId="31008"/>
    <cellStyle name="Saída 2 6 19 3" xfId="39707"/>
    <cellStyle name="Saída 2 6 19 4" xfId="42968"/>
    <cellStyle name="Saída 2 6 2" xfId="30537"/>
    <cellStyle name="Saída 2 6 2 2" xfId="32966"/>
    <cellStyle name="Saída 2 6 2 3" xfId="31013"/>
    <cellStyle name="Saída 2 6 2 4" xfId="31164"/>
    <cellStyle name="Saída 2 6 2 5" xfId="41813"/>
    <cellStyle name="Saída 2 6 20" xfId="35862"/>
    <cellStyle name="Saída 2 6 20 2" xfId="36957"/>
    <cellStyle name="Saída 2 6 20 3" xfId="41346"/>
    <cellStyle name="Saída 2 6 20 4" xfId="44504"/>
    <cellStyle name="Saída 2 6 21" xfId="36066"/>
    <cellStyle name="Saída 2 6 21 2" xfId="38301"/>
    <cellStyle name="Saída 2 6 21 3" xfId="41531"/>
    <cellStyle name="Saída 2 6 21 4" xfId="44686"/>
    <cellStyle name="Saída 2 6 22" xfId="36007"/>
    <cellStyle name="Saída 2 6 22 2" xfId="38022"/>
    <cellStyle name="Saída 2 6 22 3" xfId="31839"/>
    <cellStyle name="Saída 2 6 22 4" xfId="41472"/>
    <cellStyle name="Saída 2 6 22 5" xfId="44627"/>
    <cellStyle name="Saída 2 6 23" xfId="36208"/>
    <cellStyle name="Saída 2 6 23 2" xfId="38185"/>
    <cellStyle name="Saída 2 6 23 3" xfId="38396"/>
    <cellStyle name="Saída 2 6 23 4" xfId="41626"/>
    <cellStyle name="Saída 2 6 23 5" xfId="44771"/>
    <cellStyle name="Saída 2 6 24" xfId="32805"/>
    <cellStyle name="Saída 2 6 3" xfId="33055"/>
    <cellStyle name="Saída 2 6 3 2" xfId="31217"/>
    <cellStyle name="Saída 2 6 3 3" xfId="38565"/>
    <cellStyle name="Saída 2 6 3 4" xfId="41897"/>
    <cellStyle name="Saída 2 6 4" xfId="33206"/>
    <cellStyle name="Saída 2 6 4 2" xfId="32082"/>
    <cellStyle name="Saída 2 6 4 3" xfId="38716"/>
    <cellStyle name="Saída 2 6 4 4" xfId="42038"/>
    <cellStyle name="Saída 2 6 5" xfId="33115"/>
    <cellStyle name="Saída 2 6 5 2" xfId="30702"/>
    <cellStyle name="Saída 2 6 5 3" xfId="38625"/>
    <cellStyle name="Saída 2 6 5 4" xfId="41953"/>
    <cellStyle name="Saída 2 6 6" xfId="33463"/>
    <cellStyle name="Saída 2 6 6 2" xfId="32225"/>
    <cellStyle name="Saída 2 6 6 3" xfId="38973"/>
    <cellStyle name="Saída 2 6 6 4" xfId="42279"/>
    <cellStyle name="Saída 2 6 7" xfId="33548"/>
    <cellStyle name="Saída 2 6 7 2" xfId="31739"/>
    <cellStyle name="Saída 2 6 7 3" xfId="39058"/>
    <cellStyle name="Saída 2 6 7 4" xfId="42360"/>
    <cellStyle name="Saída 2 6 8" xfId="33871"/>
    <cellStyle name="Saída 2 6 8 2" xfId="36310"/>
    <cellStyle name="Saída 2 6 8 3" xfId="39380"/>
    <cellStyle name="Saída 2 6 8 4" xfId="42661"/>
    <cellStyle name="Saída 2 6 9" xfId="33993"/>
    <cellStyle name="Saída 2 6 9 2" xfId="32484"/>
    <cellStyle name="Saída 2 6 9 3" xfId="39502"/>
    <cellStyle name="Saída 2 6 9 4" xfId="42776"/>
    <cellStyle name="Saída 2 7" xfId="15482"/>
    <cellStyle name="Saída 2 7 10" xfId="33481"/>
    <cellStyle name="Saída 2 7 10 2" xfId="31263"/>
    <cellStyle name="Saída 2 7 10 3" xfId="38991"/>
    <cellStyle name="Saída 2 7 10 4" xfId="42297"/>
    <cellStyle name="Saída 2 7 11" xfId="33566"/>
    <cellStyle name="Saída 2 7 11 2" xfId="32375"/>
    <cellStyle name="Saída 2 7 11 3" xfId="39076"/>
    <cellStyle name="Saída 2 7 11 4" xfId="42378"/>
    <cellStyle name="Saída 2 7 12" xfId="33648"/>
    <cellStyle name="Saída 2 7 12 2" xfId="32227"/>
    <cellStyle name="Saída 2 7 12 3" xfId="39158"/>
    <cellStyle name="Saída 2 7 12 4" xfId="42451"/>
    <cellStyle name="Saída 2 7 13" xfId="33725"/>
    <cellStyle name="Saída 2 7 13 2" xfId="32202"/>
    <cellStyle name="Saída 2 7 13 3" xfId="39235"/>
    <cellStyle name="Saída 2 7 13 4" xfId="42524"/>
    <cellStyle name="Saída 2 7 14" xfId="33795"/>
    <cellStyle name="Saída 2 7 14 2" xfId="38117"/>
    <cellStyle name="Saída 2 7 14 3" xfId="39304"/>
    <cellStyle name="Saída 2 7 14 4" xfId="42589"/>
    <cellStyle name="Saída 2 7 15" xfId="33889"/>
    <cellStyle name="Saída 2 7 15 2" xfId="31684"/>
    <cellStyle name="Saída 2 7 15 3" xfId="39398"/>
    <cellStyle name="Saída 2 7 15 4" xfId="42679"/>
    <cellStyle name="Saída 2 7 16" xfId="33951"/>
    <cellStyle name="Saída 2 7 16 2" xfId="30997"/>
    <cellStyle name="Saída 2 7 16 3" xfId="39460"/>
    <cellStyle name="Saída 2 7 16 4" xfId="42737"/>
    <cellStyle name="Saída 2 7 17" xfId="34011"/>
    <cellStyle name="Saída 2 7 17 2" xfId="31850"/>
    <cellStyle name="Saída 2 7 17 3" xfId="39520"/>
    <cellStyle name="Saída 2 7 17 4" xfId="42794"/>
    <cellStyle name="Saída 2 7 18" xfId="34088"/>
    <cellStyle name="Saída 2 7 18 2" xfId="31320"/>
    <cellStyle name="Saída 2 7 18 3" xfId="39597"/>
    <cellStyle name="Saída 2 7 18 4" xfId="42867"/>
    <cellStyle name="Saída 2 7 19" xfId="34636"/>
    <cellStyle name="Saída 2 7 19 2" xfId="37182"/>
    <cellStyle name="Saída 2 7 19 3" xfId="40124"/>
    <cellStyle name="Saída 2 7 19 4" xfId="43359"/>
    <cellStyle name="Saída 2 7 2" xfId="30556"/>
    <cellStyle name="Saída 2 7 2 2" xfId="32902"/>
    <cellStyle name="Saída 2 7 2 3" xfId="31143"/>
    <cellStyle name="Saída 2 7 2 4" xfId="37740"/>
    <cellStyle name="Saída 2 7 2 5" xfId="41755"/>
    <cellStyle name="Saída 2 7 20" xfId="34727"/>
    <cellStyle name="Saída 2 7 20 2" xfId="37320"/>
    <cellStyle name="Saída 2 7 20 3" xfId="40215"/>
    <cellStyle name="Saída 2 7 20 4" xfId="43441"/>
    <cellStyle name="Saída 2 7 21" xfId="34806"/>
    <cellStyle name="Saída 2 7 21 2" xfId="31257"/>
    <cellStyle name="Saída 2 7 21 3" xfId="40294"/>
    <cellStyle name="Saída 2 7 21 4" xfId="43516"/>
    <cellStyle name="Saída 2 7 22" xfId="34548"/>
    <cellStyle name="Saída 2 7 22 2" xfId="37281"/>
    <cellStyle name="Saída 2 7 22 3" xfId="40036"/>
    <cellStyle name="Saída 2 7 22 4" xfId="43281"/>
    <cellStyle name="Saída 2 7 23" xfId="34901"/>
    <cellStyle name="Saída 2 7 23 2" xfId="36633"/>
    <cellStyle name="Saída 2 7 23 3" xfId="40387"/>
    <cellStyle name="Saída 2 7 23 4" xfId="43605"/>
    <cellStyle name="Saída 2 7 24" xfId="34986"/>
    <cellStyle name="Saída 2 7 24 2" xfId="37190"/>
    <cellStyle name="Saída 2 7 24 3" xfId="40472"/>
    <cellStyle name="Saída 2 7 24 4" xfId="43686"/>
    <cellStyle name="Saída 2 7 25" xfId="35072"/>
    <cellStyle name="Saída 2 7 25 2" xfId="36383"/>
    <cellStyle name="Saída 2 7 25 3" xfId="40558"/>
    <cellStyle name="Saída 2 7 25 4" xfId="43768"/>
    <cellStyle name="Saída 2 7 26" xfId="35137"/>
    <cellStyle name="Saída 2 7 26 2" xfId="36936"/>
    <cellStyle name="Saída 2 7 26 3" xfId="40622"/>
    <cellStyle name="Saída 2 7 26 4" xfId="43827"/>
    <cellStyle name="Saída 2 7 27" xfId="35192"/>
    <cellStyle name="Saída 2 7 27 2" xfId="32433"/>
    <cellStyle name="Saída 2 7 27 3" xfId="40677"/>
    <cellStyle name="Saída 2 7 27 4" xfId="43879"/>
    <cellStyle name="Saída 2 7 28" xfId="35251"/>
    <cellStyle name="Saída 2 7 28 2" xfId="37032"/>
    <cellStyle name="Saída 2 7 28 3" xfId="40736"/>
    <cellStyle name="Saída 2 7 28 4" xfId="43934"/>
    <cellStyle name="Saída 2 7 29" xfId="35308"/>
    <cellStyle name="Saída 2 7 29 2" xfId="37868"/>
    <cellStyle name="Saída 2 7 29 3" xfId="40793"/>
    <cellStyle name="Saída 2 7 29 4" xfId="43987"/>
    <cellStyle name="Saída 2 7 3" xfId="32985"/>
    <cellStyle name="Saída 2 7 3 2" xfId="31156"/>
    <cellStyle name="Saída 2 7 3 3" xfId="38495"/>
    <cellStyle name="Saída 2 7 3 4" xfId="41831"/>
    <cellStyle name="Saída 2 7 30" xfId="35386"/>
    <cellStyle name="Saída 2 7 30 2" xfId="37657"/>
    <cellStyle name="Saída 2 7 30 3" xfId="40871"/>
    <cellStyle name="Saída 2 7 30 4" xfId="44061"/>
    <cellStyle name="Saída 2 7 31" xfId="35445"/>
    <cellStyle name="Saída 2 7 31 2" xfId="37896"/>
    <cellStyle name="Saída 2 7 31 3" xfId="40930"/>
    <cellStyle name="Saída 2 7 31 4" xfId="44115"/>
    <cellStyle name="Saída 2 7 32" xfId="35497"/>
    <cellStyle name="Saída 2 7 32 2" xfId="36382"/>
    <cellStyle name="Saída 2 7 32 3" xfId="40982"/>
    <cellStyle name="Saída 2 7 32 4" xfId="44164"/>
    <cellStyle name="Saída 2 7 33" xfId="35553"/>
    <cellStyle name="Saída 2 7 33 2" xfId="37069"/>
    <cellStyle name="Saída 2 7 33 3" xfId="41038"/>
    <cellStyle name="Saída 2 7 33 4" xfId="44217"/>
    <cellStyle name="Saída 2 7 34" xfId="35644"/>
    <cellStyle name="Saída 2 7 34 2" xfId="37620"/>
    <cellStyle name="Saída 2 7 34 3" xfId="41129"/>
    <cellStyle name="Saída 2 7 34 4" xfId="44299"/>
    <cellStyle name="Saída 2 7 35" xfId="35722"/>
    <cellStyle name="Saída 2 7 35 2" xfId="37469"/>
    <cellStyle name="Saída 2 7 35 3" xfId="41207"/>
    <cellStyle name="Saída 2 7 35 4" xfId="44373"/>
    <cellStyle name="Saída 2 7 36" xfId="34373"/>
    <cellStyle name="Saída 2 7 36 2" xfId="32142"/>
    <cellStyle name="Saída 2 7 36 3" xfId="39869"/>
    <cellStyle name="Saída 2 7 36 4" xfId="43123"/>
    <cellStyle name="Saída 2 7 37" xfId="35788"/>
    <cellStyle name="Saída 2 7 37 2" xfId="37471"/>
    <cellStyle name="Saída 2 7 37 3" xfId="41272"/>
    <cellStyle name="Saída 2 7 37 4" xfId="44434"/>
    <cellStyle name="Saída 2 7 38" xfId="34459"/>
    <cellStyle name="Saída 2 7 38 2" xfId="37132"/>
    <cellStyle name="Saída 2 7 38 3" xfId="39950"/>
    <cellStyle name="Saída 2 7 38 4" xfId="43198"/>
    <cellStyle name="Saída 2 7 39" xfId="35880"/>
    <cellStyle name="Saída 2 7 39 2" xfId="37876"/>
    <cellStyle name="Saída 2 7 39 3" xfId="41364"/>
    <cellStyle name="Saída 2 7 39 4" xfId="44522"/>
    <cellStyle name="Saída 2 7 4" xfId="33073"/>
    <cellStyle name="Saída 2 7 4 2" xfId="30995"/>
    <cellStyle name="Saída 2 7 4 3" xfId="38583"/>
    <cellStyle name="Saída 2 7 4 4" xfId="41915"/>
    <cellStyle name="Saída 2 7 40" xfId="36018"/>
    <cellStyle name="Saída 2 7 40 2" xfId="38033"/>
    <cellStyle name="Saída 2 7 40 3" xfId="32435"/>
    <cellStyle name="Saída 2 7 40 4" xfId="41483"/>
    <cellStyle name="Saída 2 7 40 5" xfId="44638"/>
    <cellStyle name="Saída 2 7 41" xfId="36169"/>
    <cellStyle name="Saída 2 7 41 2" xfId="38146"/>
    <cellStyle name="Saída 2 7 41 3" xfId="38357"/>
    <cellStyle name="Saída 2 7 41 4" xfId="41587"/>
    <cellStyle name="Saída 2 7 41 5" xfId="44732"/>
    <cellStyle name="Saída 2 7 42" xfId="32824"/>
    <cellStyle name="Saída 2 7 5" xfId="33148"/>
    <cellStyle name="Saída 2 7 5 2" xfId="32331"/>
    <cellStyle name="Saída 2 7 5 3" xfId="38658"/>
    <cellStyle name="Saída 2 7 5 4" xfId="41986"/>
    <cellStyle name="Saída 2 7 6" xfId="33225"/>
    <cellStyle name="Saída 2 7 6 2" xfId="31378"/>
    <cellStyle name="Saída 2 7 6 3" xfId="38735"/>
    <cellStyle name="Saída 2 7 6 4" xfId="42056"/>
    <cellStyle name="Saída 2 7 7" xfId="33299"/>
    <cellStyle name="Saída 2 7 7 2" xfId="31238"/>
    <cellStyle name="Saída 2 7 7 3" xfId="38809"/>
    <cellStyle name="Saída 2 7 7 4" xfId="42126"/>
    <cellStyle name="Saída 2 7 8" xfId="33348"/>
    <cellStyle name="Saída 2 7 8 2" xfId="32252"/>
    <cellStyle name="Saída 2 7 8 3" xfId="38858"/>
    <cellStyle name="Saída 2 7 8 4" xfId="42171"/>
    <cellStyle name="Saída 2 7 9" xfId="33395"/>
    <cellStyle name="Saída 2 7 9 2" xfId="31450"/>
    <cellStyle name="Saída 2 7 9 3" xfId="38905"/>
    <cellStyle name="Saída 2 7 9 4" xfId="42215"/>
    <cellStyle name="Saída 2 8" xfId="15509"/>
    <cellStyle name="Saída 2 8 10" xfId="33508"/>
    <cellStyle name="Saída 2 8 10 2" xfId="31756"/>
    <cellStyle name="Saída 2 8 10 3" xfId="39018"/>
    <cellStyle name="Saída 2 8 10 4" xfId="42322"/>
    <cellStyle name="Saída 2 8 11" xfId="33593"/>
    <cellStyle name="Saída 2 8 11 2" xfId="31085"/>
    <cellStyle name="Saída 2 8 11 3" xfId="39103"/>
    <cellStyle name="Saída 2 8 11 4" xfId="42403"/>
    <cellStyle name="Saída 2 8 12" xfId="33675"/>
    <cellStyle name="Saída 2 8 12 2" xfId="31878"/>
    <cellStyle name="Saída 2 8 12 3" xfId="39185"/>
    <cellStyle name="Saída 2 8 12 4" xfId="42476"/>
    <cellStyle name="Saída 2 8 13" xfId="33752"/>
    <cellStyle name="Saída 2 8 13 2" xfId="31252"/>
    <cellStyle name="Saída 2 8 13 3" xfId="39262"/>
    <cellStyle name="Saída 2 8 13 4" xfId="42549"/>
    <cellStyle name="Saída 2 8 14" xfId="33822"/>
    <cellStyle name="Saída 2 8 14 2" xfId="31845"/>
    <cellStyle name="Saída 2 8 14 3" xfId="39331"/>
    <cellStyle name="Saída 2 8 14 4" xfId="42614"/>
    <cellStyle name="Saída 2 8 15" xfId="33916"/>
    <cellStyle name="Saída 2 8 15 2" xfId="30816"/>
    <cellStyle name="Saída 2 8 15 3" xfId="39425"/>
    <cellStyle name="Saída 2 8 15 4" xfId="42704"/>
    <cellStyle name="Saída 2 8 16" xfId="33978"/>
    <cellStyle name="Saída 2 8 16 2" xfId="30828"/>
    <cellStyle name="Saída 2 8 16 3" xfId="39487"/>
    <cellStyle name="Saída 2 8 16 4" xfId="42762"/>
    <cellStyle name="Saída 2 8 17" xfId="34038"/>
    <cellStyle name="Saída 2 8 17 2" xfId="31701"/>
    <cellStyle name="Saída 2 8 17 3" xfId="39547"/>
    <cellStyle name="Saída 2 8 17 4" xfId="42819"/>
    <cellStyle name="Saída 2 8 18" xfId="34115"/>
    <cellStyle name="Saída 2 8 18 2" xfId="30854"/>
    <cellStyle name="Saída 2 8 18 3" xfId="39624"/>
    <cellStyle name="Saída 2 8 18 4" xfId="42892"/>
    <cellStyle name="Saída 2 8 19" xfId="34663"/>
    <cellStyle name="Saída 2 8 19 2" xfId="36625"/>
    <cellStyle name="Saída 2 8 19 3" xfId="40151"/>
    <cellStyle name="Saída 2 8 19 4" xfId="43384"/>
    <cellStyle name="Saída 2 8 2" xfId="30583"/>
    <cellStyle name="Saída 2 8 2 2" xfId="32929"/>
    <cellStyle name="Saída 2 8 2 3" xfId="32037"/>
    <cellStyle name="Saída 2 8 2 4" xfId="36370"/>
    <cellStyle name="Saída 2 8 2 5" xfId="41780"/>
    <cellStyle name="Saída 2 8 20" xfId="34754"/>
    <cellStyle name="Saída 2 8 20 2" xfId="36532"/>
    <cellStyle name="Saída 2 8 20 3" xfId="40242"/>
    <cellStyle name="Saída 2 8 20 4" xfId="43466"/>
    <cellStyle name="Saída 2 8 21" xfId="34833"/>
    <cellStyle name="Saída 2 8 21 2" xfId="37730"/>
    <cellStyle name="Saída 2 8 21 3" xfId="40321"/>
    <cellStyle name="Saída 2 8 21 4" xfId="43541"/>
    <cellStyle name="Saída 2 8 22" xfId="34402"/>
    <cellStyle name="Saída 2 8 22 2" xfId="31792"/>
    <cellStyle name="Saída 2 8 22 3" xfId="39896"/>
    <cellStyle name="Saída 2 8 22 4" xfId="43148"/>
    <cellStyle name="Saída 2 8 23" xfId="34928"/>
    <cellStyle name="Saída 2 8 23 2" xfId="36996"/>
    <cellStyle name="Saída 2 8 23 3" xfId="40414"/>
    <cellStyle name="Saída 2 8 23 4" xfId="43630"/>
    <cellStyle name="Saída 2 8 24" xfId="35013"/>
    <cellStyle name="Saída 2 8 24 2" xfId="36335"/>
    <cellStyle name="Saída 2 8 24 3" xfId="40499"/>
    <cellStyle name="Saída 2 8 24 4" xfId="43711"/>
    <cellStyle name="Saída 2 8 25" xfId="35099"/>
    <cellStyle name="Saída 2 8 25 2" xfId="36384"/>
    <cellStyle name="Saída 2 8 25 3" xfId="40585"/>
    <cellStyle name="Saída 2 8 25 4" xfId="43793"/>
    <cellStyle name="Saída 2 8 26" xfId="35164"/>
    <cellStyle name="Saída 2 8 26 2" xfId="37564"/>
    <cellStyle name="Saída 2 8 26 3" xfId="40649"/>
    <cellStyle name="Saída 2 8 26 4" xfId="43852"/>
    <cellStyle name="Saída 2 8 27" xfId="35219"/>
    <cellStyle name="Saída 2 8 27 2" xfId="30873"/>
    <cellStyle name="Saída 2 8 27 3" xfId="40704"/>
    <cellStyle name="Saída 2 8 27 4" xfId="43904"/>
    <cellStyle name="Saída 2 8 28" xfId="35278"/>
    <cellStyle name="Saída 2 8 28 2" xfId="37629"/>
    <cellStyle name="Saída 2 8 28 3" xfId="40763"/>
    <cellStyle name="Saída 2 8 28 4" xfId="43959"/>
    <cellStyle name="Saída 2 8 29" xfId="35335"/>
    <cellStyle name="Saída 2 8 29 2" xfId="36827"/>
    <cellStyle name="Saída 2 8 29 3" xfId="40820"/>
    <cellStyle name="Saída 2 8 29 4" xfId="44012"/>
    <cellStyle name="Saída 2 8 3" xfId="33012"/>
    <cellStyle name="Saída 2 8 3 2" xfId="31350"/>
    <cellStyle name="Saída 2 8 3 3" xfId="38522"/>
    <cellStyle name="Saída 2 8 3 4" xfId="41856"/>
    <cellStyle name="Saída 2 8 30" xfId="35413"/>
    <cellStyle name="Saída 2 8 30 2" xfId="37141"/>
    <cellStyle name="Saída 2 8 30 3" xfId="40898"/>
    <cellStyle name="Saída 2 8 30 4" xfId="44086"/>
    <cellStyle name="Saída 2 8 31" xfId="35472"/>
    <cellStyle name="Saída 2 8 31 2" xfId="36346"/>
    <cellStyle name="Saída 2 8 31 3" xfId="40957"/>
    <cellStyle name="Saída 2 8 31 4" xfId="44140"/>
    <cellStyle name="Saída 2 8 32" xfId="35524"/>
    <cellStyle name="Saída 2 8 32 2" xfId="37644"/>
    <cellStyle name="Saída 2 8 32 3" xfId="41009"/>
    <cellStyle name="Saída 2 8 32 4" xfId="44189"/>
    <cellStyle name="Saída 2 8 33" xfId="35580"/>
    <cellStyle name="Saída 2 8 33 2" xfId="36876"/>
    <cellStyle name="Saída 2 8 33 3" xfId="41065"/>
    <cellStyle name="Saída 2 8 33 4" xfId="44242"/>
    <cellStyle name="Saída 2 8 34" xfId="35671"/>
    <cellStyle name="Saída 2 8 34 2" xfId="37909"/>
    <cellStyle name="Saída 2 8 34 3" xfId="41156"/>
    <cellStyle name="Saída 2 8 34 4" xfId="44324"/>
    <cellStyle name="Saída 2 8 35" xfId="35749"/>
    <cellStyle name="Saída 2 8 35 2" xfId="37783"/>
    <cellStyle name="Saída 2 8 35 3" xfId="41234"/>
    <cellStyle name="Saída 2 8 35 4" xfId="44398"/>
    <cellStyle name="Saída 2 8 36" xfId="34266"/>
    <cellStyle name="Saída 2 8 36 2" xfId="31607"/>
    <cellStyle name="Saída 2 8 36 3" xfId="39768"/>
    <cellStyle name="Saída 2 8 36 4" xfId="43027"/>
    <cellStyle name="Saída 2 8 37" xfId="35815"/>
    <cellStyle name="Saída 2 8 37 2" xfId="37791"/>
    <cellStyle name="Saída 2 8 37 3" xfId="41299"/>
    <cellStyle name="Saída 2 8 37 4" xfId="44459"/>
    <cellStyle name="Saída 2 8 38" xfId="34547"/>
    <cellStyle name="Saída 2 8 38 2" xfId="37324"/>
    <cellStyle name="Saída 2 8 38 3" xfId="40035"/>
    <cellStyle name="Saída 2 8 38 4" xfId="43280"/>
    <cellStyle name="Saída 2 8 39" xfId="35907"/>
    <cellStyle name="Saída 2 8 39 2" xfId="36834"/>
    <cellStyle name="Saída 2 8 39 3" xfId="41391"/>
    <cellStyle name="Saída 2 8 39 4" xfId="44547"/>
    <cellStyle name="Saída 2 8 4" xfId="33100"/>
    <cellStyle name="Saída 2 8 4 2" xfId="31175"/>
    <cellStyle name="Saída 2 8 4 3" xfId="38610"/>
    <cellStyle name="Saída 2 8 4 4" xfId="41940"/>
    <cellStyle name="Saída 2 8 40" xfId="36069"/>
    <cellStyle name="Saída 2 8 40 2" xfId="38061"/>
    <cellStyle name="Saída 2 8 40 3" xfId="38304"/>
    <cellStyle name="Saída 2 8 40 4" xfId="41534"/>
    <cellStyle name="Saída 2 8 40 5" xfId="44689"/>
    <cellStyle name="Saída 2 8 41" xfId="36226"/>
    <cellStyle name="Saída 2 8 41 2" xfId="38203"/>
    <cellStyle name="Saída 2 8 41 3" xfId="38414"/>
    <cellStyle name="Saída 2 8 41 4" xfId="41644"/>
    <cellStyle name="Saída 2 8 41 5" xfId="44789"/>
    <cellStyle name="Saída 2 8 42" xfId="32851"/>
    <cellStyle name="Saída 2 8 5" xfId="33175"/>
    <cellStyle name="Saída 2 8 5 2" xfId="31062"/>
    <cellStyle name="Saída 2 8 5 3" xfId="38685"/>
    <cellStyle name="Saída 2 8 5 4" xfId="42011"/>
    <cellStyle name="Saída 2 8 6" xfId="33252"/>
    <cellStyle name="Saída 2 8 6 2" xfId="32174"/>
    <cellStyle name="Saída 2 8 6 3" xfId="38762"/>
    <cellStyle name="Saída 2 8 6 4" xfId="42081"/>
    <cellStyle name="Saída 2 8 7" xfId="33326"/>
    <cellStyle name="Saída 2 8 7 2" xfId="31430"/>
    <cellStyle name="Saída 2 8 7 3" xfId="38836"/>
    <cellStyle name="Saída 2 8 7 4" xfId="42151"/>
    <cellStyle name="Saída 2 8 8" xfId="33375"/>
    <cellStyle name="Saída 2 8 8 2" xfId="31436"/>
    <cellStyle name="Saída 2 8 8 3" xfId="38885"/>
    <cellStyle name="Saída 2 8 8 4" xfId="42196"/>
    <cellStyle name="Saída 2 8 9" xfId="33422"/>
    <cellStyle name="Saída 2 8 9 2" xfId="31454"/>
    <cellStyle name="Saída 2 8 9 3" xfId="38932"/>
    <cellStyle name="Saída 2 8 9 4" xfId="42240"/>
    <cellStyle name="Saída 2 9" xfId="15503"/>
    <cellStyle name="Saída 2 9 10" xfId="33502"/>
    <cellStyle name="Saída 2 9 10 2" xfId="31678"/>
    <cellStyle name="Saída 2 9 10 3" xfId="39012"/>
    <cellStyle name="Saída 2 9 10 4" xfId="42316"/>
    <cellStyle name="Saída 2 9 11" xfId="33587"/>
    <cellStyle name="Saída 2 9 11 2" xfId="32424"/>
    <cellStyle name="Saída 2 9 11 3" xfId="39097"/>
    <cellStyle name="Saída 2 9 11 4" xfId="42397"/>
    <cellStyle name="Saída 2 9 12" xfId="33669"/>
    <cellStyle name="Saída 2 9 12 2" xfId="32048"/>
    <cellStyle name="Saída 2 9 12 3" xfId="39179"/>
    <cellStyle name="Saída 2 9 12 4" xfId="42470"/>
    <cellStyle name="Saída 2 9 13" xfId="33746"/>
    <cellStyle name="Saída 2 9 13 2" xfId="31996"/>
    <cellStyle name="Saída 2 9 13 3" xfId="39256"/>
    <cellStyle name="Saída 2 9 13 4" xfId="42543"/>
    <cellStyle name="Saída 2 9 14" xfId="33816"/>
    <cellStyle name="Saída 2 9 14 2" xfId="32139"/>
    <cellStyle name="Saída 2 9 14 3" xfId="39325"/>
    <cellStyle name="Saída 2 9 14 4" xfId="42608"/>
    <cellStyle name="Saída 2 9 15" xfId="33910"/>
    <cellStyle name="Saída 2 9 15 2" xfId="31566"/>
    <cellStyle name="Saída 2 9 15 3" xfId="39419"/>
    <cellStyle name="Saída 2 9 15 4" xfId="42698"/>
    <cellStyle name="Saída 2 9 16" xfId="33972"/>
    <cellStyle name="Saída 2 9 16 2" xfId="31687"/>
    <cellStyle name="Saída 2 9 16 3" xfId="39481"/>
    <cellStyle name="Saída 2 9 16 4" xfId="42756"/>
    <cellStyle name="Saída 2 9 17" xfId="34032"/>
    <cellStyle name="Saída 2 9 17 2" xfId="31849"/>
    <cellStyle name="Saída 2 9 17 3" xfId="39541"/>
    <cellStyle name="Saída 2 9 17 4" xfId="42813"/>
    <cellStyle name="Saída 2 9 18" xfId="34109"/>
    <cellStyle name="Saída 2 9 18 2" xfId="30850"/>
    <cellStyle name="Saída 2 9 18 3" xfId="39618"/>
    <cellStyle name="Saída 2 9 18 4" xfId="42886"/>
    <cellStyle name="Saída 2 9 19" xfId="34657"/>
    <cellStyle name="Saída 2 9 19 2" xfId="38074"/>
    <cellStyle name="Saída 2 9 19 3" xfId="40145"/>
    <cellStyle name="Saída 2 9 19 4" xfId="43378"/>
    <cellStyle name="Saída 2 9 2" xfId="30577"/>
    <cellStyle name="Saída 2 9 2 2" xfId="32923"/>
    <cellStyle name="Saída 2 9 2 3" xfId="31574"/>
    <cellStyle name="Saída 2 9 2 4" xfId="37010"/>
    <cellStyle name="Saída 2 9 2 5" xfId="41774"/>
    <cellStyle name="Saída 2 9 20" xfId="34748"/>
    <cellStyle name="Saída 2 9 20 2" xfId="37854"/>
    <cellStyle name="Saída 2 9 20 3" xfId="40236"/>
    <cellStyle name="Saída 2 9 20 4" xfId="43460"/>
    <cellStyle name="Saída 2 9 21" xfId="34827"/>
    <cellStyle name="Saída 2 9 21 2" xfId="37171"/>
    <cellStyle name="Saída 2 9 21 3" xfId="40315"/>
    <cellStyle name="Saída 2 9 21 4" xfId="43535"/>
    <cellStyle name="Saída 2 9 22" xfId="34186"/>
    <cellStyle name="Saída 2 9 22 2" xfId="31048"/>
    <cellStyle name="Saída 2 9 22 3" xfId="39691"/>
    <cellStyle name="Saída 2 9 22 4" xfId="42954"/>
    <cellStyle name="Saída 2 9 23" xfId="34922"/>
    <cellStyle name="Saída 2 9 23 2" xfId="37115"/>
    <cellStyle name="Saída 2 9 23 3" xfId="40408"/>
    <cellStyle name="Saída 2 9 23 4" xfId="43624"/>
    <cellStyle name="Saída 2 9 24" xfId="35007"/>
    <cellStyle name="Saída 2 9 24 2" xfId="36577"/>
    <cellStyle name="Saída 2 9 24 3" xfId="40493"/>
    <cellStyle name="Saída 2 9 24 4" xfId="43705"/>
    <cellStyle name="Saída 2 9 25" xfId="35093"/>
    <cellStyle name="Saída 2 9 25 2" xfId="37275"/>
    <cellStyle name="Saída 2 9 25 3" xfId="40579"/>
    <cellStyle name="Saída 2 9 25 4" xfId="43787"/>
    <cellStyle name="Saída 2 9 26" xfId="35158"/>
    <cellStyle name="Saída 2 9 26 2" xfId="37709"/>
    <cellStyle name="Saída 2 9 26 3" xfId="40643"/>
    <cellStyle name="Saída 2 9 26 4" xfId="43846"/>
    <cellStyle name="Saída 2 9 27" xfId="35213"/>
    <cellStyle name="Saída 2 9 27 2" xfId="31570"/>
    <cellStyle name="Saída 2 9 27 3" xfId="40698"/>
    <cellStyle name="Saída 2 9 27 4" xfId="43898"/>
    <cellStyle name="Saída 2 9 28" xfId="35272"/>
    <cellStyle name="Saída 2 9 28 2" xfId="37794"/>
    <cellStyle name="Saída 2 9 28 3" xfId="40757"/>
    <cellStyle name="Saída 2 9 28 4" xfId="43953"/>
    <cellStyle name="Saída 2 9 29" xfId="35329"/>
    <cellStyle name="Saída 2 9 29 2" xfId="37035"/>
    <cellStyle name="Saída 2 9 29 3" xfId="40814"/>
    <cellStyle name="Saída 2 9 29 4" xfId="44006"/>
    <cellStyle name="Saída 2 9 3" xfId="33006"/>
    <cellStyle name="Saída 2 9 3 2" xfId="31901"/>
    <cellStyle name="Saída 2 9 3 3" xfId="38516"/>
    <cellStyle name="Saída 2 9 3 4" xfId="41850"/>
    <cellStyle name="Saída 2 9 30" xfId="35407"/>
    <cellStyle name="Saída 2 9 30 2" xfId="36661"/>
    <cellStyle name="Saída 2 9 30 3" xfId="40892"/>
    <cellStyle name="Saída 2 9 30 4" xfId="44080"/>
    <cellStyle name="Saída 2 9 31" xfId="35466"/>
    <cellStyle name="Saída 2 9 31 2" xfId="36886"/>
    <cellStyle name="Saída 2 9 31 3" xfId="40951"/>
    <cellStyle name="Saída 2 9 31 4" xfId="44134"/>
    <cellStyle name="Saída 2 9 32" xfId="35518"/>
    <cellStyle name="Saída 2 9 32 2" xfId="37810"/>
    <cellStyle name="Saída 2 9 32 3" xfId="41003"/>
    <cellStyle name="Saída 2 9 32 4" xfId="44183"/>
    <cellStyle name="Saída 2 9 33" xfId="35574"/>
    <cellStyle name="Saída 2 9 33 2" xfId="37319"/>
    <cellStyle name="Saída 2 9 33 3" xfId="41059"/>
    <cellStyle name="Saída 2 9 33 4" xfId="44236"/>
    <cellStyle name="Saída 2 9 34" xfId="35665"/>
    <cellStyle name="Saída 2 9 34 2" xfId="36712"/>
    <cellStyle name="Saída 2 9 34 3" xfId="41150"/>
    <cellStyle name="Saída 2 9 34 4" xfId="44318"/>
    <cellStyle name="Saída 2 9 35" xfId="35743"/>
    <cellStyle name="Saída 2 9 35 2" xfId="38051"/>
    <cellStyle name="Saída 2 9 35 3" xfId="41228"/>
    <cellStyle name="Saída 2 9 35 4" xfId="44392"/>
    <cellStyle name="Saída 2 9 36" xfId="34311"/>
    <cellStyle name="Saída 2 9 36 2" xfId="31075"/>
    <cellStyle name="Saída 2 9 36 3" xfId="39812"/>
    <cellStyle name="Saída 2 9 36 4" xfId="43069"/>
    <cellStyle name="Saída 2 9 37" xfId="35809"/>
    <cellStyle name="Saída 2 9 37 2" xfId="38059"/>
    <cellStyle name="Saída 2 9 37 3" xfId="41293"/>
    <cellStyle name="Saída 2 9 37 4" xfId="44453"/>
    <cellStyle name="Saída 2 9 38" xfId="34498"/>
    <cellStyle name="Saída 2 9 38 2" xfId="37897"/>
    <cellStyle name="Saída 2 9 38 3" xfId="39987"/>
    <cellStyle name="Saída 2 9 38 4" xfId="43234"/>
    <cellStyle name="Saída 2 9 39" xfId="35901"/>
    <cellStyle name="Saída 2 9 39 2" xfId="37043"/>
    <cellStyle name="Saída 2 9 39 3" xfId="41385"/>
    <cellStyle name="Saída 2 9 39 4" xfId="44541"/>
    <cellStyle name="Saída 2 9 4" xfId="33094"/>
    <cellStyle name="Saída 2 9 4 2" xfId="31959"/>
    <cellStyle name="Saída 2 9 4 3" xfId="38604"/>
    <cellStyle name="Saída 2 9 4 4" xfId="41934"/>
    <cellStyle name="Saída 2 9 40" xfId="35980"/>
    <cellStyle name="Saída 2 9 40 2" xfId="37995"/>
    <cellStyle name="Saída 2 9 40 3" xfId="32431"/>
    <cellStyle name="Saída 2 9 40 4" xfId="41448"/>
    <cellStyle name="Saída 2 9 40 5" xfId="44603"/>
    <cellStyle name="Saída 2 9 41" xfId="36167"/>
    <cellStyle name="Saída 2 9 41 2" xfId="38144"/>
    <cellStyle name="Saída 2 9 41 3" xfId="38355"/>
    <cellStyle name="Saída 2 9 41 4" xfId="41585"/>
    <cellStyle name="Saída 2 9 41 5" xfId="44730"/>
    <cellStyle name="Saída 2 9 42" xfId="32845"/>
    <cellStyle name="Saída 2 9 5" xfId="33169"/>
    <cellStyle name="Saída 2 9 5 2" xfId="31783"/>
    <cellStyle name="Saída 2 9 5 3" xfId="38679"/>
    <cellStyle name="Saída 2 9 5 4" xfId="42005"/>
    <cellStyle name="Saída 2 9 6" xfId="33246"/>
    <cellStyle name="Saída 2 9 6 2" xfId="31367"/>
    <cellStyle name="Saída 2 9 6 3" xfId="38756"/>
    <cellStyle name="Saída 2 9 6 4" xfId="42075"/>
    <cellStyle name="Saída 2 9 7" xfId="33320"/>
    <cellStyle name="Saída 2 9 7 2" xfId="31424"/>
    <cellStyle name="Saída 2 9 7 3" xfId="38830"/>
    <cellStyle name="Saída 2 9 7 4" xfId="42145"/>
    <cellStyle name="Saída 2 9 8" xfId="33369"/>
    <cellStyle name="Saída 2 9 8 2" xfId="31288"/>
    <cellStyle name="Saída 2 9 8 3" xfId="38879"/>
    <cellStyle name="Saída 2 9 8 4" xfId="42190"/>
    <cellStyle name="Saída 2 9 9" xfId="33416"/>
    <cellStyle name="Saída 2 9 9 2" xfId="30696"/>
    <cellStyle name="Saída 2 9 9 3" xfId="38926"/>
    <cellStyle name="Saída 2 9 9 4" xfId="42234"/>
    <cellStyle name="Sep. milhar [0]" xfId="2408"/>
    <cellStyle name="Separador de m" xfId="2409"/>
    <cellStyle name="Separador de milhares 10" xfId="2410"/>
    <cellStyle name="Separador de milhares 10 10" xfId="2411"/>
    <cellStyle name="Separador de milhares 10 10 2" xfId="2412"/>
    <cellStyle name="Separador de milhares 10 10 3" xfId="2413"/>
    <cellStyle name="Separador de milhares 10 10 3 2" xfId="8265"/>
    <cellStyle name="Separador de milhares 10 10 3 3" xfId="5392"/>
    <cellStyle name="Separador de milhares 10 10 4" xfId="2414"/>
    <cellStyle name="Separador de milhares 10 10 4 2" xfId="8266"/>
    <cellStyle name="Separador de milhares 10 10 4 3" xfId="5393"/>
    <cellStyle name="Separador de milhares 10 10 5" xfId="8267"/>
    <cellStyle name="Separador de milhares 10 10 6" xfId="5391"/>
    <cellStyle name="Separador de milhares 10 10 7" xfId="13741"/>
    <cellStyle name="Separador de milhares 10 10 7 2" xfId="28984"/>
    <cellStyle name="Separador de milhares 10 10 8" xfId="16071"/>
    <cellStyle name="Separador de milhares 10 11" xfId="2415"/>
    <cellStyle name="Separador de milhares 10 11 2" xfId="2416"/>
    <cellStyle name="Separador de milhares 10 11 3" xfId="2417"/>
    <cellStyle name="Separador de milhares 10 11 3 2" xfId="8268"/>
    <cellStyle name="Separador de milhares 10 11 3 3" xfId="5395"/>
    <cellStyle name="Separador de milhares 10 11 4" xfId="2418"/>
    <cellStyle name="Separador de milhares 10 11 4 2" xfId="8269"/>
    <cellStyle name="Separador de milhares 10 11 4 3" xfId="5396"/>
    <cellStyle name="Separador de milhares 10 11 5" xfId="8270"/>
    <cellStyle name="Separador de milhares 10 11 6" xfId="5394"/>
    <cellStyle name="Separador de milhares 10 11 7" xfId="13742"/>
    <cellStyle name="Separador de milhares 10 11 7 2" xfId="28985"/>
    <cellStyle name="Separador de milhares 10 11 8" xfId="16072"/>
    <cellStyle name="Separador de milhares 10 12" xfId="2419"/>
    <cellStyle name="Separador de milhares 10 12 2" xfId="2420"/>
    <cellStyle name="Separador de milhares 10 12 3" xfId="2421"/>
    <cellStyle name="Separador de milhares 10 12 3 2" xfId="8271"/>
    <cellStyle name="Separador de milhares 10 12 3 3" xfId="5398"/>
    <cellStyle name="Separador de milhares 10 12 4" xfId="2422"/>
    <cellStyle name="Separador de milhares 10 12 4 2" xfId="8272"/>
    <cellStyle name="Separador de milhares 10 12 4 3" xfId="5399"/>
    <cellStyle name="Separador de milhares 10 12 5" xfId="8273"/>
    <cellStyle name="Separador de milhares 10 12 6" xfId="5397"/>
    <cellStyle name="Separador de milhares 10 12 7" xfId="13743"/>
    <cellStyle name="Separador de milhares 10 12 7 2" xfId="28986"/>
    <cellStyle name="Separador de milhares 10 12 8" xfId="16073"/>
    <cellStyle name="Separador de milhares 10 13" xfId="2423"/>
    <cellStyle name="Separador de milhares 10 13 2" xfId="2424"/>
    <cellStyle name="Separador de milhares 10 13 2 2" xfId="8274"/>
    <cellStyle name="Separador de milhares 10 13 2 3" xfId="5401"/>
    <cellStyle name="Separador de milhares 10 13 3" xfId="2425"/>
    <cellStyle name="Separador de milhares 10 13 3 2" xfId="8275"/>
    <cellStyle name="Separador de milhares 10 13 3 3" xfId="5402"/>
    <cellStyle name="Separador de milhares 10 13 4" xfId="8276"/>
    <cellStyle name="Separador de milhares 10 13 5" xfId="5400"/>
    <cellStyle name="Separador de milhares 10 13 6" xfId="13744"/>
    <cellStyle name="Separador de milhares 10 13 6 2" xfId="28987"/>
    <cellStyle name="Separador de milhares 10 13 7" xfId="16074"/>
    <cellStyle name="Separador de milhares 10 14" xfId="2426"/>
    <cellStyle name="Separador de milhares 10 14 2" xfId="2427"/>
    <cellStyle name="Separador de milhares 10 14 2 2" xfId="8277"/>
    <cellStyle name="Separador de milhares 10 14 2 3" xfId="5404"/>
    <cellStyle name="Separador de milhares 10 14 3" xfId="2428"/>
    <cellStyle name="Separador de milhares 10 14 3 2" xfId="8278"/>
    <cellStyle name="Separador de milhares 10 14 3 3" xfId="5405"/>
    <cellStyle name="Separador de milhares 10 14 4" xfId="8279"/>
    <cellStyle name="Separador de milhares 10 14 5" xfId="5403"/>
    <cellStyle name="Separador de milhares 10 14 6" xfId="13745"/>
    <cellStyle name="Separador de milhares 10 14 6 2" xfId="28988"/>
    <cellStyle name="Separador de milhares 10 14 7" xfId="16075"/>
    <cellStyle name="Separador de milhares 10 15" xfId="2429"/>
    <cellStyle name="Separador de milhares 10 15 2" xfId="2430"/>
    <cellStyle name="Separador de milhares 10 15 2 2" xfId="8280"/>
    <cellStyle name="Separador de milhares 10 15 2 3" xfId="5407"/>
    <cellStyle name="Separador de milhares 10 15 3" xfId="2431"/>
    <cellStyle name="Separador de milhares 10 15 3 2" xfId="8281"/>
    <cellStyle name="Separador de milhares 10 15 3 3" xfId="5408"/>
    <cellStyle name="Separador de milhares 10 15 4" xfId="8282"/>
    <cellStyle name="Separador de milhares 10 15 5" xfId="5406"/>
    <cellStyle name="Separador de milhares 10 15 6" xfId="13746"/>
    <cellStyle name="Separador de milhares 10 15 6 2" xfId="28989"/>
    <cellStyle name="Separador de milhares 10 15 7" xfId="16076"/>
    <cellStyle name="Separador de milhares 10 16" xfId="2432"/>
    <cellStyle name="Separador de milhares 10 16 2" xfId="2433"/>
    <cellStyle name="Separador de milhares 10 16 2 2" xfId="8283"/>
    <cellStyle name="Separador de milhares 10 16 2 3" xfId="5410"/>
    <cellStyle name="Separador de milhares 10 16 3" xfId="2434"/>
    <cellStyle name="Separador de milhares 10 16 3 2" xfId="8284"/>
    <cellStyle name="Separador de milhares 10 16 3 3" xfId="5411"/>
    <cellStyle name="Separador de milhares 10 16 4" xfId="8285"/>
    <cellStyle name="Separador de milhares 10 16 5" xfId="5409"/>
    <cellStyle name="Separador de milhares 10 16 6" xfId="13747"/>
    <cellStyle name="Separador de milhares 10 16 6 2" xfId="28990"/>
    <cellStyle name="Separador de milhares 10 16 7" xfId="16077"/>
    <cellStyle name="Separador de milhares 10 17" xfId="2435"/>
    <cellStyle name="Separador de milhares 10 18" xfId="2436"/>
    <cellStyle name="Separador de milhares 10 2" xfId="2437"/>
    <cellStyle name="Separador de milhares 10 2 2" xfId="2438"/>
    <cellStyle name="Separador de milhares 10 2 3" xfId="2439"/>
    <cellStyle name="Separador de milhares 10 2 3 2" xfId="2440"/>
    <cellStyle name="Separador de milhares 10 2 3 2 2" xfId="8286"/>
    <cellStyle name="Separador de milhares 10 2 3 2 3" xfId="5413"/>
    <cellStyle name="Separador de milhares 10 2 3 3" xfId="5414"/>
    <cellStyle name="Separador de milhares 10 2 3 4" xfId="8287"/>
    <cellStyle name="Separador de milhares 10 2 3 5" xfId="5412"/>
    <cellStyle name="Separador de milhares 10 2 3 6" xfId="13748"/>
    <cellStyle name="Separador de milhares 10 2 3 6 2" xfId="28991"/>
    <cellStyle name="Separador de milhares 10 2 3 7" xfId="16078"/>
    <cellStyle name="Separador de milhares 10 2 4" xfId="2441"/>
    <cellStyle name="Separador de milhares 10 2 4 2" xfId="5415"/>
    <cellStyle name="Separador de milhares 10 3" xfId="2442"/>
    <cellStyle name="Separador de milhares 10 3 2" xfId="2443"/>
    <cellStyle name="Separador de milhares 10 3 3" xfId="2444"/>
    <cellStyle name="Separador de milhares 10 3 3 2" xfId="5417"/>
    <cellStyle name="Separador de milhares 10 3 3 3" xfId="5416"/>
    <cellStyle name="Separador de milhares 10 3 4" xfId="2445"/>
    <cellStyle name="Separador de milhares 10 3 4 2" xfId="8288"/>
    <cellStyle name="Separador de milhares 10 3 4 3" xfId="5418"/>
    <cellStyle name="Separador de milhares 10 3 5" xfId="2446"/>
    <cellStyle name="Separador de milhares 10 3 5 2" xfId="5419"/>
    <cellStyle name="Separador de milhares 10 3 6" xfId="8289"/>
    <cellStyle name="Separador de milhares 10 3 7" xfId="13749"/>
    <cellStyle name="Separador de milhares 10 3 7 2" xfId="28992"/>
    <cellStyle name="Separador de milhares 10 3 8" xfId="16079"/>
    <cellStyle name="Separador de milhares 10 4" xfId="2447"/>
    <cellStyle name="Separador de milhares 10 4 2" xfId="2448"/>
    <cellStyle name="Separador de milhares 10 4 3" xfId="2449"/>
    <cellStyle name="Separador de milhares 10 4 3 2" xfId="8290"/>
    <cellStyle name="Separador de milhares 10 4 3 3" xfId="5421"/>
    <cellStyle name="Separador de milhares 10 4 4" xfId="2450"/>
    <cellStyle name="Separador de milhares 10 4 4 2" xfId="8291"/>
    <cellStyle name="Separador de milhares 10 4 4 3" xfId="5422"/>
    <cellStyle name="Separador de milhares 10 4 5" xfId="8292"/>
    <cellStyle name="Separador de milhares 10 4 6" xfId="5420"/>
    <cellStyle name="Separador de milhares 10 4 7" xfId="13750"/>
    <cellStyle name="Separador de milhares 10 4 7 2" xfId="28993"/>
    <cellStyle name="Separador de milhares 10 4 8" xfId="16080"/>
    <cellStyle name="Separador de milhares 10 5" xfId="2451"/>
    <cellStyle name="Separador de milhares 10 5 2" xfId="2452"/>
    <cellStyle name="Separador de milhares 10 5 3" xfId="2453"/>
    <cellStyle name="Separador de milhares 10 5 3 2" xfId="8293"/>
    <cellStyle name="Separador de milhares 10 5 3 3" xfId="5424"/>
    <cellStyle name="Separador de milhares 10 5 4" xfId="2454"/>
    <cellStyle name="Separador de milhares 10 5 4 2" xfId="8294"/>
    <cellStyle name="Separador de milhares 10 5 4 3" xfId="5425"/>
    <cellStyle name="Separador de milhares 10 5 5" xfId="8295"/>
    <cellStyle name="Separador de milhares 10 5 6" xfId="5423"/>
    <cellStyle name="Separador de milhares 10 5 7" xfId="13751"/>
    <cellStyle name="Separador de milhares 10 5 7 2" xfId="28994"/>
    <cellStyle name="Separador de milhares 10 5 8" xfId="16081"/>
    <cellStyle name="Separador de milhares 10 6" xfId="2455"/>
    <cellStyle name="Separador de milhares 10 6 2" xfId="2456"/>
    <cellStyle name="Separador de milhares 10 6 3" xfId="2457"/>
    <cellStyle name="Separador de milhares 10 6 3 2" xfId="8296"/>
    <cellStyle name="Separador de milhares 10 6 3 3" xfId="5427"/>
    <cellStyle name="Separador de milhares 10 6 4" xfId="2458"/>
    <cellStyle name="Separador de milhares 10 6 4 2" xfId="8297"/>
    <cellStyle name="Separador de milhares 10 6 4 3" xfId="5428"/>
    <cellStyle name="Separador de milhares 10 6 5" xfId="8298"/>
    <cellStyle name="Separador de milhares 10 6 6" xfId="5426"/>
    <cellStyle name="Separador de milhares 10 6 7" xfId="13752"/>
    <cellStyle name="Separador de milhares 10 6 7 2" xfId="28995"/>
    <cellStyle name="Separador de milhares 10 6 8" xfId="16082"/>
    <cellStyle name="Separador de milhares 10 7" xfId="2459"/>
    <cellStyle name="Separador de milhares 10 7 2" xfId="2460"/>
    <cellStyle name="Separador de milhares 10 7 3" xfId="2461"/>
    <cellStyle name="Separador de milhares 10 7 3 2" xfId="8299"/>
    <cellStyle name="Separador de milhares 10 7 3 3" xfId="5430"/>
    <cellStyle name="Separador de milhares 10 7 4" xfId="2462"/>
    <cellStyle name="Separador de milhares 10 7 4 2" xfId="8300"/>
    <cellStyle name="Separador de milhares 10 7 4 3" xfId="5431"/>
    <cellStyle name="Separador de milhares 10 7 5" xfId="8301"/>
    <cellStyle name="Separador de milhares 10 7 6" xfId="5429"/>
    <cellStyle name="Separador de milhares 10 7 7" xfId="13753"/>
    <cellStyle name="Separador de milhares 10 7 7 2" xfId="28996"/>
    <cellStyle name="Separador de milhares 10 7 8" xfId="16083"/>
    <cellStyle name="Separador de milhares 10 8" xfId="2463"/>
    <cellStyle name="Separador de milhares 10 8 2" xfId="2464"/>
    <cellStyle name="Separador de milhares 10 8 3" xfId="2465"/>
    <cellStyle name="Separador de milhares 10 8 3 2" xfId="8302"/>
    <cellStyle name="Separador de milhares 10 8 3 3" xfId="5433"/>
    <cellStyle name="Separador de milhares 10 8 4" xfId="2466"/>
    <cellStyle name="Separador de milhares 10 8 4 2" xfId="8303"/>
    <cellStyle name="Separador de milhares 10 8 4 3" xfId="5434"/>
    <cellStyle name="Separador de milhares 10 8 5" xfId="8304"/>
    <cellStyle name="Separador de milhares 10 8 6" xfId="5432"/>
    <cellStyle name="Separador de milhares 10 8 7" xfId="13754"/>
    <cellStyle name="Separador de milhares 10 8 7 2" xfId="28997"/>
    <cellStyle name="Separador de milhares 10 8 8" xfId="16084"/>
    <cellStyle name="Separador de milhares 10 9" xfId="2467"/>
    <cellStyle name="Separador de milhares 10 9 2" xfId="2468"/>
    <cellStyle name="Separador de milhares 10 9 3" xfId="2469"/>
    <cellStyle name="Separador de milhares 10 9 3 2" xfId="8305"/>
    <cellStyle name="Separador de milhares 10 9 3 3" xfId="5436"/>
    <cellStyle name="Separador de milhares 10 9 4" xfId="2470"/>
    <cellStyle name="Separador de milhares 10 9 4 2" xfId="8306"/>
    <cellStyle name="Separador de milhares 10 9 4 3" xfId="5437"/>
    <cellStyle name="Separador de milhares 10 9 5" xfId="8307"/>
    <cellStyle name="Separador de milhares 10 9 6" xfId="5435"/>
    <cellStyle name="Separador de milhares 10 9 7" xfId="13755"/>
    <cellStyle name="Separador de milhares 10 9 7 2" xfId="28998"/>
    <cellStyle name="Separador de milhares 10 9 8" xfId="16085"/>
    <cellStyle name="Separador de milhares 11" xfId="2471"/>
    <cellStyle name="Separador de milhares 11 10" xfId="2472"/>
    <cellStyle name="Separador de milhares 11 10 2" xfId="2473"/>
    <cellStyle name="Separador de milhares 11 10 3" xfId="2474"/>
    <cellStyle name="Separador de milhares 11 10 3 2" xfId="8308"/>
    <cellStyle name="Separador de milhares 11 10 3 3" xfId="5439"/>
    <cellStyle name="Separador de milhares 11 10 4" xfId="2475"/>
    <cellStyle name="Separador de milhares 11 10 4 2" xfId="8309"/>
    <cellStyle name="Separador de milhares 11 10 4 3" xfId="5440"/>
    <cellStyle name="Separador de milhares 11 10 5" xfId="8310"/>
    <cellStyle name="Separador de milhares 11 10 6" xfId="5438"/>
    <cellStyle name="Separador de milhares 11 10 7" xfId="13756"/>
    <cellStyle name="Separador de milhares 11 10 7 2" xfId="28999"/>
    <cellStyle name="Separador de milhares 11 10 8" xfId="16086"/>
    <cellStyle name="Separador de milhares 11 11" xfId="2476"/>
    <cellStyle name="Separador de milhares 11 11 2" xfId="2477"/>
    <cellStyle name="Separador de milhares 11 11 3" xfId="2478"/>
    <cellStyle name="Separador de milhares 11 11 3 2" xfId="8311"/>
    <cellStyle name="Separador de milhares 11 11 3 3" xfId="5442"/>
    <cellStyle name="Separador de milhares 11 11 4" xfId="2479"/>
    <cellStyle name="Separador de milhares 11 11 4 2" xfId="8312"/>
    <cellStyle name="Separador de milhares 11 11 4 3" xfId="5443"/>
    <cellStyle name="Separador de milhares 11 11 5" xfId="8313"/>
    <cellStyle name="Separador de milhares 11 11 6" xfId="5441"/>
    <cellStyle name="Separador de milhares 11 11 7" xfId="13757"/>
    <cellStyle name="Separador de milhares 11 11 7 2" xfId="29000"/>
    <cellStyle name="Separador de milhares 11 11 8" xfId="16087"/>
    <cellStyle name="Separador de milhares 11 12" xfId="2480"/>
    <cellStyle name="Separador de milhares 11 12 2" xfId="2481"/>
    <cellStyle name="Separador de milhares 11 12 3" xfId="2482"/>
    <cellStyle name="Separador de milhares 11 12 3 2" xfId="8314"/>
    <cellStyle name="Separador de milhares 11 12 3 3" xfId="5445"/>
    <cellStyle name="Separador de milhares 11 12 4" xfId="2483"/>
    <cellStyle name="Separador de milhares 11 12 4 2" xfId="8315"/>
    <cellStyle name="Separador de milhares 11 12 4 3" xfId="5446"/>
    <cellStyle name="Separador de milhares 11 12 5" xfId="8316"/>
    <cellStyle name="Separador de milhares 11 12 6" xfId="5444"/>
    <cellStyle name="Separador de milhares 11 12 7" xfId="13758"/>
    <cellStyle name="Separador de milhares 11 12 7 2" xfId="29001"/>
    <cellStyle name="Separador de milhares 11 12 8" xfId="16088"/>
    <cellStyle name="Separador de milhares 11 13" xfId="2484"/>
    <cellStyle name="Separador de milhares 11 13 2" xfId="2485"/>
    <cellStyle name="Separador de milhares 11 13 2 2" xfId="8317"/>
    <cellStyle name="Separador de milhares 11 13 2 3" xfId="5448"/>
    <cellStyle name="Separador de milhares 11 13 3" xfId="2486"/>
    <cellStyle name="Separador de milhares 11 13 3 2" xfId="8318"/>
    <cellStyle name="Separador de milhares 11 13 3 3" xfId="5449"/>
    <cellStyle name="Separador de milhares 11 13 4" xfId="8319"/>
    <cellStyle name="Separador de milhares 11 13 5" xfId="5447"/>
    <cellStyle name="Separador de milhares 11 13 6" xfId="13759"/>
    <cellStyle name="Separador de milhares 11 13 6 2" xfId="29002"/>
    <cellStyle name="Separador de milhares 11 13 7" xfId="16089"/>
    <cellStyle name="Separador de milhares 11 14" xfId="2487"/>
    <cellStyle name="Separador de milhares 11 14 2" xfId="2488"/>
    <cellStyle name="Separador de milhares 11 14 2 2" xfId="8320"/>
    <cellStyle name="Separador de milhares 11 14 2 3" xfId="5451"/>
    <cellStyle name="Separador de milhares 11 14 3" xfId="2489"/>
    <cellStyle name="Separador de milhares 11 14 3 2" xfId="8321"/>
    <cellStyle name="Separador de milhares 11 14 3 3" xfId="5452"/>
    <cellStyle name="Separador de milhares 11 14 4" xfId="8322"/>
    <cellStyle name="Separador de milhares 11 14 5" xfId="5450"/>
    <cellStyle name="Separador de milhares 11 14 6" xfId="13760"/>
    <cellStyle name="Separador de milhares 11 14 6 2" xfId="29003"/>
    <cellStyle name="Separador de milhares 11 14 7" xfId="16090"/>
    <cellStyle name="Separador de milhares 11 15" xfId="2490"/>
    <cellStyle name="Separador de milhares 11 15 2" xfId="2491"/>
    <cellStyle name="Separador de milhares 11 15 2 2" xfId="8323"/>
    <cellStyle name="Separador de milhares 11 15 2 3" xfId="5454"/>
    <cellStyle name="Separador de milhares 11 15 3" xfId="2492"/>
    <cellStyle name="Separador de milhares 11 15 3 2" xfId="8324"/>
    <cellStyle name="Separador de milhares 11 15 3 3" xfId="5455"/>
    <cellStyle name="Separador de milhares 11 15 4" xfId="8325"/>
    <cellStyle name="Separador de milhares 11 15 5" xfId="5453"/>
    <cellStyle name="Separador de milhares 11 15 6" xfId="13761"/>
    <cellStyle name="Separador de milhares 11 15 6 2" xfId="29004"/>
    <cellStyle name="Separador de milhares 11 15 7" xfId="16091"/>
    <cellStyle name="Separador de milhares 11 16" xfId="2493"/>
    <cellStyle name="Separador de milhares 11 16 2" xfId="2494"/>
    <cellStyle name="Separador de milhares 11 16 2 2" xfId="8326"/>
    <cellStyle name="Separador de milhares 11 16 2 3" xfId="5457"/>
    <cellStyle name="Separador de milhares 11 16 3" xfId="2495"/>
    <cellStyle name="Separador de milhares 11 16 3 2" xfId="8327"/>
    <cellStyle name="Separador de milhares 11 16 3 3" xfId="5458"/>
    <cellStyle name="Separador de milhares 11 16 4" xfId="8328"/>
    <cellStyle name="Separador de milhares 11 16 5" xfId="5456"/>
    <cellStyle name="Separador de milhares 11 16 6" xfId="13762"/>
    <cellStyle name="Separador de milhares 11 16 6 2" xfId="29005"/>
    <cellStyle name="Separador de milhares 11 16 7" xfId="16092"/>
    <cellStyle name="Separador de milhares 11 17" xfId="2496"/>
    <cellStyle name="Separador de milhares 11 18" xfId="2497"/>
    <cellStyle name="Separador de milhares 11 18 2" xfId="8329"/>
    <cellStyle name="Separador de milhares 11 18 3" xfId="5459"/>
    <cellStyle name="Separador de milhares 11 19" xfId="2498"/>
    <cellStyle name="Separador de milhares 11 19 2" xfId="5460"/>
    <cellStyle name="Separador de milhares 11 2" xfId="2499"/>
    <cellStyle name="Separador de milhares 11 2 2" xfId="2500"/>
    <cellStyle name="Separador de milhares 11 2 3" xfId="2501"/>
    <cellStyle name="Separador de milhares 11 2 3 2" xfId="5462"/>
    <cellStyle name="Separador de milhares 11 2 3 3" xfId="5461"/>
    <cellStyle name="Separador de milhares 11 2 4" xfId="2502"/>
    <cellStyle name="Separador de milhares 11 2 4 2" xfId="8330"/>
    <cellStyle name="Separador de milhares 11 2 4 3" xfId="5463"/>
    <cellStyle name="Separador de milhares 11 2 5" xfId="2503"/>
    <cellStyle name="Separador de milhares 11 2 5 2" xfId="5464"/>
    <cellStyle name="Separador de milhares 11 2 6" xfId="8331"/>
    <cellStyle name="Separador de milhares 11 2 7" xfId="13763"/>
    <cellStyle name="Separador de milhares 11 2 7 2" xfId="29006"/>
    <cellStyle name="Separador de milhares 11 2 8" xfId="16093"/>
    <cellStyle name="Separador de milhares 11 20" xfId="8332"/>
    <cellStyle name="Separador de milhares 11 21" xfId="13654"/>
    <cellStyle name="Separador de milhares 11 21 2" xfId="28900"/>
    <cellStyle name="Separador de milhares 11 22" xfId="15989"/>
    <cellStyle name="Separador de milhares 11 3" xfId="2504"/>
    <cellStyle name="Separador de milhares 11 3 2" xfId="2505"/>
    <cellStyle name="Separador de milhares 11 3 3" xfId="2506"/>
    <cellStyle name="Separador de milhares 11 3 3 2" xfId="8333"/>
    <cellStyle name="Separador de milhares 11 3 3 3" xfId="5466"/>
    <cellStyle name="Separador de milhares 11 3 4" xfId="2507"/>
    <cellStyle name="Separador de milhares 11 3 4 2" xfId="8334"/>
    <cellStyle name="Separador de milhares 11 3 4 3" xfId="5467"/>
    <cellStyle name="Separador de milhares 11 3 5" xfId="8335"/>
    <cellStyle name="Separador de milhares 11 3 6" xfId="5465"/>
    <cellStyle name="Separador de milhares 11 3 7" xfId="13764"/>
    <cellStyle name="Separador de milhares 11 3 7 2" xfId="29007"/>
    <cellStyle name="Separador de milhares 11 3 8" xfId="16094"/>
    <cellStyle name="Separador de milhares 11 4" xfId="2508"/>
    <cellStyle name="Separador de milhares 11 4 2" xfId="2509"/>
    <cellStyle name="Separador de milhares 11 4 3" xfId="2510"/>
    <cellStyle name="Separador de milhares 11 4 3 2" xfId="8336"/>
    <cellStyle name="Separador de milhares 11 4 3 3" xfId="5469"/>
    <cellStyle name="Separador de milhares 11 4 4" xfId="2511"/>
    <cellStyle name="Separador de milhares 11 4 4 2" xfId="8337"/>
    <cellStyle name="Separador de milhares 11 4 4 3" xfId="5470"/>
    <cellStyle name="Separador de milhares 11 4 5" xfId="8338"/>
    <cellStyle name="Separador de milhares 11 4 6" xfId="5468"/>
    <cellStyle name="Separador de milhares 11 4 7" xfId="13765"/>
    <cellStyle name="Separador de milhares 11 4 7 2" xfId="29008"/>
    <cellStyle name="Separador de milhares 11 4 8" xfId="16095"/>
    <cellStyle name="Separador de milhares 11 5" xfId="2512"/>
    <cellStyle name="Separador de milhares 11 5 2" xfId="2513"/>
    <cellStyle name="Separador de milhares 11 5 3" xfId="2514"/>
    <cellStyle name="Separador de milhares 11 5 3 2" xfId="8339"/>
    <cellStyle name="Separador de milhares 11 5 3 3" xfId="5472"/>
    <cellStyle name="Separador de milhares 11 5 4" xfId="2515"/>
    <cellStyle name="Separador de milhares 11 5 4 2" xfId="8340"/>
    <cellStyle name="Separador de milhares 11 5 4 3" xfId="5473"/>
    <cellStyle name="Separador de milhares 11 5 5" xfId="8341"/>
    <cellStyle name="Separador de milhares 11 5 6" xfId="5471"/>
    <cellStyle name="Separador de milhares 11 5 7" xfId="13766"/>
    <cellStyle name="Separador de milhares 11 5 7 2" xfId="29009"/>
    <cellStyle name="Separador de milhares 11 5 8" xfId="16096"/>
    <cellStyle name="Separador de milhares 11 6" xfId="2516"/>
    <cellStyle name="Separador de milhares 11 6 2" xfId="2517"/>
    <cellStyle name="Separador de milhares 11 6 3" xfId="2518"/>
    <cellStyle name="Separador de milhares 11 6 3 2" xfId="8342"/>
    <cellStyle name="Separador de milhares 11 6 3 3" xfId="5475"/>
    <cellStyle name="Separador de milhares 11 6 4" xfId="2519"/>
    <cellStyle name="Separador de milhares 11 6 4 2" xfId="8343"/>
    <cellStyle name="Separador de milhares 11 6 4 3" xfId="5476"/>
    <cellStyle name="Separador de milhares 11 6 5" xfId="8344"/>
    <cellStyle name="Separador de milhares 11 6 6" xfId="5474"/>
    <cellStyle name="Separador de milhares 11 6 7" xfId="13767"/>
    <cellStyle name="Separador de milhares 11 6 7 2" xfId="29010"/>
    <cellStyle name="Separador de milhares 11 6 8" xfId="16097"/>
    <cellStyle name="Separador de milhares 11 7" xfId="2520"/>
    <cellStyle name="Separador de milhares 11 7 2" xfId="2521"/>
    <cellStyle name="Separador de milhares 11 7 3" xfId="2522"/>
    <cellStyle name="Separador de milhares 11 7 3 2" xfId="8345"/>
    <cellStyle name="Separador de milhares 11 7 3 3" xfId="5478"/>
    <cellStyle name="Separador de milhares 11 7 4" xfId="2523"/>
    <cellStyle name="Separador de milhares 11 7 4 2" xfId="8346"/>
    <cellStyle name="Separador de milhares 11 7 4 3" xfId="5479"/>
    <cellStyle name="Separador de milhares 11 7 5" xfId="8347"/>
    <cellStyle name="Separador de milhares 11 7 6" xfId="5477"/>
    <cellStyle name="Separador de milhares 11 7 7" xfId="13768"/>
    <cellStyle name="Separador de milhares 11 7 7 2" xfId="29011"/>
    <cellStyle name="Separador de milhares 11 7 8" xfId="16098"/>
    <cellStyle name="Separador de milhares 11 8" xfId="2524"/>
    <cellStyle name="Separador de milhares 11 8 2" xfId="2525"/>
    <cellStyle name="Separador de milhares 11 8 3" xfId="2526"/>
    <cellStyle name="Separador de milhares 11 8 3 2" xfId="8348"/>
    <cellStyle name="Separador de milhares 11 8 3 3" xfId="5481"/>
    <cellStyle name="Separador de milhares 11 8 4" xfId="2527"/>
    <cellStyle name="Separador de milhares 11 8 4 2" xfId="8349"/>
    <cellStyle name="Separador de milhares 11 8 4 3" xfId="5482"/>
    <cellStyle name="Separador de milhares 11 8 5" xfId="8350"/>
    <cellStyle name="Separador de milhares 11 8 6" xfId="5480"/>
    <cellStyle name="Separador de milhares 11 8 7" xfId="13769"/>
    <cellStyle name="Separador de milhares 11 8 7 2" xfId="29012"/>
    <cellStyle name="Separador de milhares 11 8 8" xfId="16099"/>
    <cellStyle name="Separador de milhares 11 9" xfId="2528"/>
    <cellStyle name="Separador de milhares 11 9 2" xfId="2529"/>
    <cellStyle name="Separador de milhares 11 9 3" xfId="2530"/>
    <cellStyle name="Separador de milhares 11 9 3 2" xfId="8351"/>
    <cellStyle name="Separador de milhares 11 9 3 3" xfId="5484"/>
    <cellStyle name="Separador de milhares 11 9 4" xfId="2531"/>
    <cellStyle name="Separador de milhares 11 9 4 2" xfId="8352"/>
    <cellStyle name="Separador de milhares 11 9 4 3" xfId="5485"/>
    <cellStyle name="Separador de milhares 11 9 5" xfId="8353"/>
    <cellStyle name="Separador de milhares 11 9 6" xfId="5483"/>
    <cellStyle name="Separador de milhares 11 9 7" xfId="13770"/>
    <cellStyle name="Separador de milhares 11 9 7 2" xfId="29013"/>
    <cellStyle name="Separador de milhares 11 9 8" xfId="16100"/>
    <cellStyle name="Separador de milhares 12" xfId="2532"/>
    <cellStyle name="Separador de milhares 12 10" xfId="2533"/>
    <cellStyle name="Separador de milhares 12 10 2" xfId="5486"/>
    <cellStyle name="Separador de milhares 12 11" xfId="8354"/>
    <cellStyle name="Separador de milhares 12 12" xfId="13208"/>
    <cellStyle name="Separador de milhares 12 12 2" xfId="27061"/>
    <cellStyle name="Separador de milhares 12 13" xfId="13639"/>
    <cellStyle name="Separador de milhares 12 13 2" xfId="28886"/>
    <cellStyle name="Separador de milhares 12 14" xfId="15969"/>
    <cellStyle name="Separador de milhares 12 2" xfId="2534"/>
    <cellStyle name="Separador de milhares 12 2 2" xfId="2535"/>
    <cellStyle name="Separador de milhares 12 2 3" xfId="8355"/>
    <cellStyle name="Separador de milhares 12 2 4" xfId="14823"/>
    <cellStyle name="Separador de milhares 12 2 4 2" xfId="30060"/>
    <cellStyle name="Separador de milhares 12 2 5" xfId="17140"/>
    <cellStyle name="Separador de milhares 12 3" xfId="2536"/>
    <cellStyle name="Separador de milhares 12 3 2" xfId="2537"/>
    <cellStyle name="Separador de milhares 12 4" xfId="2538"/>
    <cellStyle name="Separador de milhares 12 4 2" xfId="2539"/>
    <cellStyle name="Separador de milhares 12 4 3" xfId="2540"/>
    <cellStyle name="Separador de milhares 12 4 3 2" xfId="5488"/>
    <cellStyle name="Separador de milhares 12 4 3 3" xfId="5487"/>
    <cellStyle name="Separador de milhares 12 5" xfId="2541"/>
    <cellStyle name="Separador de milhares 12 6" xfId="2542"/>
    <cellStyle name="Separador de milhares 12 6 2" xfId="5490"/>
    <cellStyle name="Separador de milhares 12 6 3" xfId="8356"/>
    <cellStyle name="Separador de milhares 12 6 4" xfId="5489"/>
    <cellStyle name="Separador de milhares 12 6 5" xfId="14841"/>
    <cellStyle name="Separador de milhares 12 6 5 2" xfId="30072"/>
    <cellStyle name="Separador de milhares 12 6 6" xfId="17157"/>
    <cellStyle name="Separador de milhares 12 7" xfId="2543"/>
    <cellStyle name="Separador de milhares 12 7 2" xfId="8357"/>
    <cellStyle name="Separador de milhares 12 7 3" xfId="5491"/>
    <cellStyle name="Separador de milhares 12 8" xfId="2544"/>
    <cellStyle name="Separador de milhares 12 8 2" xfId="8358"/>
    <cellStyle name="Separador de milhares 12 8 3" xfId="5492"/>
    <cellStyle name="Separador de milhares 12 9" xfId="2545"/>
    <cellStyle name="Separador de milhares 12 9 2" xfId="8359"/>
    <cellStyle name="Separador de milhares 12 9 3" xfId="5493"/>
    <cellStyle name="Separador de milhares 13 10" xfId="2546"/>
    <cellStyle name="Separador de milhares 13 10 2" xfId="2547"/>
    <cellStyle name="Separador de milhares 13 10 2 2" xfId="8360"/>
    <cellStyle name="Separador de milhares 13 10 2 3" xfId="5495"/>
    <cellStyle name="Separador de milhares 13 10 3" xfId="2548"/>
    <cellStyle name="Separador de milhares 13 10 3 2" xfId="8361"/>
    <cellStyle name="Separador de milhares 13 10 3 3" xfId="5496"/>
    <cellStyle name="Separador de milhares 13 10 4" xfId="8362"/>
    <cellStyle name="Separador de milhares 13 10 5" xfId="5494"/>
    <cellStyle name="Separador de milhares 13 10 6" xfId="13771"/>
    <cellStyle name="Separador de milhares 13 10 6 2" xfId="29014"/>
    <cellStyle name="Separador de milhares 13 10 7" xfId="16101"/>
    <cellStyle name="Separador de milhares 13 11" xfId="2549"/>
    <cellStyle name="Separador de milhares 13 11 2" xfId="2550"/>
    <cellStyle name="Separador de milhares 13 11 2 2" xfId="8363"/>
    <cellStyle name="Separador de milhares 13 11 2 3" xfId="5498"/>
    <cellStyle name="Separador de milhares 13 11 3" xfId="2551"/>
    <cellStyle name="Separador de milhares 13 11 3 2" xfId="8364"/>
    <cellStyle name="Separador de milhares 13 11 3 3" xfId="5499"/>
    <cellStyle name="Separador de milhares 13 11 4" xfId="8365"/>
    <cellStyle name="Separador de milhares 13 11 5" xfId="5497"/>
    <cellStyle name="Separador de milhares 13 11 6" xfId="13772"/>
    <cellStyle name="Separador de milhares 13 11 6 2" xfId="29015"/>
    <cellStyle name="Separador de milhares 13 11 7" xfId="16102"/>
    <cellStyle name="Separador de milhares 13 12" xfId="2552"/>
    <cellStyle name="Separador de milhares 13 12 2" xfId="2553"/>
    <cellStyle name="Separador de milhares 13 12 2 2" xfId="8366"/>
    <cellStyle name="Separador de milhares 13 12 2 3" xfId="5501"/>
    <cellStyle name="Separador de milhares 13 12 3" xfId="2554"/>
    <cellStyle name="Separador de milhares 13 12 3 2" xfId="8367"/>
    <cellStyle name="Separador de milhares 13 12 3 3" xfId="5502"/>
    <cellStyle name="Separador de milhares 13 12 4" xfId="8368"/>
    <cellStyle name="Separador de milhares 13 12 5" xfId="5500"/>
    <cellStyle name="Separador de milhares 13 12 6" xfId="13773"/>
    <cellStyle name="Separador de milhares 13 12 6 2" xfId="29016"/>
    <cellStyle name="Separador de milhares 13 12 7" xfId="16103"/>
    <cellStyle name="Separador de milhares 13 13" xfId="2555"/>
    <cellStyle name="Separador de milhares 13 13 2" xfId="2556"/>
    <cellStyle name="Separador de milhares 13 13 2 2" xfId="8369"/>
    <cellStyle name="Separador de milhares 13 13 2 3" xfId="5504"/>
    <cellStyle name="Separador de milhares 13 13 3" xfId="2557"/>
    <cellStyle name="Separador de milhares 13 13 3 2" xfId="8370"/>
    <cellStyle name="Separador de milhares 13 13 3 3" xfId="5505"/>
    <cellStyle name="Separador de milhares 13 13 4" xfId="8371"/>
    <cellStyle name="Separador de milhares 13 13 5" xfId="5503"/>
    <cellStyle name="Separador de milhares 13 13 6" xfId="13774"/>
    <cellStyle name="Separador de milhares 13 13 6 2" xfId="29017"/>
    <cellStyle name="Separador de milhares 13 13 7" xfId="16104"/>
    <cellStyle name="Separador de milhares 13 14" xfId="2558"/>
    <cellStyle name="Separador de milhares 13 14 2" xfId="2559"/>
    <cellStyle name="Separador de milhares 13 14 2 2" xfId="8372"/>
    <cellStyle name="Separador de milhares 13 14 2 3" xfId="5507"/>
    <cellStyle name="Separador de milhares 13 14 3" xfId="2560"/>
    <cellStyle name="Separador de milhares 13 14 3 2" xfId="8373"/>
    <cellStyle name="Separador de milhares 13 14 3 3" xfId="5508"/>
    <cellStyle name="Separador de milhares 13 14 4" xfId="8374"/>
    <cellStyle name="Separador de milhares 13 14 5" xfId="5506"/>
    <cellStyle name="Separador de milhares 13 14 6" xfId="13775"/>
    <cellStyle name="Separador de milhares 13 14 6 2" xfId="29018"/>
    <cellStyle name="Separador de milhares 13 14 7" xfId="16105"/>
    <cellStyle name="Separador de milhares 13 15" xfId="2561"/>
    <cellStyle name="Separador de milhares 13 15 2" xfId="2562"/>
    <cellStyle name="Separador de milhares 13 15 2 2" xfId="8375"/>
    <cellStyle name="Separador de milhares 13 15 2 3" xfId="5510"/>
    <cellStyle name="Separador de milhares 13 15 3" xfId="2563"/>
    <cellStyle name="Separador de milhares 13 15 3 2" xfId="8376"/>
    <cellStyle name="Separador de milhares 13 15 3 3" xfId="5511"/>
    <cellStyle name="Separador de milhares 13 15 4" xfId="8377"/>
    <cellStyle name="Separador de milhares 13 15 5" xfId="5509"/>
    <cellStyle name="Separador de milhares 13 15 6" xfId="13776"/>
    <cellStyle name="Separador de milhares 13 15 6 2" xfId="29019"/>
    <cellStyle name="Separador de milhares 13 15 7" xfId="16106"/>
    <cellStyle name="Separador de milhares 13 16" xfId="2564"/>
    <cellStyle name="Separador de milhares 13 16 2" xfId="2565"/>
    <cellStyle name="Separador de milhares 13 16 2 2" xfId="8378"/>
    <cellStyle name="Separador de milhares 13 16 2 3" xfId="5513"/>
    <cellStyle name="Separador de milhares 13 16 3" xfId="2566"/>
    <cellStyle name="Separador de milhares 13 16 3 2" xfId="8379"/>
    <cellStyle name="Separador de milhares 13 16 3 3" xfId="5514"/>
    <cellStyle name="Separador de milhares 13 16 4" xfId="8380"/>
    <cellStyle name="Separador de milhares 13 16 5" xfId="5512"/>
    <cellStyle name="Separador de milhares 13 16 6" xfId="13777"/>
    <cellStyle name="Separador de milhares 13 16 6 2" xfId="29020"/>
    <cellStyle name="Separador de milhares 13 16 7" xfId="16107"/>
    <cellStyle name="Separador de milhares 13 2" xfId="2567"/>
    <cellStyle name="Separador de milhares 13 2 2" xfId="2568"/>
    <cellStyle name="Separador de milhares 13 2 2 2" xfId="8381"/>
    <cellStyle name="Separador de milhares 13 2 2 3" xfId="5516"/>
    <cellStyle name="Separador de milhares 13 2 3" xfId="2569"/>
    <cellStyle name="Separador de milhares 13 2 3 2" xfId="8382"/>
    <cellStyle name="Separador de milhares 13 2 3 3" xfId="5517"/>
    <cellStyle name="Separador de milhares 13 2 4" xfId="8383"/>
    <cellStyle name="Separador de milhares 13 2 5" xfId="5515"/>
    <cellStyle name="Separador de milhares 13 2 6" xfId="13778"/>
    <cellStyle name="Separador de milhares 13 2 6 2" xfId="29021"/>
    <cellStyle name="Separador de milhares 13 2 7" xfId="16108"/>
    <cellStyle name="Separador de milhares 13 3" xfId="2570"/>
    <cellStyle name="Separador de milhares 13 3 2" xfId="2571"/>
    <cellStyle name="Separador de milhares 13 3 2 2" xfId="8384"/>
    <cellStyle name="Separador de milhares 13 3 2 3" xfId="5519"/>
    <cellStyle name="Separador de milhares 13 3 3" xfId="2572"/>
    <cellStyle name="Separador de milhares 13 3 3 2" xfId="8385"/>
    <cellStyle name="Separador de milhares 13 3 3 3" xfId="5520"/>
    <cellStyle name="Separador de milhares 13 3 4" xfId="8386"/>
    <cellStyle name="Separador de milhares 13 3 5" xfId="5518"/>
    <cellStyle name="Separador de milhares 13 3 6" xfId="13779"/>
    <cellStyle name="Separador de milhares 13 3 6 2" xfId="29022"/>
    <cellStyle name="Separador de milhares 13 3 7" xfId="16109"/>
    <cellStyle name="Separador de milhares 13 4" xfId="2573"/>
    <cellStyle name="Separador de milhares 13 4 2" xfId="2574"/>
    <cellStyle name="Separador de milhares 13 4 2 2" xfId="8387"/>
    <cellStyle name="Separador de milhares 13 4 2 3" xfId="5522"/>
    <cellStyle name="Separador de milhares 13 4 3" xfId="2575"/>
    <cellStyle name="Separador de milhares 13 4 3 2" xfId="8388"/>
    <cellStyle name="Separador de milhares 13 4 3 3" xfId="5523"/>
    <cellStyle name="Separador de milhares 13 4 4" xfId="8389"/>
    <cellStyle name="Separador de milhares 13 4 5" xfId="5521"/>
    <cellStyle name="Separador de milhares 13 4 6" xfId="13780"/>
    <cellStyle name="Separador de milhares 13 4 6 2" xfId="29023"/>
    <cellStyle name="Separador de milhares 13 4 7" xfId="16110"/>
    <cellStyle name="Separador de milhares 13 5" xfId="2576"/>
    <cellStyle name="Separador de milhares 13 5 2" xfId="2577"/>
    <cellStyle name="Separador de milhares 13 5 2 2" xfId="8390"/>
    <cellStyle name="Separador de milhares 13 5 2 3" xfId="5525"/>
    <cellStyle name="Separador de milhares 13 5 3" xfId="2578"/>
    <cellStyle name="Separador de milhares 13 5 3 2" xfId="8391"/>
    <cellStyle name="Separador de milhares 13 5 3 3" xfId="5526"/>
    <cellStyle name="Separador de milhares 13 5 4" xfId="8392"/>
    <cellStyle name="Separador de milhares 13 5 5" xfId="5524"/>
    <cellStyle name="Separador de milhares 13 5 6" xfId="13781"/>
    <cellStyle name="Separador de milhares 13 5 6 2" xfId="29024"/>
    <cellStyle name="Separador de milhares 13 5 7" xfId="16111"/>
    <cellStyle name="Separador de milhares 13 6" xfId="2579"/>
    <cellStyle name="Separador de milhares 13 6 2" xfId="2580"/>
    <cellStyle name="Separador de milhares 13 6 2 2" xfId="8393"/>
    <cellStyle name="Separador de milhares 13 6 2 3" xfId="5528"/>
    <cellStyle name="Separador de milhares 13 6 3" xfId="2581"/>
    <cellStyle name="Separador de milhares 13 6 3 2" xfId="8394"/>
    <cellStyle name="Separador de milhares 13 6 3 3" xfId="5529"/>
    <cellStyle name="Separador de milhares 13 6 4" xfId="8395"/>
    <cellStyle name="Separador de milhares 13 6 5" xfId="5527"/>
    <cellStyle name="Separador de milhares 13 6 6" xfId="13782"/>
    <cellStyle name="Separador de milhares 13 6 6 2" xfId="29025"/>
    <cellStyle name="Separador de milhares 13 6 7" xfId="16112"/>
    <cellStyle name="Separador de milhares 13 7" xfId="2582"/>
    <cellStyle name="Separador de milhares 13 7 2" xfId="2583"/>
    <cellStyle name="Separador de milhares 13 7 2 2" xfId="8396"/>
    <cellStyle name="Separador de milhares 13 7 2 3" xfId="5531"/>
    <cellStyle name="Separador de milhares 13 7 3" xfId="2584"/>
    <cellStyle name="Separador de milhares 13 7 3 2" xfId="8397"/>
    <cellStyle name="Separador de milhares 13 7 3 3" xfId="5532"/>
    <cellStyle name="Separador de milhares 13 7 4" xfId="8398"/>
    <cellStyle name="Separador de milhares 13 7 5" xfId="5530"/>
    <cellStyle name="Separador de milhares 13 7 6" xfId="13783"/>
    <cellStyle name="Separador de milhares 13 7 6 2" xfId="29026"/>
    <cellStyle name="Separador de milhares 13 7 7" xfId="16113"/>
    <cellStyle name="Separador de milhares 13 8" xfId="2585"/>
    <cellStyle name="Separador de milhares 13 8 2" xfId="2586"/>
    <cellStyle name="Separador de milhares 13 8 2 2" xfId="8399"/>
    <cellStyle name="Separador de milhares 13 8 2 3" xfId="5534"/>
    <cellStyle name="Separador de milhares 13 8 3" xfId="2587"/>
    <cellStyle name="Separador de milhares 13 8 3 2" xfId="8400"/>
    <cellStyle name="Separador de milhares 13 8 3 3" xfId="5535"/>
    <cellStyle name="Separador de milhares 13 8 4" xfId="8401"/>
    <cellStyle name="Separador de milhares 13 8 5" xfId="5533"/>
    <cellStyle name="Separador de milhares 13 8 6" xfId="13784"/>
    <cellStyle name="Separador de milhares 13 8 6 2" xfId="29027"/>
    <cellStyle name="Separador de milhares 13 8 7" xfId="16114"/>
    <cellStyle name="Separador de milhares 13 9" xfId="2588"/>
    <cellStyle name="Separador de milhares 13 9 2" xfId="2589"/>
    <cellStyle name="Separador de milhares 13 9 2 2" xfId="8402"/>
    <cellStyle name="Separador de milhares 13 9 2 3" xfId="5537"/>
    <cellStyle name="Separador de milhares 13 9 3" xfId="2590"/>
    <cellStyle name="Separador de milhares 13 9 3 2" xfId="8403"/>
    <cellStyle name="Separador de milhares 13 9 3 3" xfId="5538"/>
    <cellStyle name="Separador de milhares 13 9 4" xfId="8404"/>
    <cellStyle name="Separador de milhares 13 9 5" xfId="5536"/>
    <cellStyle name="Separador de milhares 13 9 6" xfId="13785"/>
    <cellStyle name="Separador de milhares 13 9 6 2" xfId="29028"/>
    <cellStyle name="Separador de milhares 13 9 7" xfId="16115"/>
    <cellStyle name="Separador de milhares 14" xfId="2591"/>
    <cellStyle name="Separador de milhares 14 10" xfId="2592"/>
    <cellStyle name="Separador de milhares 14 10 2" xfId="2593"/>
    <cellStyle name="Separador de milhares 14 10 2 2" xfId="8405"/>
    <cellStyle name="Separador de milhares 14 10 2 3" xfId="5540"/>
    <cellStyle name="Separador de milhares 14 10 3" xfId="2594"/>
    <cellStyle name="Separador de milhares 14 10 3 2" xfId="8406"/>
    <cellStyle name="Separador de milhares 14 10 3 3" xfId="5541"/>
    <cellStyle name="Separador de milhares 14 10 4" xfId="8407"/>
    <cellStyle name="Separador de milhares 14 10 5" xfId="5539"/>
    <cellStyle name="Separador de milhares 14 10 6" xfId="13786"/>
    <cellStyle name="Separador de milhares 14 10 6 2" xfId="29029"/>
    <cellStyle name="Separador de milhares 14 10 7" xfId="16116"/>
    <cellStyle name="Separador de milhares 14 11" xfId="2595"/>
    <cellStyle name="Separador de milhares 14 11 2" xfId="2596"/>
    <cellStyle name="Separador de milhares 14 11 2 2" xfId="8408"/>
    <cellStyle name="Separador de milhares 14 11 2 3" xfId="5543"/>
    <cellStyle name="Separador de milhares 14 11 3" xfId="2597"/>
    <cellStyle name="Separador de milhares 14 11 3 2" xfId="8409"/>
    <cellStyle name="Separador de milhares 14 11 3 3" xfId="5544"/>
    <cellStyle name="Separador de milhares 14 11 4" xfId="8410"/>
    <cellStyle name="Separador de milhares 14 11 5" xfId="5542"/>
    <cellStyle name="Separador de milhares 14 11 6" xfId="13787"/>
    <cellStyle name="Separador de milhares 14 11 6 2" xfId="29030"/>
    <cellStyle name="Separador de milhares 14 11 7" xfId="16117"/>
    <cellStyle name="Separador de milhares 14 12" xfId="2598"/>
    <cellStyle name="Separador de milhares 14 12 2" xfId="2599"/>
    <cellStyle name="Separador de milhares 14 12 2 2" xfId="8411"/>
    <cellStyle name="Separador de milhares 14 12 2 3" xfId="5546"/>
    <cellStyle name="Separador de milhares 14 12 3" xfId="2600"/>
    <cellStyle name="Separador de milhares 14 12 3 2" xfId="8412"/>
    <cellStyle name="Separador de milhares 14 12 3 3" xfId="5547"/>
    <cellStyle name="Separador de milhares 14 12 4" xfId="8413"/>
    <cellStyle name="Separador de milhares 14 12 5" xfId="5545"/>
    <cellStyle name="Separador de milhares 14 12 6" xfId="13788"/>
    <cellStyle name="Separador de milhares 14 12 6 2" xfId="29031"/>
    <cellStyle name="Separador de milhares 14 12 7" xfId="16118"/>
    <cellStyle name="Separador de milhares 14 13" xfId="2601"/>
    <cellStyle name="Separador de milhares 14 13 2" xfId="2602"/>
    <cellStyle name="Separador de milhares 14 13 2 2" xfId="8414"/>
    <cellStyle name="Separador de milhares 14 13 2 3" xfId="5549"/>
    <cellStyle name="Separador de milhares 14 13 3" xfId="2603"/>
    <cellStyle name="Separador de milhares 14 13 3 2" xfId="8415"/>
    <cellStyle name="Separador de milhares 14 13 3 3" xfId="5550"/>
    <cellStyle name="Separador de milhares 14 13 4" xfId="8416"/>
    <cellStyle name="Separador de milhares 14 13 5" xfId="5548"/>
    <cellStyle name="Separador de milhares 14 13 6" xfId="13789"/>
    <cellStyle name="Separador de milhares 14 13 6 2" xfId="29032"/>
    <cellStyle name="Separador de milhares 14 13 7" xfId="16119"/>
    <cellStyle name="Separador de milhares 14 14" xfId="2604"/>
    <cellStyle name="Separador de milhares 14 14 2" xfId="2605"/>
    <cellStyle name="Separador de milhares 14 14 2 2" xfId="8417"/>
    <cellStyle name="Separador de milhares 14 14 2 3" xfId="5552"/>
    <cellStyle name="Separador de milhares 14 14 3" xfId="2606"/>
    <cellStyle name="Separador de milhares 14 14 3 2" xfId="8418"/>
    <cellStyle name="Separador de milhares 14 14 3 3" xfId="5553"/>
    <cellStyle name="Separador de milhares 14 14 4" xfId="8419"/>
    <cellStyle name="Separador de milhares 14 14 5" xfId="5551"/>
    <cellStyle name="Separador de milhares 14 14 6" xfId="13790"/>
    <cellStyle name="Separador de milhares 14 14 6 2" xfId="29033"/>
    <cellStyle name="Separador de milhares 14 14 7" xfId="16120"/>
    <cellStyle name="Separador de milhares 14 15" xfId="2607"/>
    <cellStyle name="Separador de milhares 14 15 2" xfId="2608"/>
    <cellStyle name="Separador de milhares 14 15 2 2" xfId="8420"/>
    <cellStyle name="Separador de milhares 14 15 2 3" xfId="5555"/>
    <cellStyle name="Separador de milhares 14 15 3" xfId="2609"/>
    <cellStyle name="Separador de milhares 14 15 3 2" xfId="8421"/>
    <cellStyle name="Separador de milhares 14 15 3 3" xfId="5556"/>
    <cellStyle name="Separador de milhares 14 15 4" xfId="8422"/>
    <cellStyle name="Separador de milhares 14 15 5" xfId="5554"/>
    <cellStyle name="Separador de milhares 14 15 6" xfId="13791"/>
    <cellStyle name="Separador de milhares 14 15 6 2" xfId="29034"/>
    <cellStyle name="Separador de milhares 14 15 7" xfId="16121"/>
    <cellStyle name="Separador de milhares 14 16" xfId="2610"/>
    <cellStyle name="Separador de milhares 14 16 2" xfId="2611"/>
    <cellStyle name="Separador de milhares 14 16 2 2" xfId="8423"/>
    <cellStyle name="Separador de milhares 14 16 2 3" xfId="5558"/>
    <cellStyle name="Separador de milhares 14 16 3" xfId="2612"/>
    <cellStyle name="Separador de milhares 14 16 3 2" xfId="8424"/>
    <cellStyle name="Separador de milhares 14 16 3 3" xfId="5559"/>
    <cellStyle name="Separador de milhares 14 16 4" xfId="8425"/>
    <cellStyle name="Separador de milhares 14 16 5" xfId="5557"/>
    <cellStyle name="Separador de milhares 14 16 6" xfId="13792"/>
    <cellStyle name="Separador de milhares 14 16 6 2" xfId="29035"/>
    <cellStyle name="Separador de milhares 14 16 7" xfId="16122"/>
    <cellStyle name="Separador de milhares 14 17" xfId="2613"/>
    <cellStyle name="Separador de milhares 14 17 2" xfId="8426"/>
    <cellStyle name="Separador de milhares 14 17 3" xfId="5560"/>
    <cellStyle name="Separador de milhares 14 18" xfId="2614"/>
    <cellStyle name="Separador de milhares 14 18 2" xfId="5561"/>
    <cellStyle name="Separador de milhares 14 19" xfId="8427"/>
    <cellStyle name="Separador de milhares 14 2" xfId="2615"/>
    <cellStyle name="Separador de milhares 14 2 2" xfId="2616"/>
    <cellStyle name="Separador de milhares 14 2 2 2" xfId="5563"/>
    <cellStyle name="Separador de milhares 14 2 2 3" xfId="5562"/>
    <cellStyle name="Separador de milhares 14 2 3" xfId="2617"/>
    <cellStyle name="Separador de milhares 14 2 3 2" xfId="8428"/>
    <cellStyle name="Separador de milhares 14 2 3 3" xfId="5564"/>
    <cellStyle name="Separador de milhares 14 2 4" xfId="2618"/>
    <cellStyle name="Separador de milhares 14 2 4 2" xfId="5565"/>
    <cellStyle name="Separador de milhares 14 2 5" xfId="8429"/>
    <cellStyle name="Separador de milhares 14 2 6" xfId="13793"/>
    <cellStyle name="Separador de milhares 14 2 6 2" xfId="29036"/>
    <cellStyle name="Separador de milhares 14 2 7" xfId="16123"/>
    <cellStyle name="Separador de milhares 14 20" xfId="13656"/>
    <cellStyle name="Separador de milhares 14 20 2" xfId="28902"/>
    <cellStyle name="Separador de milhares 14 21" xfId="15990"/>
    <cellStyle name="Separador de milhares 14 3" xfId="2619"/>
    <cellStyle name="Separador de milhares 14 3 2" xfId="2620"/>
    <cellStyle name="Separador de milhares 14 3 2 2" xfId="8430"/>
    <cellStyle name="Separador de milhares 14 3 2 3" xfId="5567"/>
    <cellStyle name="Separador de milhares 14 3 3" xfId="2621"/>
    <cellStyle name="Separador de milhares 14 3 3 2" xfId="8431"/>
    <cellStyle name="Separador de milhares 14 3 3 3" xfId="5568"/>
    <cellStyle name="Separador de milhares 14 3 4" xfId="8432"/>
    <cellStyle name="Separador de milhares 14 3 5" xfId="5566"/>
    <cellStyle name="Separador de milhares 14 3 6" xfId="13794"/>
    <cellStyle name="Separador de milhares 14 3 6 2" xfId="29037"/>
    <cellStyle name="Separador de milhares 14 3 7" xfId="16124"/>
    <cellStyle name="Separador de milhares 14 4" xfId="2622"/>
    <cellStyle name="Separador de milhares 14 4 2" xfId="2623"/>
    <cellStyle name="Separador de milhares 14 4 2 2" xfId="8433"/>
    <cellStyle name="Separador de milhares 14 4 2 3" xfId="5570"/>
    <cellStyle name="Separador de milhares 14 4 3" xfId="2624"/>
    <cellStyle name="Separador de milhares 14 4 3 2" xfId="8434"/>
    <cellStyle name="Separador de milhares 14 4 3 3" xfId="5571"/>
    <cellStyle name="Separador de milhares 14 4 4" xfId="8435"/>
    <cellStyle name="Separador de milhares 14 4 5" xfId="5569"/>
    <cellStyle name="Separador de milhares 14 4 6" xfId="13795"/>
    <cellStyle name="Separador de milhares 14 4 6 2" xfId="29038"/>
    <cellStyle name="Separador de milhares 14 4 7" xfId="16125"/>
    <cellStyle name="Separador de milhares 14 5" xfId="2625"/>
    <cellStyle name="Separador de milhares 14 5 2" xfId="2626"/>
    <cellStyle name="Separador de milhares 14 5 2 2" xfId="8436"/>
    <cellStyle name="Separador de milhares 14 5 2 3" xfId="5573"/>
    <cellStyle name="Separador de milhares 14 5 3" xfId="2627"/>
    <cellStyle name="Separador de milhares 14 5 3 2" xfId="8437"/>
    <cellStyle name="Separador de milhares 14 5 3 3" xfId="5574"/>
    <cellStyle name="Separador de milhares 14 5 4" xfId="8438"/>
    <cellStyle name="Separador de milhares 14 5 5" xfId="5572"/>
    <cellStyle name="Separador de milhares 14 5 6" xfId="13796"/>
    <cellStyle name="Separador de milhares 14 5 6 2" xfId="29039"/>
    <cellStyle name="Separador de milhares 14 5 7" xfId="16126"/>
    <cellStyle name="Separador de milhares 14 6" xfId="2628"/>
    <cellStyle name="Separador de milhares 14 6 2" xfId="2629"/>
    <cellStyle name="Separador de milhares 14 6 2 2" xfId="8439"/>
    <cellStyle name="Separador de milhares 14 6 2 3" xfId="5576"/>
    <cellStyle name="Separador de milhares 14 6 3" xfId="2630"/>
    <cellStyle name="Separador de milhares 14 6 3 2" xfId="8440"/>
    <cellStyle name="Separador de milhares 14 6 3 3" xfId="5577"/>
    <cellStyle name="Separador de milhares 14 6 4" xfId="8441"/>
    <cellStyle name="Separador de milhares 14 6 5" xfId="5575"/>
    <cellStyle name="Separador de milhares 14 6 6" xfId="13797"/>
    <cellStyle name="Separador de milhares 14 6 6 2" xfId="29040"/>
    <cellStyle name="Separador de milhares 14 6 7" xfId="16127"/>
    <cellStyle name="Separador de milhares 14 7" xfId="2631"/>
    <cellStyle name="Separador de milhares 14 7 2" xfId="2632"/>
    <cellStyle name="Separador de milhares 14 7 2 2" xfId="8442"/>
    <cellStyle name="Separador de milhares 14 7 2 3" xfId="5579"/>
    <cellStyle name="Separador de milhares 14 7 3" xfId="2633"/>
    <cellStyle name="Separador de milhares 14 7 3 2" xfId="8443"/>
    <cellStyle name="Separador de milhares 14 7 3 3" xfId="5580"/>
    <cellStyle name="Separador de milhares 14 7 4" xfId="8444"/>
    <cellStyle name="Separador de milhares 14 7 5" xfId="5578"/>
    <cellStyle name="Separador de milhares 14 7 6" xfId="13798"/>
    <cellStyle name="Separador de milhares 14 7 6 2" xfId="29041"/>
    <cellStyle name="Separador de milhares 14 7 7" xfId="16128"/>
    <cellStyle name="Separador de milhares 14 8" xfId="2634"/>
    <cellStyle name="Separador de milhares 14 8 2" xfId="2635"/>
    <cellStyle name="Separador de milhares 14 8 2 2" xfId="8445"/>
    <cellStyle name="Separador de milhares 14 8 2 3" xfId="5582"/>
    <cellStyle name="Separador de milhares 14 8 3" xfId="2636"/>
    <cellStyle name="Separador de milhares 14 8 3 2" xfId="8446"/>
    <cellStyle name="Separador de milhares 14 8 3 3" xfId="5583"/>
    <cellStyle name="Separador de milhares 14 8 4" xfId="8447"/>
    <cellStyle name="Separador de milhares 14 8 5" xfId="5581"/>
    <cellStyle name="Separador de milhares 14 8 6" xfId="13799"/>
    <cellStyle name="Separador de milhares 14 8 6 2" xfId="29042"/>
    <cellStyle name="Separador de milhares 14 8 7" xfId="16129"/>
    <cellStyle name="Separador de milhares 14 9" xfId="2637"/>
    <cellStyle name="Separador de milhares 14 9 2" xfId="2638"/>
    <cellStyle name="Separador de milhares 14 9 2 2" xfId="8448"/>
    <cellStyle name="Separador de milhares 14 9 2 3" xfId="5585"/>
    <cellStyle name="Separador de milhares 14 9 3" xfId="2639"/>
    <cellStyle name="Separador de milhares 14 9 3 2" xfId="8449"/>
    <cellStyle name="Separador de milhares 14 9 3 3" xfId="5586"/>
    <cellStyle name="Separador de milhares 14 9 4" xfId="8450"/>
    <cellStyle name="Separador de milhares 14 9 5" xfId="5584"/>
    <cellStyle name="Separador de milhares 14 9 6" xfId="13800"/>
    <cellStyle name="Separador de milhares 14 9 6 2" xfId="29043"/>
    <cellStyle name="Separador de milhares 14 9 7" xfId="16130"/>
    <cellStyle name="Separador de milhares 15" xfId="2640"/>
    <cellStyle name="Separador de milhares 15 10" xfId="2641"/>
    <cellStyle name="Separador de milhares 15 10 2" xfId="2642"/>
    <cellStyle name="Separador de milhares 15 10 2 2" xfId="8451"/>
    <cellStyle name="Separador de milhares 15 10 2 3" xfId="5588"/>
    <cellStyle name="Separador de milhares 15 10 3" xfId="2643"/>
    <cellStyle name="Separador de milhares 15 10 3 2" xfId="8452"/>
    <cellStyle name="Separador de milhares 15 10 3 3" xfId="5589"/>
    <cellStyle name="Separador de milhares 15 10 4" xfId="8453"/>
    <cellStyle name="Separador de milhares 15 10 5" xfId="5587"/>
    <cellStyle name="Separador de milhares 15 10 6" xfId="13801"/>
    <cellStyle name="Separador de milhares 15 10 6 2" xfId="29044"/>
    <cellStyle name="Separador de milhares 15 10 7" xfId="16131"/>
    <cellStyle name="Separador de milhares 15 11" xfId="2644"/>
    <cellStyle name="Separador de milhares 15 11 2" xfId="2645"/>
    <cellStyle name="Separador de milhares 15 11 2 2" xfId="8454"/>
    <cellStyle name="Separador de milhares 15 11 2 3" xfId="5591"/>
    <cellStyle name="Separador de milhares 15 11 3" xfId="2646"/>
    <cellStyle name="Separador de milhares 15 11 3 2" xfId="8455"/>
    <cellStyle name="Separador de milhares 15 11 3 3" xfId="5592"/>
    <cellStyle name="Separador de milhares 15 11 4" xfId="8456"/>
    <cellStyle name="Separador de milhares 15 11 5" xfId="5590"/>
    <cellStyle name="Separador de milhares 15 11 6" xfId="13802"/>
    <cellStyle name="Separador de milhares 15 11 6 2" xfId="29045"/>
    <cellStyle name="Separador de milhares 15 11 7" xfId="16132"/>
    <cellStyle name="Separador de milhares 15 12" xfId="2647"/>
    <cellStyle name="Separador de milhares 15 12 2" xfId="2648"/>
    <cellStyle name="Separador de milhares 15 12 2 2" xfId="8457"/>
    <cellStyle name="Separador de milhares 15 12 2 3" xfId="5594"/>
    <cellStyle name="Separador de milhares 15 12 3" xfId="2649"/>
    <cellStyle name="Separador de milhares 15 12 3 2" xfId="8458"/>
    <cellStyle name="Separador de milhares 15 12 3 3" xfId="5595"/>
    <cellStyle name="Separador de milhares 15 12 4" xfId="8459"/>
    <cellStyle name="Separador de milhares 15 12 5" xfId="5593"/>
    <cellStyle name="Separador de milhares 15 12 6" xfId="13803"/>
    <cellStyle name="Separador de milhares 15 12 6 2" xfId="29046"/>
    <cellStyle name="Separador de milhares 15 12 7" xfId="16133"/>
    <cellStyle name="Separador de milhares 15 13" xfId="2650"/>
    <cellStyle name="Separador de milhares 15 13 2" xfId="2651"/>
    <cellStyle name="Separador de milhares 15 13 2 2" xfId="8460"/>
    <cellStyle name="Separador de milhares 15 13 2 3" xfId="5597"/>
    <cellStyle name="Separador de milhares 15 13 3" xfId="2652"/>
    <cellStyle name="Separador de milhares 15 13 3 2" xfId="8461"/>
    <cellStyle name="Separador de milhares 15 13 3 3" xfId="5598"/>
    <cellStyle name="Separador de milhares 15 13 4" xfId="8462"/>
    <cellStyle name="Separador de milhares 15 13 5" xfId="5596"/>
    <cellStyle name="Separador de milhares 15 13 6" xfId="13804"/>
    <cellStyle name="Separador de milhares 15 13 6 2" xfId="29047"/>
    <cellStyle name="Separador de milhares 15 13 7" xfId="16134"/>
    <cellStyle name="Separador de milhares 15 14" xfId="2653"/>
    <cellStyle name="Separador de milhares 15 14 2" xfId="2654"/>
    <cellStyle name="Separador de milhares 15 14 2 2" xfId="8463"/>
    <cellStyle name="Separador de milhares 15 14 2 3" xfId="5600"/>
    <cellStyle name="Separador de milhares 15 14 3" xfId="2655"/>
    <cellStyle name="Separador de milhares 15 14 3 2" xfId="8464"/>
    <cellStyle name="Separador de milhares 15 14 3 3" xfId="5601"/>
    <cellStyle name="Separador de milhares 15 14 4" xfId="8465"/>
    <cellStyle name="Separador de milhares 15 14 5" xfId="5599"/>
    <cellStyle name="Separador de milhares 15 14 6" xfId="13805"/>
    <cellStyle name="Separador de milhares 15 14 6 2" xfId="29048"/>
    <cellStyle name="Separador de milhares 15 14 7" xfId="16135"/>
    <cellStyle name="Separador de milhares 15 15" xfId="2656"/>
    <cellStyle name="Separador de milhares 15 15 2" xfId="2657"/>
    <cellStyle name="Separador de milhares 15 15 2 2" xfId="8466"/>
    <cellStyle name="Separador de milhares 15 15 2 3" xfId="5603"/>
    <cellStyle name="Separador de milhares 15 15 3" xfId="2658"/>
    <cellStyle name="Separador de milhares 15 15 3 2" xfId="8467"/>
    <cellStyle name="Separador de milhares 15 15 3 3" xfId="5604"/>
    <cellStyle name="Separador de milhares 15 15 4" xfId="8468"/>
    <cellStyle name="Separador de milhares 15 15 5" xfId="5602"/>
    <cellStyle name="Separador de milhares 15 15 6" xfId="13806"/>
    <cellStyle name="Separador de milhares 15 15 6 2" xfId="29049"/>
    <cellStyle name="Separador de milhares 15 15 7" xfId="16136"/>
    <cellStyle name="Separador de milhares 15 16" xfId="2659"/>
    <cellStyle name="Separador de milhares 15 16 2" xfId="2660"/>
    <cellStyle name="Separador de milhares 15 16 2 2" xfId="8469"/>
    <cellStyle name="Separador de milhares 15 16 2 3" xfId="5606"/>
    <cellStyle name="Separador de milhares 15 16 3" xfId="2661"/>
    <cellStyle name="Separador de milhares 15 16 3 2" xfId="8470"/>
    <cellStyle name="Separador de milhares 15 16 3 3" xfId="5607"/>
    <cellStyle name="Separador de milhares 15 16 4" xfId="8471"/>
    <cellStyle name="Separador de milhares 15 16 5" xfId="5605"/>
    <cellStyle name="Separador de milhares 15 16 6" xfId="13807"/>
    <cellStyle name="Separador de milhares 15 16 6 2" xfId="29050"/>
    <cellStyle name="Separador de milhares 15 16 7" xfId="16137"/>
    <cellStyle name="Separador de milhares 15 2" xfId="2662"/>
    <cellStyle name="Separador de milhares 15 2 2" xfId="2663"/>
    <cellStyle name="Separador de milhares 15 2 2 2" xfId="8472"/>
    <cellStyle name="Separador de milhares 15 2 2 3" xfId="5609"/>
    <cellStyle name="Separador de milhares 15 2 3" xfId="2664"/>
    <cellStyle name="Separador de milhares 15 2 3 2" xfId="8473"/>
    <cellStyle name="Separador de milhares 15 2 3 3" xfId="5610"/>
    <cellStyle name="Separador de milhares 15 2 4" xfId="8474"/>
    <cellStyle name="Separador de milhares 15 2 5" xfId="5608"/>
    <cellStyle name="Separador de milhares 15 2 6" xfId="13808"/>
    <cellStyle name="Separador de milhares 15 2 6 2" xfId="29051"/>
    <cellStyle name="Separador de milhares 15 2 7" xfId="16138"/>
    <cellStyle name="Separador de milhares 15 3" xfId="2665"/>
    <cellStyle name="Separador de milhares 15 3 2" xfId="2666"/>
    <cellStyle name="Separador de milhares 15 3 2 2" xfId="8475"/>
    <cellStyle name="Separador de milhares 15 3 2 3" xfId="5612"/>
    <cellStyle name="Separador de milhares 15 3 3" xfId="2667"/>
    <cellStyle name="Separador de milhares 15 3 3 2" xfId="8476"/>
    <cellStyle name="Separador de milhares 15 3 3 3" xfId="5613"/>
    <cellStyle name="Separador de milhares 15 3 4" xfId="8477"/>
    <cellStyle name="Separador de milhares 15 3 5" xfId="5611"/>
    <cellStyle name="Separador de milhares 15 3 6" xfId="13809"/>
    <cellStyle name="Separador de milhares 15 3 6 2" xfId="29052"/>
    <cellStyle name="Separador de milhares 15 3 7" xfId="16139"/>
    <cellStyle name="Separador de milhares 15 4" xfId="2668"/>
    <cellStyle name="Separador de milhares 15 4 2" xfId="2669"/>
    <cellStyle name="Separador de milhares 15 4 2 2" xfId="8478"/>
    <cellStyle name="Separador de milhares 15 4 2 3" xfId="5615"/>
    <cellStyle name="Separador de milhares 15 4 3" xfId="2670"/>
    <cellStyle name="Separador de milhares 15 4 3 2" xfId="8479"/>
    <cellStyle name="Separador de milhares 15 4 3 3" xfId="5616"/>
    <cellStyle name="Separador de milhares 15 4 4" xfId="8480"/>
    <cellStyle name="Separador de milhares 15 4 5" xfId="5614"/>
    <cellStyle name="Separador de milhares 15 4 6" xfId="13810"/>
    <cellStyle name="Separador de milhares 15 4 6 2" xfId="29053"/>
    <cellStyle name="Separador de milhares 15 4 7" xfId="16140"/>
    <cellStyle name="Separador de milhares 15 5" xfId="2671"/>
    <cellStyle name="Separador de milhares 15 5 2" xfId="2672"/>
    <cellStyle name="Separador de milhares 15 5 2 2" xfId="8481"/>
    <cellStyle name="Separador de milhares 15 5 2 3" xfId="5618"/>
    <cellStyle name="Separador de milhares 15 5 3" xfId="2673"/>
    <cellStyle name="Separador de milhares 15 5 3 2" xfId="8482"/>
    <cellStyle name="Separador de milhares 15 5 3 3" xfId="5619"/>
    <cellStyle name="Separador de milhares 15 5 4" xfId="8483"/>
    <cellStyle name="Separador de milhares 15 5 5" xfId="5617"/>
    <cellStyle name="Separador de milhares 15 5 6" xfId="13811"/>
    <cellStyle name="Separador de milhares 15 5 6 2" xfId="29054"/>
    <cellStyle name="Separador de milhares 15 5 7" xfId="16141"/>
    <cellStyle name="Separador de milhares 15 6" xfId="2674"/>
    <cellStyle name="Separador de milhares 15 6 2" xfId="2675"/>
    <cellStyle name="Separador de milhares 15 6 2 2" xfId="8484"/>
    <cellStyle name="Separador de milhares 15 6 2 3" xfId="5621"/>
    <cellStyle name="Separador de milhares 15 6 3" xfId="2676"/>
    <cellStyle name="Separador de milhares 15 6 3 2" xfId="8485"/>
    <cellStyle name="Separador de milhares 15 6 3 3" xfId="5622"/>
    <cellStyle name="Separador de milhares 15 6 4" xfId="8486"/>
    <cellStyle name="Separador de milhares 15 6 5" xfId="5620"/>
    <cellStyle name="Separador de milhares 15 6 6" xfId="13812"/>
    <cellStyle name="Separador de milhares 15 6 6 2" xfId="29055"/>
    <cellStyle name="Separador de milhares 15 6 7" xfId="16142"/>
    <cellStyle name="Separador de milhares 15 7" xfId="2677"/>
    <cellStyle name="Separador de milhares 15 7 2" xfId="2678"/>
    <cellStyle name="Separador de milhares 15 7 2 2" xfId="8487"/>
    <cellStyle name="Separador de milhares 15 7 2 3" xfId="5624"/>
    <cellStyle name="Separador de milhares 15 7 3" xfId="2679"/>
    <cellStyle name="Separador de milhares 15 7 3 2" xfId="8488"/>
    <cellStyle name="Separador de milhares 15 7 3 3" xfId="5625"/>
    <cellStyle name="Separador de milhares 15 7 4" xfId="8489"/>
    <cellStyle name="Separador de milhares 15 7 5" xfId="5623"/>
    <cellStyle name="Separador de milhares 15 7 6" xfId="13813"/>
    <cellStyle name="Separador de milhares 15 7 6 2" xfId="29056"/>
    <cellStyle name="Separador de milhares 15 7 7" xfId="16143"/>
    <cellStyle name="Separador de milhares 15 8" xfId="2680"/>
    <cellStyle name="Separador de milhares 15 8 2" xfId="2681"/>
    <cellStyle name="Separador de milhares 15 8 2 2" xfId="8490"/>
    <cellStyle name="Separador de milhares 15 8 2 3" xfId="5627"/>
    <cellStyle name="Separador de milhares 15 8 3" xfId="2682"/>
    <cellStyle name="Separador de milhares 15 8 3 2" xfId="8491"/>
    <cellStyle name="Separador de milhares 15 8 3 3" xfId="5628"/>
    <cellStyle name="Separador de milhares 15 8 4" xfId="8492"/>
    <cellStyle name="Separador de milhares 15 8 5" xfId="5626"/>
    <cellStyle name="Separador de milhares 15 8 6" xfId="13814"/>
    <cellStyle name="Separador de milhares 15 8 6 2" xfId="29057"/>
    <cellStyle name="Separador de milhares 15 8 7" xfId="16144"/>
    <cellStyle name="Separador de milhares 15 9" xfId="2683"/>
    <cellStyle name="Separador de milhares 15 9 2" xfId="2684"/>
    <cellStyle name="Separador de milhares 15 9 2 2" xfId="8493"/>
    <cellStyle name="Separador de milhares 15 9 2 3" xfId="5630"/>
    <cellStyle name="Separador de milhares 15 9 3" xfId="2685"/>
    <cellStyle name="Separador de milhares 15 9 3 2" xfId="8494"/>
    <cellStyle name="Separador de milhares 15 9 3 3" xfId="5631"/>
    <cellStyle name="Separador de milhares 15 9 4" xfId="8495"/>
    <cellStyle name="Separador de milhares 15 9 5" xfId="5629"/>
    <cellStyle name="Separador de milhares 15 9 6" xfId="13815"/>
    <cellStyle name="Separador de milhares 15 9 6 2" xfId="29058"/>
    <cellStyle name="Separador de milhares 15 9 7" xfId="16145"/>
    <cellStyle name="Separador de milhares 16 10" xfId="2686"/>
    <cellStyle name="Separador de milhares 16 10 2" xfId="2687"/>
    <cellStyle name="Separador de milhares 16 10 2 2" xfId="8496"/>
    <cellStyle name="Separador de milhares 16 10 2 3" xfId="5633"/>
    <cellStyle name="Separador de milhares 16 10 3" xfId="2688"/>
    <cellStyle name="Separador de milhares 16 10 3 2" xfId="8497"/>
    <cellStyle name="Separador de milhares 16 10 3 3" xfId="5634"/>
    <cellStyle name="Separador de milhares 16 10 4" xfId="8498"/>
    <cellStyle name="Separador de milhares 16 10 5" xfId="5632"/>
    <cellStyle name="Separador de milhares 16 10 6" xfId="13816"/>
    <cellStyle name="Separador de milhares 16 10 6 2" xfId="29059"/>
    <cellStyle name="Separador de milhares 16 10 7" xfId="16146"/>
    <cellStyle name="Separador de milhares 16 11" xfId="2689"/>
    <cellStyle name="Separador de milhares 16 11 2" xfId="2690"/>
    <cellStyle name="Separador de milhares 16 11 2 2" xfId="8499"/>
    <cellStyle name="Separador de milhares 16 11 2 3" xfId="5636"/>
    <cellStyle name="Separador de milhares 16 11 3" xfId="2691"/>
    <cellStyle name="Separador de milhares 16 11 3 2" xfId="8500"/>
    <cellStyle name="Separador de milhares 16 11 3 3" xfId="5637"/>
    <cellStyle name="Separador de milhares 16 11 4" xfId="8501"/>
    <cellStyle name="Separador de milhares 16 11 5" xfId="5635"/>
    <cellStyle name="Separador de milhares 16 11 6" xfId="13817"/>
    <cellStyle name="Separador de milhares 16 11 6 2" xfId="29060"/>
    <cellStyle name="Separador de milhares 16 11 7" xfId="16147"/>
    <cellStyle name="Separador de milhares 16 12" xfId="2692"/>
    <cellStyle name="Separador de milhares 16 12 2" xfId="2693"/>
    <cellStyle name="Separador de milhares 16 12 2 2" xfId="8502"/>
    <cellStyle name="Separador de milhares 16 12 2 3" xfId="5639"/>
    <cellStyle name="Separador de milhares 16 12 3" xfId="2694"/>
    <cellStyle name="Separador de milhares 16 12 3 2" xfId="8503"/>
    <cellStyle name="Separador de milhares 16 12 3 3" xfId="5640"/>
    <cellStyle name="Separador de milhares 16 12 4" xfId="8504"/>
    <cellStyle name="Separador de milhares 16 12 5" xfId="5638"/>
    <cellStyle name="Separador de milhares 16 12 6" xfId="13818"/>
    <cellStyle name="Separador de milhares 16 12 6 2" xfId="29061"/>
    <cellStyle name="Separador de milhares 16 12 7" xfId="16148"/>
    <cellStyle name="Separador de milhares 16 13" xfId="2695"/>
    <cellStyle name="Separador de milhares 16 13 2" xfId="2696"/>
    <cellStyle name="Separador de milhares 16 13 2 2" xfId="8505"/>
    <cellStyle name="Separador de milhares 16 13 2 3" xfId="5642"/>
    <cellStyle name="Separador de milhares 16 13 3" xfId="2697"/>
    <cellStyle name="Separador de milhares 16 13 3 2" xfId="8506"/>
    <cellStyle name="Separador de milhares 16 13 3 3" xfId="5643"/>
    <cellStyle name="Separador de milhares 16 13 4" xfId="8507"/>
    <cellStyle name="Separador de milhares 16 13 5" xfId="5641"/>
    <cellStyle name="Separador de milhares 16 13 6" xfId="13819"/>
    <cellStyle name="Separador de milhares 16 13 6 2" xfId="29062"/>
    <cellStyle name="Separador de milhares 16 13 7" xfId="16149"/>
    <cellStyle name="Separador de milhares 16 14" xfId="2698"/>
    <cellStyle name="Separador de milhares 16 14 2" xfId="2699"/>
    <cellStyle name="Separador de milhares 16 14 2 2" xfId="8508"/>
    <cellStyle name="Separador de milhares 16 14 2 3" xfId="5645"/>
    <cellStyle name="Separador de milhares 16 14 3" xfId="2700"/>
    <cellStyle name="Separador de milhares 16 14 3 2" xfId="8509"/>
    <cellStyle name="Separador de milhares 16 14 3 3" xfId="5646"/>
    <cellStyle name="Separador de milhares 16 14 4" xfId="8510"/>
    <cellStyle name="Separador de milhares 16 14 5" xfId="5644"/>
    <cellStyle name="Separador de milhares 16 14 6" xfId="13820"/>
    <cellStyle name="Separador de milhares 16 14 6 2" xfId="29063"/>
    <cellStyle name="Separador de milhares 16 14 7" xfId="16150"/>
    <cellStyle name="Separador de milhares 16 15" xfId="2701"/>
    <cellStyle name="Separador de milhares 16 15 2" xfId="2702"/>
    <cellStyle name="Separador de milhares 16 15 2 2" xfId="8511"/>
    <cellStyle name="Separador de milhares 16 15 2 3" xfId="5648"/>
    <cellStyle name="Separador de milhares 16 15 3" xfId="2703"/>
    <cellStyle name="Separador de milhares 16 15 3 2" xfId="8512"/>
    <cellStyle name="Separador de milhares 16 15 3 3" xfId="5649"/>
    <cellStyle name="Separador de milhares 16 15 4" xfId="8513"/>
    <cellStyle name="Separador de milhares 16 15 5" xfId="5647"/>
    <cellStyle name="Separador de milhares 16 15 6" xfId="13821"/>
    <cellStyle name="Separador de milhares 16 15 6 2" xfId="29064"/>
    <cellStyle name="Separador de milhares 16 15 7" xfId="16151"/>
    <cellStyle name="Separador de milhares 16 16" xfId="2704"/>
    <cellStyle name="Separador de milhares 16 16 2" xfId="2705"/>
    <cellStyle name="Separador de milhares 16 16 2 2" xfId="8514"/>
    <cellStyle name="Separador de milhares 16 16 2 3" xfId="5651"/>
    <cellStyle name="Separador de milhares 16 16 3" xfId="2706"/>
    <cellStyle name="Separador de milhares 16 16 3 2" xfId="8515"/>
    <cellStyle name="Separador de milhares 16 16 3 3" xfId="5652"/>
    <cellStyle name="Separador de milhares 16 16 4" xfId="8516"/>
    <cellStyle name="Separador de milhares 16 16 5" xfId="5650"/>
    <cellStyle name="Separador de milhares 16 16 6" xfId="13822"/>
    <cellStyle name="Separador de milhares 16 16 6 2" xfId="29065"/>
    <cellStyle name="Separador de milhares 16 16 7" xfId="16152"/>
    <cellStyle name="Separador de milhares 16 17" xfId="2707"/>
    <cellStyle name="Separador de milhares 16 2" xfId="2708"/>
    <cellStyle name="Separador de milhares 16 2 2" xfId="2709"/>
    <cellStyle name="Separador de milhares 16 2 2 2" xfId="8517"/>
    <cellStyle name="Separador de milhares 16 2 2 3" xfId="5654"/>
    <cellStyle name="Separador de milhares 16 2 3" xfId="2710"/>
    <cellStyle name="Separador de milhares 16 2 3 2" xfId="8518"/>
    <cellStyle name="Separador de milhares 16 2 3 3" xfId="5655"/>
    <cellStyle name="Separador de milhares 16 2 4" xfId="8519"/>
    <cellStyle name="Separador de milhares 16 2 5" xfId="5653"/>
    <cellStyle name="Separador de milhares 16 2 6" xfId="13823"/>
    <cellStyle name="Separador de milhares 16 2 6 2" xfId="29066"/>
    <cellStyle name="Separador de milhares 16 2 7" xfId="16153"/>
    <cellStyle name="Separador de milhares 16 3" xfId="2711"/>
    <cellStyle name="Separador de milhares 16 3 2" xfId="2712"/>
    <cellStyle name="Separador de milhares 16 3 2 2" xfId="8520"/>
    <cellStyle name="Separador de milhares 16 3 2 3" xfId="5657"/>
    <cellStyle name="Separador de milhares 16 3 3" xfId="2713"/>
    <cellStyle name="Separador de milhares 16 3 3 2" xfId="8521"/>
    <cellStyle name="Separador de milhares 16 3 3 3" xfId="5658"/>
    <cellStyle name="Separador de milhares 16 3 4" xfId="8522"/>
    <cellStyle name="Separador de milhares 16 3 5" xfId="5656"/>
    <cellStyle name="Separador de milhares 16 3 6" xfId="13824"/>
    <cellStyle name="Separador de milhares 16 3 6 2" xfId="29067"/>
    <cellStyle name="Separador de milhares 16 3 7" xfId="16154"/>
    <cellStyle name="Separador de milhares 16 4" xfId="2714"/>
    <cellStyle name="Separador de milhares 16 4 2" xfId="2715"/>
    <cellStyle name="Separador de milhares 16 4 2 2" xfId="8523"/>
    <cellStyle name="Separador de milhares 16 4 2 3" xfId="5660"/>
    <cellStyle name="Separador de milhares 16 4 3" xfId="2716"/>
    <cellStyle name="Separador de milhares 16 4 3 2" xfId="8524"/>
    <cellStyle name="Separador de milhares 16 4 3 3" xfId="5661"/>
    <cellStyle name="Separador de milhares 16 4 4" xfId="8525"/>
    <cellStyle name="Separador de milhares 16 4 5" xfId="5659"/>
    <cellStyle name="Separador de milhares 16 4 6" xfId="13825"/>
    <cellStyle name="Separador de milhares 16 4 6 2" xfId="29068"/>
    <cellStyle name="Separador de milhares 16 4 7" xfId="16155"/>
    <cellStyle name="Separador de milhares 16 5" xfId="2717"/>
    <cellStyle name="Separador de milhares 16 5 2" xfId="2718"/>
    <cellStyle name="Separador de milhares 16 5 2 2" xfId="8526"/>
    <cellStyle name="Separador de milhares 16 5 2 3" xfId="5663"/>
    <cellStyle name="Separador de milhares 16 5 3" xfId="2719"/>
    <cellStyle name="Separador de milhares 16 5 3 2" xfId="8527"/>
    <cellStyle name="Separador de milhares 16 5 3 3" xfId="5664"/>
    <cellStyle name="Separador de milhares 16 5 4" xfId="8528"/>
    <cellStyle name="Separador de milhares 16 5 5" xfId="5662"/>
    <cellStyle name="Separador de milhares 16 5 6" xfId="13826"/>
    <cellStyle name="Separador de milhares 16 5 6 2" xfId="29069"/>
    <cellStyle name="Separador de milhares 16 5 7" xfId="16156"/>
    <cellStyle name="Separador de milhares 16 6" xfId="2720"/>
    <cellStyle name="Separador de milhares 16 6 2" xfId="2721"/>
    <cellStyle name="Separador de milhares 16 6 2 2" xfId="8529"/>
    <cellStyle name="Separador de milhares 16 6 2 3" xfId="5666"/>
    <cellStyle name="Separador de milhares 16 6 3" xfId="2722"/>
    <cellStyle name="Separador de milhares 16 6 3 2" xfId="8530"/>
    <cellStyle name="Separador de milhares 16 6 3 3" xfId="5667"/>
    <cellStyle name="Separador de milhares 16 6 4" xfId="8531"/>
    <cellStyle name="Separador de milhares 16 6 5" xfId="5665"/>
    <cellStyle name="Separador de milhares 16 6 6" xfId="13827"/>
    <cellStyle name="Separador de milhares 16 6 6 2" xfId="29070"/>
    <cellStyle name="Separador de milhares 16 6 7" xfId="16157"/>
    <cellStyle name="Separador de milhares 16 7" xfId="2723"/>
    <cellStyle name="Separador de milhares 16 7 2" xfId="2724"/>
    <cellStyle name="Separador de milhares 16 7 2 2" xfId="8533"/>
    <cellStyle name="Separador de milhares 16 7 2 3" xfId="5669"/>
    <cellStyle name="Separador de milhares 16 7 3" xfId="2725"/>
    <cellStyle name="Separador de milhares 16 7 3 2" xfId="8535"/>
    <cellStyle name="Separador de milhares 16 7 3 2 2" xfId="25250"/>
    <cellStyle name="Separador de milhares 16 7 3 2 3" xfId="27076"/>
    <cellStyle name="Separador de milhares 16 7 3 2 4" xfId="20574"/>
    <cellStyle name="Separador de milhares 16 7 3 3" xfId="5670"/>
    <cellStyle name="Separador de milhares 16 7 4" xfId="8536"/>
    <cellStyle name="Separador de milhares 16 7 4 2" xfId="25251"/>
    <cellStyle name="Separador de milhares 16 7 4 3" xfId="27077"/>
    <cellStyle name="Separador de milhares 16 7 4 4" xfId="20575"/>
    <cellStyle name="Separador de milhares 16 7 5" xfId="5668"/>
    <cellStyle name="Separador de milhares 16 7 6" xfId="13828"/>
    <cellStyle name="Separador de milhares 16 7 6 2" xfId="29071"/>
    <cellStyle name="Separador de milhares 16 7 7" xfId="16158"/>
    <cellStyle name="Separador de milhares 16 8" xfId="2726"/>
    <cellStyle name="Separador de milhares 16 8 2" xfId="2727"/>
    <cellStyle name="Separador de milhares 16 8 2 2" xfId="8539"/>
    <cellStyle name="Separador de milhares 16 8 2 2 2" xfId="25254"/>
    <cellStyle name="Separador de milhares 16 8 2 2 3" xfId="27080"/>
    <cellStyle name="Separador de milhares 16 8 2 2 4" xfId="20578"/>
    <cellStyle name="Separador de milhares 16 8 2 3" xfId="8538"/>
    <cellStyle name="Separador de milhares 16 8 2 3 2" xfId="25253"/>
    <cellStyle name="Separador de milhares 16 8 2 3 3" xfId="27079"/>
    <cellStyle name="Separador de milhares 16 8 2 3 4" xfId="20577"/>
    <cellStyle name="Separador de milhares 16 8 2 4" xfId="5672"/>
    <cellStyle name="Separador de milhares 16 8 3" xfId="2728"/>
    <cellStyle name="Separador de milhares 16 8 3 2" xfId="8541"/>
    <cellStyle name="Separador de milhares 16 8 3 2 2" xfId="25256"/>
    <cellStyle name="Separador de milhares 16 8 3 2 3" xfId="27082"/>
    <cellStyle name="Separador de milhares 16 8 3 2 4" xfId="20580"/>
    <cellStyle name="Separador de milhares 16 8 3 3" xfId="8540"/>
    <cellStyle name="Separador de milhares 16 8 3 3 2" xfId="25255"/>
    <cellStyle name="Separador de milhares 16 8 3 3 3" xfId="27081"/>
    <cellStyle name="Separador de milhares 16 8 3 3 4" xfId="20579"/>
    <cellStyle name="Separador de milhares 16 8 3 4" xfId="5673"/>
    <cellStyle name="Separador de milhares 16 8 4" xfId="8542"/>
    <cellStyle name="Separador de milhares 16 8 4 2" xfId="25257"/>
    <cellStyle name="Separador de milhares 16 8 4 3" xfId="27083"/>
    <cellStyle name="Separador de milhares 16 8 4 4" xfId="20581"/>
    <cellStyle name="Separador de milhares 16 8 5" xfId="8537"/>
    <cellStyle name="Separador de milhares 16 8 5 2" xfId="25252"/>
    <cellStyle name="Separador de milhares 16 8 5 3" xfId="27078"/>
    <cellStyle name="Separador de milhares 16 8 5 4" xfId="20576"/>
    <cellStyle name="Separador de milhares 16 8 6" xfId="5671"/>
    <cellStyle name="Separador de milhares 16 8 7" xfId="13829"/>
    <cellStyle name="Separador de milhares 16 8 7 2" xfId="29072"/>
    <cellStyle name="Separador de milhares 16 8 8" xfId="16159"/>
    <cellStyle name="Separador de milhares 16 9" xfId="2729"/>
    <cellStyle name="Separador de milhares 16 9 2" xfId="2730"/>
    <cellStyle name="Separador de milhares 16 9 2 2" xfId="8545"/>
    <cellStyle name="Separador de milhares 16 9 2 2 2" xfId="25260"/>
    <cellStyle name="Separador de milhares 16 9 2 2 3" xfId="27086"/>
    <cellStyle name="Separador de milhares 16 9 2 2 4" xfId="20584"/>
    <cellStyle name="Separador de milhares 16 9 2 3" xfId="8544"/>
    <cellStyle name="Separador de milhares 16 9 2 3 2" xfId="25259"/>
    <cellStyle name="Separador de milhares 16 9 2 3 3" xfId="27085"/>
    <cellStyle name="Separador de milhares 16 9 2 3 4" xfId="20583"/>
    <cellStyle name="Separador de milhares 16 9 2 4" xfId="5675"/>
    <cellStyle name="Separador de milhares 16 9 3" xfId="2731"/>
    <cellStyle name="Separador de milhares 16 9 3 2" xfId="8547"/>
    <cellStyle name="Separador de milhares 16 9 3 2 2" xfId="25262"/>
    <cellStyle name="Separador de milhares 16 9 3 2 3" xfId="27088"/>
    <cellStyle name="Separador de milhares 16 9 3 2 4" xfId="20586"/>
    <cellStyle name="Separador de milhares 16 9 3 3" xfId="8546"/>
    <cellStyle name="Separador de milhares 16 9 3 3 2" xfId="25261"/>
    <cellStyle name="Separador de milhares 16 9 3 3 3" xfId="27087"/>
    <cellStyle name="Separador de milhares 16 9 3 3 4" xfId="20585"/>
    <cellStyle name="Separador de milhares 16 9 3 4" xfId="5676"/>
    <cellStyle name="Separador de milhares 16 9 4" xfId="8548"/>
    <cellStyle name="Separador de milhares 16 9 4 2" xfId="25263"/>
    <cellStyle name="Separador de milhares 16 9 4 3" xfId="27089"/>
    <cellStyle name="Separador de milhares 16 9 4 4" xfId="20587"/>
    <cellStyle name="Separador de milhares 16 9 5" xfId="8543"/>
    <cellStyle name="Separador de milhares 16 9 5 2" xfId="25258"/>
    <cellStyle name="Separador de milhares 16 9 5 3" xfId="27084"/>
    <cellStyle name="Separador de milhares 16 9 5 4" xfId="20582"/>
    <cellStyle name="Separador de milhares 16 9 6" xfId="5674"/>
    <cellStyle name="Separador de milhares 16 9 7" xfId="13830"/>
    <cellStyle name="Separador de milhares 16 9 7 2" xfId="29073"/>
    <cellStyle name="Separador de milhares 16 9 8" xfId="16160"/>
    <cellStyle name="Separador de milhares 17 10" xfId="2732"/>
    <cellStyle name="Separador de milhares 17 10 2" xfId="2733"/>
    <cellStyle name="Separador de milhares 17 10 2 2" xfId="8551"/>
    <cellStyle name="Separador de milhares 17 10 2 2 2" xfId="25266"/>
    <cellStyle name="Separador de milhares 17 10 2 2 3" xfId="27092"/>
    <cellStyle name="Separador de milhares 17 10 2 2 4" xfId="20590"/>
    <cellStyle name="Separador de milhares 17 10 2 3" xfId="8550"/>
    <cellStyle name="Separador de milhares 17 10 2 3 2" xfId="25265"/>
    <cellStyle name="Separador de milhares 17 10 2 3 3" xfId="27091"/>
    <cellStyle name="Separador de milhares 17 10 2 3 4" xfId="20589"/>
    <cellStyle name="Separador de milhares 17 10 2 4" xfId="5678"/>
    <cellStyle name="Separador de milhares 17 10 3" xfId="2734"/>
    <cellStyle name="Separador de milhares 17 10 3 2" xfId="8553"/>
    <cellStyle name="Separador de milhares 17 10 3 2 2" xfId="25268"/>
    <cellStyle name="Separador de milhares 17 10 3 2 3" xfId="27094"/>
    <cellStyle name="Separador de milhares 17 10 3 2 4" xfId="20592"/>
    <cellStyle name="Separador de milhares 17 10 3 3" xfId="8552"/>
    <cellStyle name="Separador de milhares 17 10 3 3 2" xfId="25267"/>
    <cellStyle name="Separador de milhares 17 10 3 3 3" xfId="27093"/>
    <cellStyle name="Separador de milhares 17 10 3 3 4" xfId="20591"/>
    <cellStyle name="Separador de milhares 17 10 3 4" xfId="5679"/>
    <cellStyle name="Separador de milhares 17 10 4" xfId="8554"/>
    <cellStyle name="Separador de milhares 17 10 4 2" xfId="25269"/>
    <cellStyle name="Separador de milhares 17 10 4 3" xfId="27095"/>
    <cellStyle name="Separador de milhares 17 10 4 4" xfId="20593"/>
    <cellStyle name="Separador de milhares 17 10 5" xfId="8549"/>
    <cellStyle name="Separador de milhares 17 10 5 2" xfId="25264"/>
    <cellStyle name="Separador de milhares 17 10 5 3" xfId="27090"/>
    <cellStyle name="Separador de milhares 17 10 5 4" xfId="20588"/>
    <cellStyle name="Separador de milhares 17 10 6" xfId="5677"/>
    <cellStyle name="Separador de milhares 17 10 7" xfId="13831"/>
    <cellStyle name="Separador de milhares 17 10 7 2" xfId="29074"/>
    <cellStyle name="Separador de milhares 17 10 8" xfId="16161"/>
    <cellStyle name="Separador de milhares 17 11" xfId="2735"/>
    <cellStyle name="Separador de milhares 17 11 2" xfId="2736"/>
    <cellStyle name="Separador de milhares 17 11 2 2" xfId="8557"/>
    <cellStyle name="Separador de milhares 17 11 2 2 2" xfId="25272"/>
    <cellStyle name="Separador de milhares 17 11 2 2 3" xfId="27098"/>
    <cellStyle name="Separador de milhares 17 11 2 2 4" xfId="20596"/>
    <cellStyle name="Separador de milhares 17 11 2 3" xfId="8556"/>
    <cellStyle name="Separador de milhares 17 11 2 3 2" xfId="25271"/>
    <cellStyle name="Separador de milhares 17 11 2 3 3" xfId="27097"/>
    <cellStyle name="Separador de milhares 17 11 2 3 4" xfId="20595"/>
    <cellStyle name="Separador de milhares 17 11 2 4" xfId="5681"/>
    <cellStyle name="Separador de milhares 17 11 3" xfId="2737"/>
    <cellStyle name="Separador de milhares 17 11 3 2" xfId="8559"/>
    <cellStyle name="Separador de milhares 17 11 3 2 2" xfId="25274"/>
    <cellStyle name="Separador de milhares 17 11 3 2 3" xfId="27100"/>
    <cellStyle name="Separador de milhares 17 11 3 2 4" xfId="20598"/>
    <cellStyle name="Separador de milhares 17 11 3 3" xfId="8558"/>
    <cellStyle name="Separador de milhares 17 11 3 3 2" xfId="25273"/>
    <cellStyle name="Separador de milhares 17 11 3 3 3" xfId="27099"/>
    <cellStyle name="Separador de milhares 17 11 3 3 4" xfId="20597"/>
    <cellStyle name="Separador de milhares 17 11 3 4" xfId="5682"/>
    <cellStyle name="Separador de milhares 17 11 4" xfId="8560"/>
    <cellStyle name="Separador de milhares 17 11 4 2" xfId="25275"/>
    <cellStyle name="Separador de milhares 17 11 4 3" xfId="27101"/>
    <cellStyle name="Separador de milhares 17 11 4 4" xfId="20599"/>
    <cellStyle name="Separador de milhares 17 11 5" xfId="8555"/>
    <cellStyle name="Separador de milhares 17 11 5 2" xfId="25270"/>
    <cellStyle name="Separador de milhares 17 11 5 3" xfId="27096"/>
    <cellStyle name="Separador de milhares 17 11 5 4" xfId="20594"/>
    <cellStyle name="Separador de milhares 17 11 6" xfId="5680"/>
    <cellStyle name="Separador de milhares 17 11 7" xfId="13832"/>
    <cellStyle name="Separador de milhares 17 11 7 2" xfId="29075"/>
    <cellStyle name="Separador de milhares 17 11 8" xfId="16162"/>
    <cellStyle name="Separador de milhares 17 12" xfId="2738"/>
    <cellStyle name="Separador de milhares 17 12 2" xfId="2739"/>
    <cellStyle name="Separador de milhares 17 12 2 2" xfId="8563"/>
    <cellStyle name="Separador de milhares 17 12 2 2 2" xfId="25278"/>
    <cellStyle name="Separador de milhares 17 12 2 2 3" xfId="27104"/>
    <cellStyle name="Separador de milhares 17 12 2 2 4" xfId="20602"/>
    <cellStyle name="Separador de milhares 17 12 2 3" xfId="8562"/>
    <cellStyle name="Separador de milhares 17 12 2 3 2" xfId="25277"/>
    <cellStyle name="Separador de milhares 17 12 2 3 3" xfId="27103"/>
    <cellStyle name="Separador de milhares 17 12 2 3 4" xfId="20601"/>
    <cellStyle name="Separador de milhares 17 12 2 4" xfId="5684"/>
    <cellStyle name="Separador de milhares 17 12 3" xfId="2740"/>
    <cellStyle name="Separador de milhares 17 12 3 2" xfId="8565"/>
    <cellStyle name="Separador de milhares 17 12 3 2 2" xfId="25280"/>
    <cellStyle name="Separador de milhares 17 12 3 2 3" xfId="27106"/>
    <cellStyle name="Separador de milhares 17 12 3 2 4" xfId="20604"/>
    <cellStyle name="Separador de milhares 17 12 3 3" xfId="8564"/>
    <cellStyle name="Separador de milhares 17 12 3 3 2" xfId="25279"/>
    <cellStyle name="Separador de milhares 17 12 3 3 3" xfId="27105"/>
    <cellStyle name="Separador de milhares 17 12 3 3 4" xfId="20603"/>
    <cellStyle name="Separador de milhares 17 12 3 4" xfId="5685"/>
    <cellStyle name="Separador de milhares 17 12 4" xfId="8566"/>
    <cellStyle name="Separador de milhares 17 12 4 2" xfId="25281"/>
    <cellStyle name="Separador de milhares 17 12 4 3" xfId="27107"/>
    <cellStyle name="Separador de milhares 17 12 4 4" xfId="20605"/>
    <cellStyle name="Separador de milhares 17 12 5" xfId="8561"/>
    <cellStyle name="Separador de milhares 17 12 5 2" xfId="25276"/>
    <cellStyle name="Separador de milhares 17 12 5 3" xfId="27102"/>
    <cellStyle name="Separador de milhares 17 12 5 4" xfId="20600"/>
    <cellStyle name="Separador de milhares 17 12 6" xfId="5683"/>
    <cellStyle name="Separador de milhares 17 12 7" xfId="13833"/>
    <cellStyle name="Separador de milhares 17 12 7 2" xfId="29076"/>
    <cellStyle name="Separador de milhares 17 12 8" xfId="16163"/>
    <cellStyle name="Separador de milhares 17 13" xfId="2741"/>
    <cellStyle name="Separador de milhares 17 13 2" xfId="2742"/>
    <cellStyle name="Separador de milhares 17 13 2 2" xfId="8569"/>
    <cellStyle name="Separador de milhares 17 13 2 2 2" xfId="25284"/>
    <cellStyle name="Separador de milhares 17 13 2 2 3" xfId="27110"/>
    <cellStyle name="Separador de milhares 17 13 2 2 4" xfId="20608"/>
    <cellStyle name="Separador de milhares 17 13 2 3" xfId="8568"/>
    <cellStyle name="Separador de milhares 17 13 2 3 2" xfId="25283"/>
    <cellStyle name="Separador de milhares 17 13 2 3 3" xfId="27109"/>
    <cellStyle name="Separador de milhares 17 13 2 3 4" xfId="20607"/>
    <cellStyle name="Separador de milhares 17 13 2 4" xfId="5687"/>
    <cellStyle name="Separador de milhares 17 13 3" xfId="2743"/>
    <cellStyle name="Separador de milhares 17 13 3 2" xfId="8571"/>
    <cellStyle name="Separador de milhares 17 13 3 2 2" xfId="25286"/>
    <cellStyle name="Separador de milhares 17 13 3 2 3" xfId="27112"/>
    <cellStyle name="Separador de milhares 17 13 3 2 4" xfId="20610"/>
    <cellStyle name="Separador de milhares 17 13 3 3" xfId="8570"/>
    <cellStyle name="Separador de milhares 17 13 3 3 2" xfId="25285"/>
    <cellStyle name="Separador de milhares 17 13 3 3 3" xfId="27111"/>
    <cellStyle name="Separador de milhares 17 13 3 3 4" xfId="20609"/>
    <cellStyle name="Separador de milhares 17 13 3 4" xfId="5688"/>
    <cellStyle name="Separador de milhares 17 13 4" xfId="8572"/>
    <cellStyle name="Separador de milhares 17 13 4 2" xfId="25287"/>
    <cellStyle name="Separador de milhares 17 13 4 3" xfId="27113"/>
    <cellStyle name="Separador de milhares 17 13 4 4" xfId="20611"/>
    <cellStyle name="Separador de milhares 17 13 5" xfId="8567"/>
    <cellStyle name="Separador de milhares 17 13 5 2" xfId="25282"/>
    <cellStyle name="Separador de milhares 17 13 5 3" xfId="27108"/>
    <cellStyle name="Separador de milhares 17 13 5 4" xfId="20606"/>
    <cellStyle name="Separador de milhares 17 13 6" xfId="5686"/>
    <cellStyle name="Separador de milhares 17 13 7" xfId="13834"/>
    <cellStyle name="Separador de milhares 17 13 7 2" xfId="29077"/>
    <cellStyle name="Separador de milhares 17 13 8" xfId="16164"/>
    <cellStyle name="Separador de milhares 17 14" xfId="2744"/>
    <cellStyle name="Separador de milhares 17 14 2" xfId="2745"/>
    <cellStyle name="Separador de milhares 17 14 2 2" xfId="8575"/>
    <cellStyle name="Separador de milhares 17 14 2 2 2" xfId="25290"/>
    <cellStyle name="Separador de milhares 17 14 2 2 3" xfId="27116"/>
    <cellStyle name="Separador de milhares 17 14 2 2 4" xfId="20614"/>
    <cellStyle name="Separador de milhares 17 14 2 3" xfId="8574"/>
    <cellStyle name="Separador de milhares 17 14 2 3 2" xfId="25289"/>
    <cellStyle name="Separador de milhares 17 14 2 3 3" xfId="27115"/>
    <cellStyle name="Separador de milhares 17 14 2 3 4" xfId="20613"/>
    <cellStyle name="Separador de milhares 17 14 2 4" xfId="5690"/>
    <cellStyle name="Separador de milhares 17 14 3" xfId="2746"/>
    <cellStyle name="Separador de milhares 17 14 3 2" xfId="8577"/>
    <cellStyle name="Separador de milhares 17 14 3 2 2" xfId="25292"/>
    <cellStyle name="Separador de milhares 17 14 3 2 3" xfId="27118"/>
    <cellStyle name="Separador de milhares 17 14 3 2 4" xfId="20616"/>
    <cellStyle name="Separador de milhares 17 14 3 3" xfId="8576"/>
    <cellStyle name="Separador de milhares 17 14 3 3 2" xfId="25291"/>
    <cellStyle name="Separador de milhares 17 14 3 3 3" xfId="27117"/>
    <cellStyle name="Separador de milhares 17 14 3 3 4" xfId="20615"/>
    <cellStyle name="Separador de milhares 17 14 3 4" xfId="5691"/>
    <cellStyle name="Separador de milhares 17 14 4" xfId="8578"/>
    <cellStyle name="Separador de milhares 17 14 4 2" xfId="25293"/>
    <cellStyle name="Separador de milhares 17 14 4 3" xfId="27119"/>
    <cellStyle name="Separador de milhares 17 14 4 4" xfId="20617"/>
    <cellStyle name="Separador de milhares 17 14 5" xfId="8573"/>
    <cellStyle name="Separador de milhares 17 14 5 2" xfId="25288"/>
    <cellStyle name="Separador de milhares 17 14 5 3" xfId="27114"/>
    <cellStyle name="Separador de milhares 17 14 5 4" xfId="20612"/>
    <cellStyle name="Separador de milhares 17 14 6" xfId="5689"/>
    <cellStyle name="Separador de milhares 17 14 7" xfId="13835"/>
    <cellStyle name="Separador de milhares 17 14 7 2" xfId="29078"/>
    <cellStyle name="Separador de milhares 17 14 8" xfId="16165"/>
    <cellStyle name="Separador de milhares 17 15" xfId="2747"/>
    <cellStyle name="Separador de milhares 17 15 2" xfId="2748"/>
    <cellStyle name="Separador de milhares 17 15 2 2" xfId="8581"/>
    <cellStyle name="Separador de milhares 17 15 2 2 2" xfId="25296"/>
    <cellStyle name="Separador de milhares 17 15 2 2 3" xfId="27122"/>
    <cellStyle name="Separador de milhares 17 15 2 2 4" xfId="20620"/>
    <cellStyle name="Separador de milhares 17 15 2 3" xfId="8580"/>
    <cellStyle name="Separador de milhares 17 15 2 3 2" xfId="25295"/>
    <cellStyle name="Separador de milhares 17 15 2 3 3" xfId="27121"/>
    <cellStyle name="Separador de milhares 17 15 2 3 4" xfId="20619"/>
    <cellStyle name="Separador de milhares 17 15 2 4" xfId="5693"/>
    <cellStyle name="Separador de milhares 17 15 3" xfId="2749"/>
    <cellStyle name="Separador de milhares 17 15 3 2" xfId="8583"/>
    <cellStyle name="Separador de milhares 17 15 3 2 2" xfId="25298"/>
    <cellStyle name="Separador de milhares 17 15 3 2 3" xfId="27124"/>
    <cellStyle name="Separador de milhares 17 15 3 2 4" xfId="20622"/>
    <cellStyle name="Separador de milhares 17 15 3 3" xfId="8582"/>
    <cellStyle name="Separador de milhares 17 15 3 3 2" xfId="25297"/>
    <cellStyle name="Separador de milhares 17 15 3 3 3" xfId="27123"/>
    <cellStyle name="Separador de milhares 17 15 3 3 4" xfId="20621"/>
    <cellStyle name="Separador de milhares 17 15 3 4" xfId="5694"/>
    <cellStyle name="Separador de milhares 17 15 4" xfId="8584"/>
    <cellStyle name="Separador de milhares 17 15 4 2" xfId="25299"/>
    <cellStyle name="Separador de milhares 17 15 4 3" xfId="27125"/>
    <cellStyle name="Separador de milhares 17 15 4 4" xfId="20623"/>
    <cellStyle name="Separador de milhares 17 15 5" xfId="8579"/>
    <cellStyle name="Separador de milhares 17 15 5 2" xfId="25294"/>
    <cellStyle name="Separador de milhares 17 15 5 3" xfId="27120"/>
    <cellStyle name="Separador de milhares 17 15 5 4" xfId="20618"/>
    <cellStyle name="Separador de milhares 17 15 6" xfId="5692"/>
    <cellStyle name="Separador de milhares 17 15 7" xfId="13836"/>
    <cellStyle name="Separador de milhares 17 15 7 2" xfId="29079"/>
    <cellStyle name="Separador de milhares 17 15 8" xfId="16166"/>
    <cellStyle name="Separador de milhares 17 16" xfId="2750"/>
    <cellStyle name="Separador de milhares 17 16 2" xfId="2751"/>
    <cellStyle name="Separador de milhares 17 16 2 2" xfId="8587"/>
    <cellStyle name="Separador de milhares 17 16 2 2 2" xfId="25302"/>
    <cellStyle name="Separador de milhares 17 16 2 2 3" xfId="27128"/>
    <cellStyle name="Separador de milhares 17 16 2 2 4" xfId="20626"/>
    <cellStyle name="Separador de milhares 17 16 2 3" xfId="8586"/>
    <cellStyle name="Separador de milhares 17 16 2 3 2" xfId="25301"/>
    <cellStyle name="Separador de milhares 17 16 2 3 3" xfId="27127"/>
    <cellStyle name="Separador de milhares 17 16 2 3 4" xfId="20625"/>
    <cellStyle name="Separador de milhares 17 16 2 4" xfId="5696"/>
    <cellStyle name="Separador de milhares 17 16 3" xfId="2752"/>
    <cellStyle name="Separador de milhares 17 16 3 2" xfId="8589"/>
    <cellStyle name="Separador de milhares 17 16 3 2 2" xfId="25304"/>
    <cellStyle name="Separador de milhares 17 16 3 2 3" xfId="27130"/>
    <cellStyle name="Separador de milhares 17 16 3 2 4" xfId="20628"/>
    <cellStyle name="Separador de milhares 17 16 3 3" xfId="8588"/>
    <cellStyle name="Separador de milhares 17 16 3 3 2" xfId="25303"/>
    <cellStyle name="Separador de milhares 17 16 3 3 3" xfId="27129"/>
    <cellStyle name="Separador de milhares 17 16 3 3 4" xfId="20627"/>
    <cellStyle name="Separador de milhares 17 16 3 4" xfId="5697"/>
    <cellStyle name="Separador de milhares 17 16 4" xfId="8590"/>
    <cellStyle name="Separador de milhares 17 16 4 2" xfId="25305"/>
    <cellStyle name="Separador de milhares 17 16 4 3" xfId="27131"/>
    <cellStyle name="Separador de milhares 17 16 4 4" xfId="20629"/>
    <cellStyle name="Separador de milhares 17 16 5" xfId="8585"/>
    <cellStyle name="Separador de milhares 17 16 5 2" xfId="25300"/>
    <cellStyle name="Separador de milhares 17 16 5 3" xfId="27126"/>
    <cellStyle name="Separador de milhares 17 16 5 4" xfId="20624"/>
    <cellStyle name="Separador de milhares 17 16 6" xfId="5695"/>
    <cellStyle name="Separador de milhares 17 16 7" xfId="13837"/>
    <cellStyle name="Separador de milhares 17 16 7 2" xfId="29080"/>
    <cellStyle name="Separador de milhares 17 16 8" xfId="16167"/>
    <cellStyle name="Separador de milhares 17 2" xfId="2753"/>
    <cellStyle name="Separador de milhares 17 2 2" xfId="2754"/>
    <cellStyle name="Separador de milhares 17 2 2 2" xfId="8593"/>
    <cellStyle name="Separador de milhares 17 2 2 2 2" xfId="25308"/>
    <cellStyle name="Separador de milhares 17 2 2 2 3" xfId="27134"/>
    <cellStyle name="Separador de milhares 17 2 2 2 4" xfId="20632"/>
    <cellStyle name="Separador de milhares 17 2 2 3" xfId="8592"/>
    <cellStyle name="Separador de milhares 17 2 2 3 2" xfId="25307"/>
    <cellStyle name="Separador de milhares 17 2 2 3 3" xfId="27133"/>
    <cellStyle name="Separador de milhares 17 2 2 3 4" xfId="20631"/>
    <cellStyle name="Separador de milhares 17 2 2 4" xfId="5699"/>
    <cellStyle name="Separador de milhares 17 2 3" xfId="2755"/>
    <cellStyle name="Separador de milhares 17 2 3 2" xfId="8595"/>
    <cellStyle name="Separador de milhares 17 2 3 2 2" xfId="25310"/>
    <cellStyle name="Separador de milhares 17 2 3 2 3" xfId="27136"/>
    <cellStyle name="Separador de milhares 17 2 3 2 4" xfId="20634"/>
    <cellStyle name="Separador de milhares 17 2 3 3" xfId="8594"/>
    <cellStyle name="Separador de milhares 17 2 3 3 2" xfId="25309"/>
    <cellStyle name="Separador de milhares 17 2 3 3 3" xfId="27135"/>
    <cellStyle name="Separador de milhares 17 2 3 3 4" xfId="20633"/>
    <cellStyle name="Separador de milhares 17 2 3 4" xfId="5700"/>
    <cellStyle name="Separador de milhares 17 2 4" xfId="8596"/>
    <cellStyle name="Separador de milhares 17 2 4 2" xfId="25311"/>
    <cellStyle name="Separador de milhares 17 2 4 3" xfId="27137"/>
    <cellStyle name="Separador de milhares 17 2 4 4" xfId="20635"/>
    <cellStyle name="Separador de milhares 17 2 5" xfId="8591"/>
    <cellStyle name="Separador de milhares 17 2 5 2" xfId="25306"/>
    <cellStyle name="Separador de milhares 17 2 5 3" xfId="27132"/>
    <cellStyle name="Separador de milhares 17 2 5 4" xfId="20630"/>
    <cellStyle name="Separador de milhares 17 2 6" xfId="5698"/>
    <cellStyle name="Separador de milhares 17 2 7" xfId="13838"/>
    <cellStyle name="Separador de milhares 17 2 7 2" xfId="29081"/>
    <cellStyle name="Separador de milhares 17 2 8" xfId="16168"/>
    <cellStyle name="Separador de milhares 17 3" xfId="2756"/>
    <cellStyle name="Separador de milhares 17 3 2" xfId="2757"/>
    <cellStyle name="Separador de milhares 17 3 2 2" xfId="8599"/>
    <cellStyle name="Separador de milhares 17 3 2 2 2" xfId="25314"/>
    <cellStyle name="Separador de milhares 17 3 2 2 3" xfId="27140"/>
    <cellStyle name="Separador de milhares 17 3 2 2 4" xfId="20638"/>
    <cellStyle name="Separador de milhares 17 3 2 3" xfId="8598"/>
    <cellStyle name="Separador de milhares 17 3 2 3 2" xfId="25313"/>
    <cellStyle name="Separador de milhares 17 3 2 3 3" xfId="27139"/>
    <cellStyle name="Separador de milhares 17 3 2 3 4" xfId="20637"/>
    <cellStyle name="Separador de milhares 17 3 2 4" xfId="5702"/>
    <cellStyle name="Separador de milhares 17 3 3" xfId="2758"/>
    <cellStyle name="Separador de milhares 17 3 3 2" xfId="8601"/>
    <cellStyle name="Separador de milhares 17 3 3 2 2" xfId="25316"/>
    <cellStyle name="Separador de milhares 17 3 3 2 3" xfId="27142"/>
    <cellStyle name="Separador de milhares 17 3 3 2 4" xfId="20640"/>
    <cellStyle name="Separador de milhares 17 3 3 3" xfId="8600"/>
    <cellStyle name="Separador de milhares 17 3 3 3 2" xfId="25315"/>
    <cellStyle name="Separador de milhares 17 3 3 3 3" xfId="27141"/>
    <cellStyle name="Separador de milhares 17 3 3 3 4" xfId="20639"/>
    <cellStyle name="Separador de milhares 17 3 3 4" xfId="5703"/>
    <cellStyle name="Separador de milhares 17 3 4" xfId="8602"/>
    <cellStyle name="Separador de milhares 17 3 4 2" xfId="25317"/>
    <cellStyle name="Separador de milhares 17 3 4 3" xfId="27143"/>
    <cellStyle name="Separador de milhares 17 3 4 4" xfId="20641"/>
    <cellStyle name="Separador de milhares 17 3 5" xfId="8597"/>
    <cellStyle name="Separador de milhares 17 3 5 2" xfId="25312"/>
    <cellStyle name="Separador de milhares 17 3 5 3" xfId="27138"/>
    <cellStyle name="Separador de milhares 17 3 5 4" xfId="20636"/>
    <cellStyle name="Separador de milhares 17 3 6" xfId="5701"/>
    <cellStyle name="Separador de milhares 17 3 7" xfId="13839"/>
    <cellStyle name="Separador de milhares 17 3 7 2" xfId="29082"/>
    <cellStyle name="Separador de milhares 17 3 8" xfId="16169"/>
    <cellStyle name="Separador de milhares 17 4" xfId="2759"/>
    <cellStyle name="Separador de milhares 17 4 2" xfId="2760"/>
    <cellStyle name="Separador de milhares 17 4 2 2" xfId="8605"/>
    <cellStyle name="Separador de milhares 17 4 2 2 2" xfId="25320"/>
    <cellStyle name="Separador de milhares 17 4 2 2 3" xfId="27146"/>
    <cellStyle name="Separador de milhares 17 4 2 2 4" xfId="20644"/>
    <cellStyle name="Separador de milhares 17 4 2 3" xfId="8604"/>
    <cellStyle name="Separador de milhares 17 4 2 3 2" xfId="25319"/>
    <cellStyle name="Separador de milhares 17 4 2 3 3" xfId="27145"/>
    <cellStyle name="Separador de milhares 17 4 2 3 4" xfId="20643"/>
    <cellStyle name="Separador de milhares 17 4 2 4" xfId="5705"/>
    <cellStyle name="Separador de milhares 17 4 3" xfId="2761"/>
    <cellStyle name="Separador de milhares 17 4 3 2" xfId="8607"/>
    <cellStyle name="Separador de milhares 17 4 3 2 2" xfId="25322"/>
    <cellStyle name="Separador de milhares 17 4 3 2 3" xfId="27148"/>
    <cellStyle name="Separador de milhares 17 4 3 2 4" xfId="20646"/>
    <cellStyle name="Separador de milhares 17 4 3 3" xfId="8606"/>
    <cellStyle name="Separador de milhares 17 4 3 3 2" xfId="25321"/>
    <cellStyle name="Separador de milhares 17 4 3 3 3" xfId="27147"/>
    <cellStyle name="Separador de milhares 17 4 3 3 4" xfId="20645"/>
    <cellStyle name="Separador de milhares 17 4 3 4" xfId="5706"/>
    <cellStyle name="Separador de milhares 17 4 4" xfId="8608"/>
    <cellStyle name="Separador de milhares 17 4 4 2" xfId="25323"/>
    <cellStyle name="Separador de milhares 17 4 4 3" xfId="27149"/>
    <cellStyle name="Separador de milhares 17 4 4 4" xfId="20647"/>
    <cellStyle name="Separador de milhares 17 4 5" xfId="8603"/>
    <cellStyle name="Separador de milhares 17 4 5 2" xfId="25318"/>
    <cellStyle name="Separador de milhares 17 4 5 3" xfId="27144"/>
    <cellStyle name="Separador de milhares 17 4 5 4" xfId="20642"/>
    <cellStyle name="Separador de milhares 17 4 6" xfId="5704"/>
    <cellStyle name="Separador de milhares 17 4 7" xfId="13840"/>
    <cellStyle name="Separador de milhares 17 4 7 2" xfId="29083"/>
    <cellStyle name="Separador de milhares 17 4 8" xfId="16170"/>
    <cellStyle name="Separador de milhares 17 5" xfId="2762"/>
    <cellStyle name="Separador de milhares 17 5 2" xfId="2763"/>
    <cellStyle name="Separador de milhares 17 5 2 2" xfId="8611"/>
    <cellStyle name="Separador de milhares 17 5 2 2 2" xfId="25326"/>
    <cellStyle name="Separador de milhares 17 5 2 2 3" xfId="27152"/>
    <cellStyle name="Separador de milhares 17 5 2 2 4" xfId="20650"/>
    <cellStyle name="Separador de milhares 17 5 2 3" xfId="8610"/>
    <cellStyle name="Separador de milhares 17 5 2 3 2" xfId="25325"/>
    <cellStyle name="Separador de milhares 17 5 2 3 3" xfId="27151"/>
    <cellStyle name="Separador de milhares 17 5 2 3 4" xfId="20649"/>
    <cellStyle name="Separador de milhares 17 5 2 4" xfId="5708"/>
    <cellStyle name="Separador de milhares 17 5 3" xfId="2764"/>
    <cellStyle name="Separador de milhares 17 5 3 2" xfId="8613"/>
    <cellStyle name="Separador de milhares 17 5 3 2 2" xfId="25328"/>
    <cellStyle name="Separador de milhares 17 5 3 2 3" xfId="27154"/>
    <cellStyle name="Separador de milhares 17 5 3 2 4" xfId="20652"/>
    <cellStyle name="Separador de milhares 17 5 3 3" xfId="8612"/>
    <cellStyle name="Separador de milhares 17 5 3 3 2" xfId="25327"/>
    <cellStyle name="Separador de milhares 17 5 3 3 3" xfId="27153"/>
    <cellStyle name="Separador de milhares 17 5 3 3 4" xfId="20651"/>
    <cellStyle name="Separador de milhares 17 5 3 4" xfId="5709"/>
    <cellStyle name="Separador de milhares 17 5 4" xfId="8614"/>
    <cellStyle name="Separador de milhares 17 5 4 2" xfId="25329"/>
    <cellStyle name="Separador de milhares 17 5 4 3" xfId="27155"/>
    <cellStyle name="Separador de milhares 17 5 4 4" xfId="20653"/>
    <cellStyle name="Separador de milhares 17 5 5" xfId="8609"/>
    <cellStyle name="Separador de milhares 17 5 5 2" xfId="25324"/>
    <cellStyle name="Separador de milhares 17 5 5 3" xfId="27150"/>
    <cellStyle name="Separador de milhares 17 5 5 4" xfId="20648"/>
    <cellStyle name="Separador de milhares 17 5 6" xfId="5707"/>
    <cellStyle name="Separador de milhares 17 5 7" xfId="13841"/>
    <cellStyle name="Separador de milhares 17 5 7 2" xfId="29084"/>
    <cellStyle name="Separador de milhares 17 5 8" xfId="16171"/>
    <cellStyle name="Separador de milhares 17 6" xfId="2765"/>
    <cellStyle name="Separador de milhares 17 6 2" xfId="2766"/>
    <cellStyle name="Separador de milhares 17 6 2 2" xfId="8617"/>
    <cellStyle name="Separador de milhares 17 6 2 2 2" xfId="25332"/>
    <cellStyle name="Separador de milhares 17 6 2 2 3" xfId="27158"/>
    <cellStyle name="Separador de milhares 17 6 2 2 4" xfId="20656"/>
    <cellStyle name="Separador de milhares 17 6 2 3" xfId="8616"/>
    <cellStyle name="Separador de milhares 17 6 2 3 2" xfId="25331"/>
    <cellStyle name="Separador de milhares 17 6 2 3 3" xfId="27157"/>
    <cellStyle name="Separador de milhares 17 6 2 3 4" xfId="20655"/>
    <cellStyle name="Separador de milhares 17 6 2 4" xfId="5711"/>
    <cellStyle name="Separador de milhares 17 6 3" xfId="2767"/>
    <cellStyle name="Separador de milhares 17 6 3 2" xfId="8619"/>
    <cellStyle name="Separador de milhares 17 6 3 2 2" xfId="25334"/>
    <cellStyle name="Separador de milhares 17 6 3 2 3" xfId="27160"/>
    <cellStyle name="Separador de milhares 17 6 3 2 4" xfId="20658"/>
    <cellStyle name="Separador de milhares 17 6 3 3" xfId="8618"/>
    <cellStyle name="Separador de milhares 17 6 3 3 2" xfId="25333"/>
    <cellStyle name="Separador de milhares 17 6 3 3 3" xfId="27159"/>
    <cellStyle name="Separador de milhares 17 6 3 3 4" xfId="20657"/>
    <cellStyle name="Separador de milhares 17 6 3 4" xfId="5712"/>
    <cellStyle name="Separador de milhares 17 6 4" xfId="8620"/>
    <cellStyle name="Separador de milhares 17 6 4 2" xfId="25335"/>
    <cellStyle name="Separador de milhares 17 6 4 3" xfId="27161"/>
    <cellStyle name="Separador de milhares 17 6 4 4" xfId="20659"/>
    <cellStyle name="Separador de milhares 17 6 5" xfId="8615"/>
    <cellStyle name="Separador de milhares 17 6 5 2" xfId="25330"/>
    <cellStyle name="Separador de milhares 17 6 5 3" xfId="27156"/>
    <cellStyle name="Separador de milhares 17 6 5 4" xfId="20654"/>
    <cellStyle name="Separador de milhares 17 6 6" xfId="5710"/>
    <cellStyle name="Separador de milhares 17 6 7" xfId="13842"/>
    <cellStyle name="Separador de milhares 17 6 7 2" xfId="29085"/>
    <cellStyle name="Separador de milhares 17 6 8" xfId="16172"/>
    <cellStyle name="Separador de milhares 17 7" xfId="2768"/>
    <cellStyle name="Separador de milhares 17 7 2" xfId="2769"/>
    <cellStyle name="Separador de milhares 17 7 2 2" xfId="8623"/>
    <cellStyle name="Separador de milhares 17 7 2 2 2" xfId="25338"/>
    <cellStyle name="Separador de milhares 17 7 2 2 3" xfId="27164"/>
    <cellStyle name="Separador de milhares 17 7 2 2 4" xfId="20662"/>
    <cellStyle name="Separador de milhares 17 7 2 3" xfId="8622"/>
    <cellStyle name="Separador de milhares 17 7 2 3 2" xfId="25337"/>
    <cellStyle name="Separador de milhares 17 7 2 3 3" xfId="27163"/>
    <cellStyle name="Separador de milhares 17 7 2 3 4" xfId="20661"/>
    <cellStyle name="Separador de milhares 17 7 2 4" xfId="5714"/>
    <cellStyle name="Separador de milhares 17 7 3" xfId="2770"/>
    <cellStyle name="Separador de milhares 17 7 3 2" xfId="8625"/>
    <cellStyle name="Separador de milhares 17 7 3 2 2" xfId="25340"/>
    <cellStyle name="Separador de milhares 17 7 3 2 3" xfId="27166"/>
    <cellStyle name="Separador de milhares 17 7 3 2 4" xfId="20664"/>
    <cellStyle name="Separador de milhares 17 7 3 3" xfId="8624"/>
    <cellStyle name="Separador de milhares 17 7 3 3 2" xfId="25339"/>
    <cellStyle name="Separador de milhares 17 7 3 3 3" xfId="27165"/>
    <cellStyle name="Separador de milhares 17 7 3 3 4" xfId="20663"/>
    <cellStyle name="Separador de milhares 17 7 3 4" xfId="5715"/>
    <cellStyle name="Separador de milhares 17 7 4" xfId="8626"/>
    <cellStyle name="Separador de milhares 17 7 4 2" xfId="25341"/>
    <cellStyle name="Separador de milhares 17 7 4 3" xfId="27167"/>
    <cellStyle name="Separador de milhares 17 7 4 4" xfId="20665"/>
    <cellStyle name="Separador de milhares 17 7 5" xfId="8621"/>
    <cellStyle name="Separador de milhares 17 7 5 2" xfId="25336"/>
    <cellStyle name="Separador de milhares 17 7 5 3" xfId="27162"/>
    <cellStyle name="Separador de milhares 17 7 5 4" xfId="20660"/>
    <cellStyle name="Separador de milhares 17 7 6" xfId="5713"/>
    <cellStyle name="Separador de milhares 17 7 7" xfId="13843"/>
    <cellStyle name="Separador de milhares 17 7 7 2" xfId="29086"/>
    <cellStyle name="Separador de milhares 17 7 8" xfId="16173"/>
    <cellStyle name="Separador de milhares 17 8" xfId="2771"/>
    <cellStyle name="Separador de milhares 17 8 2" xfId="2772"/>
    <cellStyle name="Separador de milhares 17 8 2 2" xfId="8629"/>
    <cellStyle name="Separador de milhares 17 8 2 2 2" xfId="25344"/>
    <cellStyle name="Separador de milhares 17 8 2 2 3" xfId="27170"/>
    <cellStyle name="Separador de milhares 17 8 2 2 4" xfId="20668"/>
    <cellStyle name="Separador de milhares 17 8 2 3" xfId="8628"/>
    <cellStyle name="Separador de milhares 17 8 2 3 2" xfId="25343"/>
    <cellStyle name="Separador de milhares 17 8 2 3 3" xfId="27169"/>
    <cellStyle name="Separador de milhares 17 8 2 3 4" xfId="20667"/>
    <cellStyle name="Separador de milhares 17 8 2 4" xfId="5717"/>
    <cellStyle name="Separador de milhares 17 8 3" xfId="2773"/>
    <cellStyle name="Separador de milhares 17 8 3 2" xfId="8631"/>
    <cellStyle name="Separador de milhares 17 8 3 2 2" xfId="25346"/>
    <cellStyle name="Separador de milhares 17 8 3 2 3" xfId="27172"/>
    <cellStyle name="Separador de milhares 17 8 3 2 4" xfId="20670"/>
    <cellStyle name="Separador de milhares 17 8 3 3" xfId="8630"/>
    <cellStyle name="Separador de milhares 17 8 3 3 2" xfId="25345"/>
    <cellStyle name="Separador de milhares 17 8 3 3 3" xfId="27171"/>
    <cellStyle name="Separador de milhares 17 8 3 3 4" xfId="20669"/>
    <cellStyle name="Separador de milhares 17 8 3 4" xfId="5718"/>
    <cellStyle name="Separador de milhares 17 8 4" xfId="8632"/>
    <cellStyle name="Separador de milhares 17 8 4 2" xfId="25347"/>
    <cellStyle name="Separador de milhares 17 8 4 3" xfId="27173"/>
    <cellStyle name="Separador de milhares 17 8 4 4" xfId="20671"/>
    <cellStyle name="Separador de milhares 17 8 5" xfId="8627"/>
    <cellStyle name="Separador de milhares 17 8 5 2" xfId="25342"/>
    <cellStyle name="Separador de milhares 17 8 5 3" xfId="27168"/>
    <cellStyle name="Separador de milhares 17 8 5 4" xfId="20666"/>
    <cellStyle name="Separador de milhares 17 8 6" xfId="5716"/>
    <cellStyle name="Separador de milhares 17 8 7" xfId="13844"/>
    <cellStyle name="Separador de milhares 17 8 7 2" xfId="29087"/>
    <cellStyle name="Separador de milhares 17 8 8" xfId="16174"/>
    <cellStyle name="Separador de milhares 17 9" xfId="2774"/>
    <cellStyle name="Separador de milhares 17 9 2" xfId="2775"/>
    <cellStyle name="Separador de milhares 17 9 2 2" xfId="8635"/>
    <cellStyle name="Separador de milhares 17 9 2 2 2" xfId="25350"/>
    <cellStyle name="Separador de milhares 17 9 2 2 3" xfId="27176"/>
    <cellStyle name="Separador de milhares 17 9 2 2 4" xfId="20674"/>
    <cellStyle name="Separador de milhares 17 9 2 3" xfId="8634"/>
    <cellStyle name="Separador de milhares 17 9 2 3 2" xfId="25349"/>
    <cellStyle name="Separador de milhares 17 9 2 3 3" xfId="27175"/>
    <cellStyle name="Separador de milhares 17 9 2 3 4" xfId="20673"/>
    <cellStyle name="Separador de milhares 17 9 2 4" xfId="5720"/>
    <cellStyle name="Separador de milhares 17 9 3" xfId="2776"/>
    <cellStyle name="Separador de milhares 17 9 3 2" xfId="8637"/>
    <cellStyle name="Separador de milhares 17 9 3 2 2" xfId="25352"/>
    <cellStyle name="Separador de milhares 17 9 3 2 3" xfId="27178"/>
    <cellStyle name="Separador de milhares 17 9 3 2 4" xfId="20676"/>
    <cellStyle name="Separador de milhares 17 9 3 3" xfId="8636"/>
    <cellStyle name="Separador de milhares 17 9 3 3 2" xfId="25351"/>
    <cellStyle name="Separador de milhares 17 9 3 3 3" xfId="27177"/>
    <cellStyle name="Separador de milhares 17 9 3 3 4" xfId="20675"/>
    <cellStyle name="Separador de milhares 17 9 3 4" xfId="5721"/>
    <cellStyle name="Separador de milhares 17 9 4" xfId="8638"/>
    <cellStyle name="Separador de milhares 17 9 4 2" xfId="25353"/>
    <cellStyle name="Separador de milhares 17 9 4 3" xfId="27179"/>
    <cellStyle name="Separador de milhares 17 9 4 4" xfId="20677"/>
    <cellStyle name="Separador de milhares 17 9 5" xfId="8633"/>
    <cellStyle name="Separador de milhares 17 9 5 2" xfId="25348"/>
    <cellStyle name="Separador de milhares 17 9 5 3" xfId="27174"/>
    <cellStyle name="Separador de milhares 17 9 5 4" xfId="20672"/>
    <cellStyle name="Separador de milhares 17 9 6" xfId="5719"/>
    <cellStyle name="Separador de milhares 17 9 7" xfId="13845"/>
    <cellStyle name="Separador de milhares 17 9 7 2" xfId="29088"/>
    <cellStyle name="Separador de milhares 17 9 8" xfId="16175"/>
    <cellStyle name="Separador de milhares 18 10" xfId="2777"/>
    <cellStyle name="Separador de milhares 18 10 2" xfId="2778"/>
    <cellStyle name="Separador de milhares 18 10 2 2" xfId="8641"/>
    <cellStyle name="Separador de milhares 18 10 2 2 2" xfId="25356"/>
    <cellStyle name="Separador de milhares 18 10 2 2 3" xfId="27182"/>
    <cellStyle name="Separador de milhares 18 10 2 2 4" xfId="20680"/>
    <cellStyle name="Separador de milhares 18 10 2 3" xfId="8640"/>
    <cellStyle name="Separador de milhares 18 10 2 3 2" xfId="25355"/>
    <cellStyle name="Separador de milhares 18 10 2 3 3" xfId="27181"/>
    <cellStyle name="Separador de milhares 18 10 2 3 4" xfId="20679"/>
    <cellStyle name="Separador de milhares 18 10 2 4" xfId="5723"/>
    <cellStyle name="Separador de milhares 18 10 3" xfId="2779"/>
    <cellStyle name="Separador de milhares 18 10 3 2" xfId="8643"/>
    <cellStyle name="Separador de milhares 18 10 3 2 2" xfId="25358"/>
    <cellStyle name="Separador de milhares 18 10 3 2 3" xfId="27184"/>
    <cellStyle name="Separador de milhares 18 10 3 2 4" xfId="20682"/>
    <cellStyle name="Separador de milhares 18 10 3 3" xfId="8642"/>
    <cellStyle name="Separador de milhares 18 10 3 3 2" xfId="25357"/>
    <cellStyle name="Separador de milhares 18 10 3 3 3" xfId="27183"/>
    <cellStyle name="Separador de milhares 18 10 3 3 4" xfId="20681"/>
    <cellStyle name="Separador de milhares 18 10 3 4" xfId="5724"/>
    <cellStyle name="Separador de milhares 18 10 4" xfId="8644"/>
    <cellStyle name="Separador de milhares 18 10 4 2" xfId="25359"/>
    <cellStyle name="Separador de milhares 18 10 4 3" xfId="27185"/>
    <cellStyle name="Separador de milhares 18 10 4 4" xfId="20683"/>
    <cellStyle name="Separador de milhares 18 10 5" xfId="8639"/>
    <cellStyle name="Separador de milhares 18 10 5 2" xfId="25354"/>
    <cellStyle name="Separador de milhares 18 10 5 3" xfId="27180"/>
    <cellStyle name="Separador de milhares 18 10 5 4" xfId="20678"/>
    <cellStyle name="Separador de milhares 18 10 6" xfId="5722"/>
    <cellStyle name="Separador de milhares 18 10 7" xfId="13846"/>
    <cellStyle name="Separador de milhares 18 10 7 2" xfId="29089"/>
    <cellStyle name="Separador de milhares 18 10 8" xfId="16176"/>
    <cellStyle name="Separador de milhares 18 11" xfId="2780"/>
    <cellStyle name="Separador de milhares 18 11 2" xfId="2781"/>
    <cellStyle name="Separador de milhares 18 11 2 2" xfId="8647"/>
    <cellStyle name="Separador de milhares 18 11 2 2 2" xfId="25362"/>
    <cellStyle name="Separador de milhares 18 11 2 2 3" xfId="27188"/>
    <cellStyle name="Separador de milhares 18 11 2 2 4" xfId="20686"/>
    <cellStyle name="Separador de milhares 18 11 2 3" xfId="8646"/>
    <cellStyle name="Separador de milhares 18 11 2 3 2" xfId="25361"/>
    <cellStyle name="Separador de milhares 18 11 2 3 3" xfId="27187"/>
    <cellStyle name="Separador de milhares 18 11 2 3 4" xfId="20685"/>
    <cellStyle name="Separador de milhares 18 11 2 4" xfId="5726"/>
    <cellStyle name="Separador de milhares 18 11 3" xfId="2782"/>
    <cellStyle name="Separador de milhares 18 11 3 2" xfId="8649"/>
    <cellStyle name="Separador de milhares 18 11 3 2 2" xfId="25364"/>
    <cellStyle name="Separador de milhares 18 11 3 2 3" xfId="27190"/>
    <cellStyle name="Separador de milhares 18 11 3 2 4" xfId="20688"/>
    <cellStyle name="Separador de milhares 18 11 3 3" xfId="8648"/>
    <cellStyle name="Separador de milhares 18 11 3 3 2" xfId="25363"/>
    <cellStyle name="Separador de milhares 18 11 3 3 3" xfId="27189"/>
    <cellStyle name="Separador de milhares 18 11 3 3 4" xfId="20687"/>
    <cellStyle name="Separador de milhares 18 11 3 4" xfId="5727"/>
    <cellStyle name="Separador de milhares 18 11 4" xfId="8650"/>
    <cellStyle name="Separador de milhares 18 11 4 2" xfId="25365"/>
    <cellStyle name="Separador de milhares 18 11 4 3" xfId="27191"/>
    <cellStyle name="Separador de milhares 18 11 4 4" xfId="20689"/>
    <cellStyle name="Separador de milhares 18 11 5" xfId="8645"/>
    <cellStyle name="Separador de milhares 18 11 5 2" xfId="25360"/>
    <cellStyle name="Separador de milhares 18 11 5 3" xfId="27186"/>
    <cellStyle name="Separador de milhares 18 11 5 4" xfId="20684"/>
    <cellStyle name="Separador de milhares 18 11 6" xfId="5725"/>
    <cellStyle name="Separador de milhares 18 11 7" xfId="13847"/>
    <cellStyle name="Separador de milhares 18 11 7 2" xfId="29090"/>
    <cellStyle name="Separador de milhares 18 11 8" xfId="16177"/>
    <cellStyle name="Separador de milhares 18 12" xfId="2783"/>
    <cellStyle name="Separador de milhares 18 12 2" xfId="2784"/>
    <cellStyle name="Separador de milhares 18 12 2 2" xfId="8653"/>
    <cellStyle name="Separador de milhares 18 12 2 2 2" xfId="25368"/>
    <cellStyle name="Separador de milhares 18 12 2 2 3" xfId="27194"/>
    <cellStyle name="Separador de milhares 18 12 2 2 4" xfId="20692"/>
    <cellStyle name="Separador de milhares 18 12 2 3" xfId="8652"/>
    <cellStyle name="Separador de milhares 18 12 2 3 2" xfId="25367"/>
    <cellStyle name="Separador de milhares 18 12 2 3 3" xfId="27193"/>
    <cellStyle name="Separador de milhares 18 12 2 3 4" xfId="20691"/>
    <cellStyle name="Separador de milhares 18 12 2 4" xfId="5729"/>
    <cellStyle name="Separador de milhares 18 12 3" xfId="2785"/>
    <cellStyle name="Separador de milhares 18 12 3 2" xfId="8655"/>
    <cellStyle name="Separador de milhares 18 12 3 2 2" xfId="25370"/>
    <cellStyle name="Separador de milhares 18 12 3 2 3" xfId="27196"/>
    <cellStyle name="Separador de milhares 18 12 3 2 4" xfId="20694"/>
    <cellStyle name="Separador de milhares 18 12 3 3" xfId="8654"/>
    <cellStyle name="Separador de milhares 18 12 3 3 2" xfId="25369"/>
    <cellStyle name="Separador de milhares 18 12 3 3 3" xfId="27195"/>
    <cellStyle name="Separador de milhares 18 12 3 3 4" xfId="20693"/>
    <cellStyle name="Separador de milhares 18 12 3 4" xfId="5730"/>
    <cellStyle name="Separador de milhares 18 12 4" xfId="8656"/>
    <cellStyle name="Separador de milhares 18 12 4 2" xfId="25371"/>
    <cellStyle name="Separador de milhares 18 12 4 3" xfId="27197"/>
    <cellStyle name="Separador de milhares 18 12 4 4" xfId="20695"/>
    <cellStyle name="Separador de milhares 18 12 5" xfId="8651"/>
    <cellStyle name="Separador de milhares 18 12 5 2" xfId="25366"/>
    <cellStyle name="Separador de milhares 18 12 5 3" xfId="27192"/>
    <cellStyle name="Separador de milhares 18 12 5 4" xfId="20690"/>
    <cellStyle name="Separador de milhares 18 12 6" xfId="5728"/>
    <cellStyle name="Separador de milhares 18 12 7" xfId="13848"/>
    <cellStyle name="Separador de milhares 18 12 7 2" xfId="29091"/>
    <cellStyle name="Separador de milhares 18 12 8" xfId="16178"/>
    <cellStyle name="Separador de milhares 18 13" xfId="2786"/>
    <cellStyle name="Separador de milhares 18 13 2" xfId="2787"/>
    <cellStyle name="Separador de milhares 18 13 2 2" xfId="8659"/>
    <cellStyle name="Separador de milhares 18 13 2 2 2" xfId="25374"/>
    <cellStyle name="Separador de milhares 18 13 2 2 3" xfId="27200"/>
    <cellStyle name="Separador de milhares 18 13 2 2 4" xfId="20698"/>
    <cellStyle name="Separador de milhares 18 13 2 3" xfId="8658"/>
    <cellStyle name="Separador de milhares 18 13 2 3 2" xfId="25373"/>
    <cellStyle name="Separador de milhares 18 13 2 3 3" xfId="27199"/>
    <cellStyle name="Separador de milhares 18 13 2 3 4" xfId="20697"/>
    <cellStyle name="Separador de milhares 18 13 2 4" xfId="5732"/>
    <cellStyle name="Separador de milhares 18 13 3" xfId="2788"/>
    <cellStyle name="Separador de milhares 18 13 3 2" xfId="8661"/>
    <cellStyle name="Separador de milhares 18 13 3 2 2" xfId="25376"/>
    <cellStyle name="Separador de milhares 18 13 3 2 3" xfId="27202"/>
    <cellStyle name="Separador de milhares 18 13 3 2 4" xfId="20700"/>
    <cellStyle name="Separador de milhares 18 13 3 3" xfId="8660"/>
    <cellStyle name="Separador de milhares 18 13 3 3 2" xfId="25375"/>
    <cellStyle name="Separador de milhares 18 13 3 3 3" xfId="27201"/>
    <cellStyle name="Separador de milhares 18 13 3 3 4" xfId="20699"/>
    <cellStyle name="Separador de milhares 18 13 3 4" xfId="5733"/>
    <cellStyle name="Separador de milhares 18 13 4" xfId="8662"/>
    <cellStyle name="Separador de milhares 18 13 4 2" xfId="25377"/>
    <cellStyle name="Separador de milhares 18 13 4 3" xfId="27203"/>
    <cellStyle name="Separador de milhares 18 13 4 4" xfId="20701"/>
    <cellStyle name="Separador de milhares 18 13 5" xfId="8657"/>
    <cellStyle name="Separador de milhares 18 13 5 2" xfId="25372"/>
    <cellStyle name="Separador de milhares 18 13 5 3" xfId="27198"/>
    <cellStyle name="Separador de milhares 18 13 5 4" xfId="20696"/>
    <cellStyle name="Separador de milhares 18 13 6" xfId="5731"/>
    <cellStyle name="Separador de milhares 18 13 7" xfId="13849"/>
    <cellStyle name="Separador de milhares 18 13 7 2" xfId="29092"/>
    <cellStyle name="Separador de milhares 18 13 8" xfId="16179"/>
    <cellStyle name="Separador de milhares 18 14" xfId="2789"/>
    <cellStyle name="Separador de milhares 18 14 2" xfId="2790"/>
    <cellStyle name="Separador de milhares 18 14 2 2" xfId="8665"/>
    <cellStyle name="Separador de milhares 18 14 2 2 2" xfId="25380"/>
    <cellStyle name="Separador de milhares 18 14 2 2 3" xfId="27206"/>
    <cellStyle name="Separador de milhares 18 14 2 2 4" xfId="20704"/>
    <cellStyle name="Separador de milhares 18 14 2 3" xfId="8664"/>
    <cellStyle name="Separador de milhares 18 14 2 3 2" xfId="25379"/>
    <cellStyle name="Separador de milhares 18 14 2 3 3" xfId="27205"/>
    <cellStyle name="Separador de milhares 18 14 2 3 4" xfId="20703"/>
    <cellStyle name="Separador de milhares 18 14 2 4" xfId="5735"/>
    <cellStyle name="Separador de milhares 18 14 3" xfId="2791"/>
    <cellStyle name="Separador de milhares 18 14 3 2" xfId="8667"/>
    <cellStyle name="Separador de milhares 18 14 3 2 2" xfId="25382"/>
    <cellStyle name="Separador de milhares 18 14 3 2 3" xfId="27208"/>
    <cellStyle name="Separador de milhares 18 14 3 2 4" xfId="20706"/>
    <cellStyle name="Separador de milhares 18 14 3 3" xfId="8666"/>
    <cellStyle name="Separador de milhares 18 14 3 3 2" xfId="25381"/>
    <cellStyle name="Separador de milhares 18 14 3 3 3" xfId="27207"/>
    <cellStyle name="Separador de milhares 18 14 3 3 4" xfId="20705"/>
    <cellStyle name="Separador de milhares 18 14 3 4" xfId="5736"/>
    <cellStyle name="Separador de milhares 18 14 4" xfId="8668"/>
    <cellStyle name="Separador de milhares 18 14 4 2" xfId="25383"/>
    <cellStyle name="Separador de milhares 18 14 4 3" xfId="27209"/>
    <cellStyle name="Separador de milhares 18 14 4 4" xfId="20707"/>
    <cellStyle name="Separador de milhares 18 14 5" xfId="8663"/>
    <cellStyle name="Separador de milhares 18 14 5 2" xfId="25378"/>
    <cellStyle name="Separador de milhares 18 14 5 3" xfId="27204"/>
    <cellStyle name="Separador de milhares 18 14 5 4" xfId="20702"/>
    <cellStyle name="Separador de milhares 18 14 6" xfId="5734"/>
    <cellStyle name="Separador de milhares 18 14 7" xfId="13850"/>
    <cellStyle name="Separador de milhares 18 14 7 2" xfId="29093"/>
    <cellStyle name="Separador de milhares 18 14 8" xfId="16180"/>
    <cellStyle name="Separador de milhares 18 15" xfId="2792"/>
    <cellStyle name="Separador de milhares 18 15 2" xfId="2793"/>
    <cellStyle name="Separador de milhares 18 15 2 2" xfId="8671"/>
    <cellStyle name="Separador de milhares 18 15 2 2 2" xfId="25386"/>
    <cellStyle name="Separador de milhares 18 15 2 2 3" xfId="27212"/>
    <cellStyle name="Separador de milhares 18 15 2 2 4" xfId="20710"/>
    <cellStyle name="Separador de milhares 18 15 2 3" xfId="8670"/>
    <cellStyle name="Separador de milhares 18 15 2 3 2" xfId="25385"/>
    <cellStyle name="Separador de milhares 18 15 2 3 3" xfId="27211"/>
    <cellStyle name="Separador de milhares 18 15 2 3 4" xfId="20709"/>
    <cellStyle name="Separador de milhares 18 15 2 4" xfId="5738"/>
    <cellStyle name="Separador de milhares 18 15 3" xfId="2794"/>
    <cellStyle name="Separador de milhares 18 15 3 2" xfId="8673"/>
    <cellStyle name="Separador de milhares 18 15 3 2 2" xfId="25388"/>
    <cellStyle name="Separador de milhares 18 15 3 2 3" xfId="27214"/>
    <cellStyle name="Separador de milhares 18 15 3 2 4" xfId="20712"/>
    <cellStyle name="Separador de milhares 18 15 3 3" xfId="8672"/>
    <cellStyle name="Separador de milhares 18 15 3 3 2" xfId="25387"/>
    <cellStyle name="Separador de milhares 18 15 3 3 3" xfId="27213"/>
    <cellStyle name="Separador de milhares 18 15 3 3 4" xfId="20711"/>
    <cellStyle name="Separador de milhares 18 15 3 4" xfId="5739"/>
    <cellStyle name="Separador de milhares 18 15 4" xfId="8674"/>
    <cellStyle name="Separador de milhares 18 15 4 2" xfId="25389"/>
    <cellStyle name="Separador de milhares 18 15 4 3" xfId="27215"/>
    <cellStyle name="Separador de milhares 18 15 4 4" xfId="20713"/>
    <cellStyle name="Separador de milhares 18 15 5" xfId="8669"/>
    <cellStyle name="Separador de milhares 18 15 5 2" xfId="25384"/>
    <cellStyle name="Separador de milhares 18 15 5 3" xfId="27210"/>
    <cellStyle name="Separador de milhares 18 15 5 4" xfId="20708"/>
    <cellStyle name="Separador de milhares 18 15 6" xfId="5737"/>
    <cellStyle name="Separador de milhares 18 15 7" xfId="13851"/>
    <cellStyle name="Separador de milhares 18 15 7 2" xfId="29094"/>
    <cellStyle name="Separador de milhares 18 15 8" xfId="16181"/>
    <cellStyle name="Separador de milhares 18 16" xfId="2795"/>
    <cellStyle name="Separador de milhares 18 16 2" xfId="2796"/>
    <cellStyle name="Separador de milhares 18 16 2 2" xfId="8677"/>
    <cellStyle name="Separador de milhares 18 16 2 2 2" xfId="25392"/>
    <cellStyle name="Separador de milhares 18 16 2 2 3" xfId="27218"/>
    <cellStyle name="Separador de milhares 18 16 2 2 4" xfId="20716"/>
    <cellStyle name="Separador de milhares 18 16 2 3" xfId="8676"/>
    <cellStyle name="Separador de milhares 18 16 2 3 2" xfId="25391"/>
    <cellStyle name="Separador de milhares 18 16 2 3 3" xfId="27217"/>
    <cellStyle name="Separador de milhares 18 16 2 3 4" xfId="20715"/>
    <cellStyle name="Separador de milhares 18 16 2 4" xfId="5741"/>
    <cellStyle name="Separador de milhares 18 16 3" xfId="2797"/>
    <cellStyle name="Separador de milhares 18 16 3 2" xfId="8679"/>
    <cellStyle name="Separador de milhares 18 16 3 2 2" xfId="25394"/>
    <cellStyle name="Separador de milhares 18 16 3 2 3" xfId="27220"/>
    <cellStyle name="Separador de milhares 18 16 3 2 4" xfId="20718"/>
    <cellStyle name="Separador de milhares 18 16 3 3" xfId="8678"/>
    <cellStyle name="Separador de milhares 18 16 3 3 2" xfId="25393"/>
    <cellStyle name="Separador de milhares 18 16 3 3 3" xfId="27219"/>
    <cellStyle name="Separador de milhares 18 16 3 3 4" xfId="20717"/>
    <cellStyle name="Separador de milhares 18 16 3 4" xfId="5742"/>
    <cellStyle name="Separador de milhares 18 16 4" xfId="8680"/>
    <cellStyle name="Separador de milhares 18 16 4 2" xfId="25395"/>
    <cellStyle name="Separador de milhares 18 16 4 3" xfId="27221"/>
    <cellStyle name="Separador de milhares 18 16 4 4" xfId="20719"/>
    <cellStyle name="Separador de milhares 18 16 5" xfId="8675"/>
    <cellStyle name="Separador de milhares 18 16 5 2" xfId="25390"/>
    <cellStyle name="Separador de milhares 18 16 5 3" xfId="27216"/>
    <cellStyle name="Separador de milhares 18 16 5 4" xfId="20714"/>
    <cellStyle name="Separador de milhares 18 16 6" xfId="5740"/>
    <cellStyle name="Separador de milhares 18 16 7" xfId="13852"/>
    <cellStyle name="Separador de milhares 18 16 7 2" xfId="29095"/>
    <cellStyle name="Separador de milhares 18 16 8" xfId="16182"/>
    <cellStyle name="Separador de milhares 18 2" xfId="2798"/>
    <cellStyle name="Separador de milhares 18 2 2" xfId="2799"/>
    <cellStyle name="Separador de milhares 18 2 2 2" xfId="8683"/>
    <cellStyle name="Separador de milhares 18 2 2 2 2" xfId="25398"/>
    <cellStyle name="Separador de milhares 18 2 2 2 3" xfId="27224"/>
    <cellStyle name="Separador de milhares 18 2 2 2 4" xfId="20722"/>
    <cellStyle name="Separador de milhares 18 2 2 3" xfId="8682"/>
    <cellStyle name="Separador de milhares 18 2 2 3 2" xfId="25397"/>
    <cellStyle name="Separador de milhares 18 2 2 3 3" xfId="27223"/>
    <cellStyle name="Separador de milhares 18 2 2 3 4" xfId="20721"/>
    <cellStyle name="Separador de milhares 18 2 2 4" xfId="5744"/>
    <cellStyle name="Separador de milhares 18 2 3" xfId="2800"/>
    <cellStyle name="Separador de milhares 18 2 3 2" xfId="8685"/>
    <cellStyle name="Separador de milhares 18 2 3 2 2" xfId="25400"/>
    <cellStyle name="Separador de milhares 18 2 3 2 3" xfId="27226"/>
    <cellStyle name="Separador de milhares 18 2 3 2 4" xfId="20724"/>
    <cellStyle name="Separador de milhares 18 2 3 3" xfId="8684"/>
    <cellStyle name="Separador de milhares 18 2 3 3 2" xfId="25399"/>
    <cellStyle name="Separador de milhares 18 2 3 3 3" xfId="27225"/>
    <cellStyle name="Separador de milhares 18 2 3 3 4" xfId="20723"/>
    <cellStyle name="Separador de milhares 18 2 3 4" xfId="5745"/>
    <cellStyle name="Separador de milhares 18 2 4" xfId="8686"/>
    <cellStyle name="Separador de milhares 18 2 4 2" xfId="25401"/>
    <cellStyle name="Separador de milhares 18 2 4 3" xfId="27227"/>
    <cellStyle name="Separador de milhares 18 2 4 4" xfId="20725"/>
    <cellStyle name="Separador de milhares 18 2 5" xfId="8681"/>
    <cellStyle name="Separador de milhares 18 2 5 2" xfId="25396"/>
    <cellStyle name="Separador de milhares 18 2 5 3" xfId="27222"/>
    <cellStyle name="Separador de milhares 18 2 5 4" xfId="20720"/>
    <cellStyle name="Separador de milhares 18 2 6" xfId="5743"/>
    <cellStyle name="Separador de milhares 18 2 7" xfId="13853"/>
    <cellStyle name="Separador de milhares 18 2 7 2" xfId="29096"/>
    <cellStyle name="Separador de milhares 18 2 8" xfId="16183"/>
    <cellStyle name="Separador de milhares 18 3" xfId="2801"/>
    <cellStyle name="Separador de milhares 18 3 2" xfId="2802"/>
    <cellStyle name="Separador de milhares 18 3 2 2" xfId="8689"/>
    <cellStyle name="Separador de milhares 18 3 2 2 2" xfId="25404"/>
    <cellStyle name="Separador de milhares 18 3 2 2 3" xfId="27230"/>
    <cellStyle name="Separador de milhares 18 3 2 2 4" xfId="20728"/>
    <cellStyle name="Separador de milhares 18 3 2 3" xfId="8688"/>
    <cellStyle name="Separador de milhares 18 3 2 3 2" xfId="25403"/>
    <cellStyle name="Separador de milhares 18 3 2 3 3" xfId="27229"/>
    <cellStyle name="Separador de milhares 18 3 2 3 4" xfId="20727"/>
    <cellStyle name="Separador de milhares 18 3 2 4" xfId="5747"/>
    <cellStyle name="Separador de milhares 18 3 3" xfId="2803"/>
    <cellStyle name="Separador de milhares 18 3 3 2" xfId="8691"/>
    <cellStyle name="Separador de milhares 18 3 3 2 2" xfId="25406"/>
    <cellStyle name="Separador de milhares 18 3 3 2 3" xfId="27232"/>
    <cellStyle name="Separador de milhares 18 3 3 2 4" xfId="20730"/>
    <cellStyle name="Separador de milhares 18 3 3 3" xfId="8690"/>
    <cellStyle name="Separador de milhares 18 3 3 3 2" xfId="25405"/>
    <cellStyle name="Separador de milhares 18 3 3 3 3" xfId="27231"/>
    <cellStyle name="Separador de milhares 18 3 3 3 4" xfId="20729"/>
    <cellStyle name="Separador de milhares 18 3 3 4" xfId="5748"/>
    <cellStyle name="Separador de milhares 18 3 4" xfId="8692"/>
    <cellStyle name="Separador de milhares 18 3 4 2" xfId="25407"/>
    <cellStyle name="Separador de milhares 18 3 4 3" xfId="27233"/>
    <cellStyle name="Separador de milhares 18 3 4 4" xfId="20731"/>
    <cellStyle name="Separador de milhares 18 3 5" xfId="8687"/>
    <cellStyle name="Separador de milhares 18 3 5 2" xfId="25402"/>
    <cellStyle name="Separador de milhares 18 3 5 3" xfId="27228"/>
    <cellStyle name="Separador de milhares 18 3 5 4" xfId="20726"/>
    <cellStyle name="Separador de milhares 18 3 6" xfId="5746"/>
    <cellStyle name="Separador de milhares 18 3 7" xfId="13854"/>
    <cellStyle name="Separador de milhares 18 3 7 2" xfId="29097"/>
    <cellStyle name="Separador de milhares 18 3 8" xfId="16184"/>
    <cellStyle name="Separador de milhares 18 4" xfId="2804"/>
    <cellStyle name="Separador de milhares 18 4 2" xfId="2805"/>
    <cellStyle name="Separador de milhares 18 4 2 2" xfId="8695"/>
    <cellStyle name="Separador de milhares 18 4 2 2 2" xfId="25410"/>
    <cellStyle name="Separador de milhares 18 4 2 2 3" xfId="27236"/>
    <cellStyle name="Separador de milhares 18 4 2 2 4" xfId="20734"/>
    <cellStyle name="Separador de milhares 18 4 2 3" xfId="8694"/>
    <cellStyle name="Separador de milhares 18 4 2 3 2" xfId="25409"/>
    <cellStyle name="Separador de milhares 18 4 2 3 3" xfId="27235"/>
    <cellStyle name="Separador de milhares 18 4 2 3 4" xfId="20733"/>
    <cellStyle name="Separador de milhares 18 4 2 4" xfId="5750"/>
    <cellStyle name="Separador de milhares 18 4 3" xfId="2806"/>
    <cellStyle name="Separador de milhares 18 4 3 2" xfId="8697"/>
    <cellStyle name="Separador de milhares 18 4 3 2 2" xfId="25412"/>
    <cellStyle name="Separador de milhares 18 4 3 2 3" xfId="27238"/>
    <cellStyle name="Separador de milhares 18 4 3 2 4" xfId="20736"/>
    <cellStyle name="Separador de milhares 18 4 3 3" xfId="8696"/>
    <cellStyle name="Separador de milhares 18 4 3 3 2" xfId="25411"/>
    <cellStyle name="Separador de milhares 18 4 3 3 3" xfId="27237"/>
    <cellStyle name="Separador de milhares 18 4 3 3 4" xfId="20735"/>
    <cellStyle name="Separador de milhares 18 4 3 4" xfId="5751"/>
    <cellStyle name="Separador de milhares 18 4 4" xfId="8698"/>
    <cellStyle name="Separador de milhares 18 4 4 2" xfId="25413"/>
    <cellStyle name="Separador de milhares 18 4 4 3" xfId="27239"/>
    <cellStyle name="Separador de milhares 18 4 4 4" xfId="20737"/>
    <cellStyle name="Separador de milhares 18 4 5" xfId="8693"/>
    <cellStyle name="Separador de milhares 18 4 5 2" xfId="25408"/>
    <cellStyle name="Separador de milhares 18 4 5 3" xfId="27234"/>
    <cellStyle name="Separador de milhares 18 4 5 4" xfId="20732"/>
    <cellStyle name="Separador de milhares 18 4 6" xfId="5749"/>
    <cellStyle name="Separador de milhares 18 4 7" xfId="13855"/>
    <cellStyle name="Separador de milhares 18 4 7 2" xfId="29098"/>
    <cellStyle name="Separador de milhares 18 4 8" xfId="16185"/>
    <cellStyle name="Separador de milhares 18 5" xfId="2807"/>
    <cellStyle name="Separador de milhares 18 5 2" xfId="2808"/>
    <cellStyle name="Separador de milhares 18 5 2 2" xfId="8701"/>
    <cellStyle name="Separador de milhares 18 5 2 2 2" xfId="25416"/>
    <cellStyle name="Separador de milhares 18 5 2 2 3" xfId="27242"/>
    <cellStyle name="Separador de milhares 18 5 2 2 4" xfId="20740"/>
    <cellStyle name="Separador de milhares 18 5 2 3" xfId="8700"/>
    <cellStyle name="Separador de milhares 18 5 2 3 2" xfId="25415"/>
    <cellStyle name="Separador de milhares 18 5 2 3 3" xfId="27241"/>
    <cellStyle name="Separador de milhares 18 5 2 3 4" xfId="20739"/>
    <cellStyle name="Separador de milhares 18 5 2 4" xfId="5753"/>
    <cellStyle name="Separador de milhares 18 5 3" xfId="2809"/>
    <cellStyle name="Separador de milhares 18 5 3 2" xfId="8703"/>
    <cellStyle name="Separador de milhares 18 5 3 2 2" xfId="25418"/>
    <cellStyle name="Separador de milhares 18 5 3 2 3" xfId="27244"/>
    <cellStyle name="Separador de milhares 18 5 3 2 4" xfId="20742"/>
    <cellStyle name="Separador de milhares 18 5 3 3" xfId="8702"/>
    <cellStyle name="Separador de milhares 18 5 3 3 2" xfId="25417"/>
    <cellStyle name="Separador de milhares 18 5 3 3 3" xfId="27243"/>
    <cellStyle name="Separador de milhares 18 5 3 3 4" xfId="20741"/>
    <cellStyle name="Separador de milhares 18 5 3 4" xfId="5754"/>
    <cellStyle name="Separador de milhares 18 5 4" xfId="8704"/>
    <cellStyle name="Separador de milhares 18 5 4 2" xfId="25419"/>
    <cellStyle name="Separador de milhares 18 5 4 3" xfId="27245"/>
    <cellStyle name="Separador de milhares 18 5 4 4" xfId="20743"/>
    <cellStyle name="Separador de milhares 18 5 5" xfId="8699"/>
    <cellStyle name="Separador de milhares 18 5 5 2" xfId="25414"/>
    <cellStyle name="Separador de milhares 18 5 5 3" xfId="27240"/>
    <cellStyle name="Separador de milhares 18 5 5 4" xfId="20738"/>
    <cellStyle name="Separador de milhares 18 5 6" xfId="5752"/>
    <cellStyle name="Separador de milhares 18 5 7" xfId="13856"/>
    <cellStyle name="Separador de milhares 18 5 7 2" xfId="29099"/>
    <cellStyle name="Separador de milhares 18 5 8" xfId="16186"/>
    <cellStyle name="Separador de milhares 18 6" xfId="2810"/>
    <cellStyle name="Separador de milhares 18 6 2" xfId="2811"/>
    <cellStyle name="Separador de milhares 18 6 2 2" xfId="8707"/>
    <cellStyle name="Separador de milhares 18 6 2 2 2" xfId="25422"/>
    <cellStyle name="Separador de milhares 18 6 2 2 3" xfId="27248"/>
    <cellStyle name="Separador de milhares 18 6 2 2 4" xfId="20746"/>
    <cellStyle name="Separador de milhares 18 6 2 3" xfId="8706"/>
    <cellStyle name="Separador de milhares 18 6 2 3 2" xfId="25421"/>
    <cellStyle name="Separador de milhares 18 6 2 3 3" xfId="27247"/>
    <cellStyle name="Separador de milhares 18 6 2 3 4" xfId="20745"/>
    <cellStyle name="Separador de milhares 18 6 2 4" xfId="5756"/>
    <cellStyle name="Separador de milhares 18 6 3" xfId="2812"/>
    <cellStyle name="Separador de milhares 18 6 3 2" xfId="8709"/>
    <cellStyle name="Separador de milhares 18 6 3 2 2" xfId="25424"/>
    <cellStyle name="Separador de milhares 18 6 3 2 3" xfId="27250"/>
    <cellStyle name="Separador de milhares 18 6 3 2 4" xfId="20748"/>
    <cellStyle name="Separador de milhares 18 6 3 3" xfId="8708"/>
    <cellStyle name="Separador de milhares 18 6 3 3 2" xfId="25423"/>
    <cellStyle name="Separador de milhares 18 6 3 3 3" xfId="27249"/>
    <cellStyle name="Separador de milhares 18 6 3 3 4" xfId="20747"/>
    <cellStyle name="Separador de milhares 18 6 3 4" xfId="5757"/>
    <cellStyle name="Separador de milhares 18 6 4" xfId="8710"/>
    <cellStyle name="Separador de milhares 18 6 4 2" xfId="25425"/>
    <cellStyle name="Separador de milhares 18 6 4 3" xfId="27251"/>
    <cellStyle name="Separador de milhares 18 6 4 4" xfId="20749"/>
    <cellStyle name="Separador de milhares 18 6 5" xfId="8705"/>
    <cellStyle name="Separador de milhares 18 6 5 2" xfId="25420"/>
    <cellStyle name="Separador de milhares 18 6 5 3" xfId="27246"/>
    <cellStyle name="Separador de milhares 18 6 5 4" xfId="20744"/>
    <cellStyle name="Separador de milhares 18 6 6" xfId="5755"/>
    <cellStyle name="Separador de milhares 18 6 7" xfId="13857"/>
    <cellStyle name="Separador de milhares 18 6 7 2" xfId="29100"/>
    <cellStyle name="Separador de milhares 18 6 8" xfId="16187"/>
    <cellStyle name="Separador de milhares 18 7" xfId="2813"/>
    <cellStyle name="Separador de milhares 18 7 2" xfId="2814"/>
    <cellStyle name="Separador de milhares 18 7 2 2" xfId="8713"/>
    <cellStyle name="Separador de milhares 18 7 2 2 2" xfId="25428"/>
    <cellStyle name="Separador de milhares 18 7 2 2 3" xfId="27254"/>
    <cellStyle name="Separador de milhares 18 7 2 2 4" xfId="20752"/>
    <cellStyle name="Separador de milhares 18 7 2 3" xfId="8712"/>
    <cellStyle name="Separador de milhares 18 7 2 3 2" xfId="25427"/>
    <cellStyle name="Separador de milhares 18 7 2 3 3" xfId="27253"/>
    <cellStyle name="Separador de milhares 18 7 2 3 4" xfId="20751"/>
    <cellStyle name="Separador de milhares 18 7 2 4" xfId="5759"/>
    <cellStyle name="Separador de milhares 18 7 3" xfId="2815"/>
    <cellStyle name="Separador de milhares 18 7 3 2" xfId="8715"/>
    <cellStyle name="Separador de milhares 18 7 3 2 2" xfId="25430"/>
    <cellStyle name="Separador de milhares 18 7 3 2 3" xfId="27256"/>
    <cellStyle name="Separador de milhares 18 7 3 2 4" xfId="20754"/>
    <cellStyle name="Separador de milhares 18 7 3 3" xfId="8714"/>
    <cellStyle name="Separador de milhares 18 7 3 3 2" xfId="25429"/>
    <cellStyle name="Separador de milhares 18 7 3 3 3" xfId="27255"/>
    <cellStyle name="Separador de milhares 18 7 3 3 4" xfId="20753"/>
    <cellStyle name="Separador de milhares 18 7 3 4" xfId="5760"/>
    <cellStyle name="Separador de milhares 18 7 4" xfId="8716"/>
    <cellStyle name="Separador de milhares 18 7 4 2" xfId="25431"/>
    <cellStyle name="Separador de milhares 18 7 4 3" xfId="27257"/>
    <cellStyle name="Separador de milhares 18 7 4 4" xfId="20755"/>
    <cellStyle name="Separador de milhares 18 7 5" xfId="8711"/>
    <cellStyle name="Separador de milhares 18 7 5 2" xfId="25426"/>
    <cellStyle name="Separador de milhares 18 7 5 3" xfId="27252"/>
    <cellStyle name="Separador de milhares 18 7 5 4" xfId="20750"/>
    <cellStyle name="Separador de milhares 18 7 6" xfId="5758"/>
    <cellStyle name="Separador de milhares 18 7 7" xfId="13858"/>
    <cellStyle name="Separador de milhares 18 7 7 2" xfId="29101"/>
    <cellStyle name="Separador de milhares 18 7 8" xfId="16188"/>
    <cellStyle name="Separador de milhares 18 8" xfId="2816"/>
    <cellStyle name="Separador de milhares 18 8 2" xfId="2817"/>
    <cellStyle name="Separador de milhares 18 8 2 2" xfId="8719"/>
    <cellStyle name="Separador de milhares 18 8 2 2 2" xfId="25434"/>
    <cellStyle name="Separador de milhares 18 8 2 2 3" xfId="27260"/>
    <cellStyle name="Separador de milhares 18 8 2 2 4" xfId="20758"/>
    <cellStyle name="Separador de milhares 18 8 2 3" xfId="8718"/>
    <cellStyle name="Separador de milhares 18 8 2 3 2" xfId="25433"/>
    <cellStyle name="Separador de milhares 18 8 2 3 3" xfId="27259"/>
    <cellStyle name="Separador de milhares 18 8 2 3 4" xfId="20757"/>
    <cellStyle name="Separador de milhares 18 8 2 4" xfId="5762"/>
    <cellStyle name="Separador de milhares 18 8 3" xfId="2818"/>
    <cellStyle name="Separador de milhares 18 8 3 2" xfId="8721"/>
    <cellStyle name="Separador de milhares 18 8 3 2 2" xfId="25436"/>
    <cellStyle name="Separador de milhares 18 8 3 2 3" xfId="27262"/>
    <cellStyle name="Separador de milhares 18 8 3 2 4" xfId="20760"/>
    <cellStyle name="Separador de milhares 18 8 3 3" xfId="8720"/>
    <cellStyle name="Separador de milhares 18 8 3 3 2" xfId="25435"/>
    <cellStyle name="Separador de milhares 18 8 3 3 3" xfId="27261"/>
    <cellStyle name="Separador de milhares 18 8 3 3 4" xfId="20759"/>
    <cellStyle name="Separador de milhares 18 8 3 4" xfId="5763"/>
    <cellStyle name="Separador de milhares 18 8 4" xfId="8722"/>
    <cellStyle name="Separador de milhares 18 8 4 2" xfId="25437"/>
    <cellStyle name="Separador de milhares 18 8 4 3" xfId="27263"/>
    <cellStyle name="Separador de milhares 18 8 4 4" xfId="20761"/>
    <cellStyle name="Separador de milhares 18 8 5" xfId="8717"/>
    <cellStyle name="Separador de milhares 18 8 5 2" xfId="25432"/>
    <cellStyle name="Separador de milhares 18 8 5 3" xfId="27258"/>
    <cellStyle name="Separador de milhares 18 8 5 4" xfId="20756"/>
    <cellStyle name="Separador de milhares 18 8 6" xfId="5761"/>
    <cellStyle name="Separador de milhares 18 8 7" xfId="13859"/>
    <cellStyle name="Separador de milhares 18 8 7 2" xfId="29102"/>
    <cellStyle name="Separador de milhares 18 8 8" xfId="16189"/>
    <cellStyle name="Separador de milhares 18 9" xfId="2819"/>
    <cellStyle name="Separador de milhares 18 9 2" xfId="2820"/>
    <cellStyle name="Separador de milhares 18 9 2 2" xfId="8725"/>
    <cellStyle name="Separador de milhares 18 9 2 2 2" xfId="25440"/>
    <cellStyle name="Separador de milhares 18 9 2 2 3" xfId="27266"/>
    <cellStyle name="Separador de milhares 18 9 2 2 4" xfId="20764"/>
    <cellStyle name="Separador de milhares 18 9 2 3" xfId="8724"/>
    <cellStyle name="Separador de milhares 18 9 2 3 2" xfId="25439"/>
    <cellStyle name="Separador de milhares 18 9 2 3 3" xfId="27265"/>
    <cellStyle name="Separador de milhares 18 9 2 3 4" xfId="20763"/>
    <cellStyle name="Separador de milhares 18 9 2 4" xfId="5765"/>
    <cellStyle name="Separador de milhares 18 9 3" xfId="2821"/>
    <cellStyle name="Separador de milhares 18 9 3 2" xfId="8727"/>
    <cellStyle name="Separador de milhares 18 9 3 2 2" xfId="25442"/>
    <cellStyle name="Separador de milhares 18 9 3 2 3" xfId="27268"/>
    <cellStyle name="Separador de milhares 18 9 3 2 4" xfId="20766"/>
    <cellStyle name="Separador de milhares 18 9 3 3" xfId="8726"/>
    <cellStyle name="Separador de milhares 18 9 3 3 2" xfId="25441"/>
    <cellStyle name="Separador de milhares 18 9 3 3 3" xfId="27267"/>
    <cellStyle name="Separador de milhares 18 9 3 3 4" xfId="20765"/>
    <cellStyle name="Separador de milhares 18 9 3 4" xfId="5766"/>
    <cellStyle name="Separador de milhares 18 9 4" xfId="8728"/>
    <cellStyle name="Separador de milhares 18 9 4 2" xfId="25443"/>
    <cellStyle name="Separador de milhares 18 9 4 3" xfId="27269"/>
    <cellStyle name="Separador de milhares 18 9 4 4" xfId="20767"/>
    <cellStyle name="Separador de milhares 18 9 5" xfId="8723"/>
    <cellStyle name="Separador de milhares 18 9 5 2" xfId="25438"/>
    <cellStyle name="Separador de milhares 18 9 5 3" xfId="27264"/>
    <cellStyle name="Separador de milhares 18 9 5 4" xfId="20762"/>
    <cellStyle name="Separador de milhares 18 9 6" xfId="5764"/>
    <cellStyle name="Separador de milhares 18 9 7" xfId="13860"/>
    <cellStyle name="Separador de milhares 18 9 7 2" xfId="29103"/>
    <cellStyle name="Separador de milhares 18 9 8" xfId="16190"/>
    <cellStyle name="Separador de milhares 19 10" xfId="2822"/>
    <cellStyle name="Separador de milhares 19 10 2" xfId="2823"/>
    <cellStyle name="Separador de milhares 19 10 2 2" xfId="8730"/>
    <cellStyle name="Separador de milhares 19 10 2 2 2" xfId="25445"/>
    <cellStyle name="Separador de milhares 19 10 2 2 3" xfId="27271"/>
    <cellStyle name="Separador de milhares 19 10 2 2 4" xfId="20769"/>
    <cellStyle name="Separador de milhares 19 10 3" xfId="2824"/>
    <cellStyle name="Separador de milhares 19 10 3 2" xfId="8732"/>
    <cellStyle name="Separador de milhares 19 10 3 2 2" xfId="25447"/>
    <cellStyle name="Separador de milhares 19 10 3 2 3" xfId="27273"/>
    <cellStyle name="Separador de milhares 19 10 3 2 4" xfId="20771"/>
    <cellStyle name="Separador de milhares 19 10 3 3" xfId="8731"/>
    <cellStyle name="Separador de milhares 19 10 3 3 2" xfId="25446"/>
    <cellStyle name="Separador de milhares 19 10 3 3 3" xfId="27272"/>
    <cellStyle name="Separador de milhares 19 10 3 3 4" xfId="20770"/>
    <cellStyle name="Separador de milhares 19 10 3 4" xfId="5768"/>
    <cellStyle name="Separador de milhares 19 10 4" xfId="2825"/>
    <cellStyle name="Separador de milhares 19 10 4 2" xfId="8734"/>
    <cellStyle name="Separador de milhares 19 10 4 2 2" xfId="25449"/>
    <cellStyle name="Separador de milhares 19 10 4 2 3" xfId="27275"/>
    <cellStyle name="Separador de milhares 19 10 4 2 4" xfId="20773"/>
    <cellStyle name="Separador de milhares 19 10 4 3" xfId="8733"/>
    <cellStyle name="Separador de milhares 19 10 4 3 2" xfId="25448"/>
    <cellStyle name="Separador de milhares 19 10 4 3 3" xfId="27274"/>
    <cellStyle name="Separador de milhares 19 10 4 3 4" xfId="20772"/>
    <cellStyle name="Separador de milhares 19 10 4 4" xfId="5769"/>
    <cellStyle name="Separador de milhares 19 10 5" xfId="8735"/>
    <cellStyle name="Separador de milhares 19 10 5 2" xfId="25450"/>
    <cellStyle name="Separador de milhares 19 10 5 3" xfId="27276"/>
    <cellStyle name="Separador de milhares 19 10 5 4" xfId="20774"/>
    <cellStyle name="Separador de milhares 19 10 6" xfId="8729"/>
    <cellStyle name="Separador de milhares 19 10 6 2" xfId="25444"/>
    <cellStyle name="Separador de milhares 19 10 6 3" xfId="27270"/>
    <cellStyle name="Separador de milhares 19 10 6 4" xfId="20768"/>
    <cellStyle name="Separador de milhares 19 10 7" xfId="5767"/>
    <cellStyle name="Separador de milhares 19 10 8" xfId="13861"/>
    <cellStyle name="Separador de milhares 19 10 8 2" xfId="29104"/>
    <cellStyle name="Separador de milhares 19 10 9" xfId="16191"/>
    <cellStyle name="Separador de milhares 19 11" xfId="2826"/>
    <cellStyle name="Separador de milhares 19 11 2" xfId="2827"/>
    <cellStyle name="Separador de milhares 19 11 2 2" xfId="8737"/>
    <cellStyle name="Separador de milhares 19 11 2 2 2" xfId="25452"/>
    <cellStyle name="Separador de milhares 19 11 2 2 3" xfId="27278"/>
    <cellStyle name="Separador de milhares 19 11 2 2 4" xfId="20776"/>
    <cellStyle name="Separador de milhares 19 11 3" xfId="2828"/>
    <cellStyle name="Separador de milhares 19 11 3 2" xfId="8739"/>
    <cellStyle name="Separador de milhares 19 11 3 2 2" xfId="25454"/>
    <cellStyle name="Separador de milhares 19 11 3 2 3" xfId="27280"/>
    <cellStyle name="Separador de milhares 19 11 3 2 4" xfId="20778"/>
    <cellStyle name="Separador de milhares 19 11 3 3" xfId="8738"/>
    <cellStyle name="Separador de milhares 19 11 3 3 2" xfId="25453"/>
    <cellStyle name="Separador de milhares 19 11 3 3 3" xfId="27279"/>
    <cellStyle name="Separador de milhares 19 11 3 3 4" xfId="20777"/>
    <cellStyle name="Separador de milhares 19 11 3 4" xfId="5771"/>
    <cellStyle name="Separador de milhares 19 11 4" xfId="2829"/>
    <cellStyle name="Separador de milhares 19 11 4 2" xfId="8741"/>
    <cellStyle name="Separador de milhares 19 11 4 2 2" xfId="25456"/>
    <cellStyle name="Separador de milhares 19 11 4 2 3" xfId="27282"/>
    <cellStyle name="Separador de milhares 19 11 4 2 4" xfId="20780"/>
    <cellStyle name="Separador de milhares 19 11 4 3" xfId="8740"/>
    <cellStyle name="Separador de milhares 19 11 4 3 2" xfId="25455"/>
    <cellStyle name="Separador de milhares 19 11 4 3 3" xfId="27281"/>
    <cellStyle name="Separador de milhares 19 11 4 3 4" xfId="20779"/>
    <cellStyle name="Separador de milhares 19 11 4 4" xfId="5772"/>
    <cellStyle name="Separador de milhares 19 11 5" xfId="8742"/>
    <cellStyle name="Separador de milhares 19 11 5 2" xfId="25457"/>
    <cellStyle name="Separador de milhares 19 11 5 3" xfId="27283"/>
    <cellStyle name="Separador de milhares 19 11 5 4" xfId="20781"/>
    <cellStyle name="Separador de milhares 19 11 6" xfId="8736"/>
    <cellStyle name="Separador de milhares 19 11 6 2" xfId="25451"/>
    <cellStyle name="Separador de milhares 19 11 6 3" xfId="27277"/>
    <cellStyle name="Separador de milhares 19 11 6 4" xfId="20775"/>
    <cellStyle name="Separador de milhares 19 11 7" xfId="5770"/>
    <cellStyle name="Separador de milhares 19 11 8" xfId="13862"/>
    <cellStyle name="Separador de milhares 19 11 8 2" xfId="29105"/>
    <cellStyle name="Separador de milhares 19 11 9" xfId="16192"/>
    <cellStyle name="Separador de milhares 19 12" xfId="2830"/>
    <cellStyle name="Separador de milhares 19 12 2" xfId="2831"/>
    <cellStyle name="Separador de milhares 19 12 2 2" xfId="8744"/>
    <cellStyle name="Separador de milhares 19 12 2 2 2" xfId="25459"/>
    <cellStyle name="Separador de milhares 19 12 2 2 3" xfId="27285"/>
    <cellStyle name="Separador de milhares 19 12 2 2 4" xfId="20783"/>
    <cellStyle name="Separador de milhares 19 12 3" xfId="2832"/>
    <cellStyle name="Separador de milhares 19 12 3 2" xfId="8746"/>
    <cellStyle name="Separador de milhares 19 12 3 2 2" xfId="25461"/>
    <cellStyle name="Separador de milhares 19 12 3 2 3" xfId="27287"/>
    <cellStyle name="Separador de milhares 19 12 3 2 4" xfId="20785"/>
    <cellStyle name="Separador de milhares 19 12 3 3" xfId="8745"/>
    <cellStyle name="Separador de milhares 19 12 3 3 2" xfId="25460"/>
    <cellStyle name="Separador de milhares 19 12 3 3 3" xfId="27286"/>
    <cellStyle name="Separador de milhares 19 12 3 3 4" xfId="20784"/>
    <cellStyle name="Separador de milhares 19 12 3 4" xfId="5774"/>
    <cellStyle name="Separador de milhares 19 12 4" xfId="2833"/>
    <cellStyle name="Separador de milhares 19 12 4 2" xfId="8748"/>
    <cellStyle name="Separador de milhares 19 12 4 2 2" xfId="25463"/>
    <cellStyle name="Separador de milhares 19 12 4 2 3" xfId="27289"/>
    <cellStyle name="Separador de milhares 19 12 4 2 4" xfId="20787"/>
    <cellStyle name="Separador de milhares 19 12 4 3" xfId="8747"/>
    <cellStyle name="Separador de milhares 19 12 4 3 2" xfId="25462"/>
    <cellStyle name="Separador de milhares 19 12 4 3 3" xfId="27288"/>
    <cellStyle name="Separador de milhares 19 12 4 3 4" xfId="20786"/>
    <cellStyle name="Separador de milhares 19 12 4 4" xfId="5775"/>
    <cellStyle name="Separador de milhares 19 12 5" xfId="8749"/>
    <cellStyle name="Separador de milhares 19 12 5 2" xfId="25464"/>
    <cellStyle name="Separador de milhares 19 12 5 3" xfId="27290"/>
    <cellStyle name="Separador de milhares 19 12 5 4" xfId="20788"/>
    <cellStyle name="Separador de milhares 19 12 6" xfId="8743"/>
    <cellStyle name="Separador de milhares 19 12 6 2" xfId="25458"/>
    <cellStyle name="Separador de milhares 19 12 6 3" xfId="27284"/>
    <cellStyle name="Separador de milhares 19 12 6 4" xfId="20782"/>
    <cellStyle name="Separador de milhares 19 12 7" xfId="5773"/>
    <cellStyle name="Separador de milhares 19 12 8" xfId="13863"/>
    <cellStyle name="Separador de milhares 19 12 8 2" xfId="29106"/>
    <cellStyle name="Separador de milhares 19 12 9" xfId="16193"/>
    <cellStyle name="Separador de milhares 19 13" xfId="2834"/>
    <cellStyle name="Separador de milhares 19 13 2" xfId="2835"/>
    <cellStyle name="Separador de milhares 19 13 2 2" xfId="8752"/>
    <cellStyle name="Separador de milhares 19 13 2 2 2" xfId="25467"/>
    <cellStyle name="Separador de milhares 19 13 2 2 3" xfId="27293"/>
    <cellStyle name="Separador de milhares 19 13 2 2 4" xfId="20791"/>
    <cellStyle name="Separador de milhares 19 13 2 3" xfId="8751"/>
    <cellStyle name="Separador de milhares 19 13 2 3 2" xfId="25466"/>
    <cellStyle name="Separador de milhares 19 13 2 3 3" xfId="27292"/>
    <cellStyle name="Separador de milhares 19 13 2 3 4" xfId="20790"/>
    <cellStyle name="Separador de milhares 19 13 2 4" xfId="5777"/>
    <cellStyle name="Separador de milhares 19 13 3" xfId="2836"/>
    <cellStyle name="Separador de milhares 19 13 3 2" xfId="8754"/>
    <cellStyle name="Separador de milhares 19 13 3 2 2" xfId="25469"/>
    <cellStyle name="Separador de milhares 19 13 3 2 3" xfId="27295"/>
    <cellStyle name="Separador de milhares 19 13 3 2 4" xfId="20793"/>
    <cellStyle name="Separador de milhares 19 13 3 3" xfId="8753"/>
    <cellStyle name="Separador de milhares 19 13 3 3 2" xfId="25468"/>
    <cellStyle name="Separador de milhares 19 13 3 3 3" xfId="27294"/>
    <cellStyle name="Separador de milhares 19 13 3 3 4" xfId="20792"/>
    <cellStyle name="Separador de milhares 19 13 3 4" xfId="5778"/>
    <cellStyle name="Separador de milhares 19 13 4" xfId="8755"/>
    <cellStyle name="Separador de milhares 19 13 4 2" xfId="25470"/>
    <cellStyle name="Separador de milhares 19 13 4 3" xfId="27296"/>
    <cellStyle name="Separador de milhares 19 13 4 4" xfId="20794"/>
    <cellStyle name="Separador de milhares 19 13 5" xfId="8750"/>
    <cellStyle name="Separador de milhares 19 13 5 2" xfId="25465"/>
    <cellStyle name="Separador de milhares 19 13 5 3" xfId="27291"/>
    <cellStyle name="Separador de milhares 19 13 5 4" xfId="20789"/>
    <cellStyle name="Separador de milhares 19 13 6" xfId="5776"/>
    <cellStyle name="Separador de milhares 19 13 7" xfId="13864"/>
    <cellStyle name="Separador de milhares 19 13 7 2" xfId="29107"/>
    <cellStyle name="Separador de milhares 19 13 8" xfId="16194"/>
    <cellStyle name="Separador de milhares 19 14" xfId="2837"/>
    <cellStyle name="Separador de milhares 19 14 2" xfId="2838"/>
    <cellStyle name="Separador de milhares 19 14 2 2" xfId="8758"/>
    <cellStyle name="Separador de milhares 19 14 2 2 2" xfId="25473"/>
    <cellStyle name="Separador de milhares 19 14 2 2 3" xfId="27299"/>
    <cellStyle name="Separador de milhares 19 14 2 2 4" xfId="20797"/>
    <cellStyle name="Separador de milhares 19 14 2 3" xfId="8757"/>
    <cellStyle name="Separador de milhares 19 14 2 3 2" xfId="25472"/>
    <cellStyle name="Separador de milhares 19 14 2 3 3" xfId="27298"/>
    <cellStyle name="Separador de milhares 19 14 2 3 4" xfId="20796"/>
    <cellStyle name="Separador de milhares 19 14 2 4" xfId="5780"/>
    <cellStyle name="Separador de milhares 19 14 3" xfId="2839"/>
    <cellStyle name="Separador de milhares 19 14 3 2" xfId="8760"/>
    <cellStyle name="Separador de milhares 19 14 3 2 2" xfId="25475"/>
    <cellStyle name="Separador de milhares 19 14 3 2 3" xfId="27301"/>
    <cellStyle name="Separador de milhares 19 14 3 2 4" xfId="20799"/>
    <cellStyle name="Separador de milhares 19 14 3 3" xfId="8759"/>
    <cellStyle name="Separador de milhares 19 14 3 3 2" xfId="25474"/>
    <cellStyle name="Separador de milhares 19 14 3 3 3" xfId="27300"/>
    <cellStyle name="Separador de milhares 19 14 3 3 4" xfId="20798"/>
    <cellStyle name="Separador de milhares 19 14 3 4" xfId="5781"/>
    <cellStyle name="Separador de milhares 19 14 4" xfId="8761"/>
    <cellStyle name="Separador de milhares 19 14 4 2" xfId="25476"/>
    <cellStyle name="Separador de milhares 19 14 4 3" xfId="27302"/>
    <cellStyle name="Separador de milhares 19 14 4 4" xfId="20800"/>
    <cellStyle name="Separador de milhares 19 14 5" xfId="8756"/>
    <cellStyle name="Separador de milhares 19 14 5 2" xfId="25471"/>
    <cellStyle name="Separador de milhares 19 14 5 3" xfId="27297"/>
    <cellStyle name="Separador de milhares 19 14 5 4" xfId="20795"/>
    <cellStyle name="Separador de milhares 19 14 6" xfId="5779"/>
    <cellStyle name="Separador de milhares 19 14 7" xfId="13865"/>
    <cellStyle name="Separador de milhares 19 14 7 2" xfId="29108"/>
    <cellStyle name="Separador de milhares 19 14 8" xfId="16195"/>
    <cellStyle name="Separador de milhares 19 15" xfId="2840"/>
    <cellStyle name="Separador de milhares 19 15 2" xfId="2841"/>
    <cellStyle name="Separador de milhares 19 15 2 2" xfId="8764"/>
    <cellStyle name="Separador de milhares 19 15 2 2 2" xfId="25479"/>
    <cellStyle name="Separador de milhares 19 15 2 2 3" xfId="27305"/>
    <cellStyle name="Separador de milhares 19 15 2 2 4" xfId="20803"/>
    <cellStyle name="Separador de milhares 19 15 2 3" xfId="8763"/>
    <cellStyle name="Separador de milhares 19 15 2 3 2" xfId="25478"/>
    <cellStyle name="Separador de milhares 19 15 2 3 3" xfId="27304"/>
    <cellStyle name="Separador de milhares 19 15 2 3 4" xfId="20802"/>
    <cellStyle name="Separador de milhares 19 15 2 4" xfId="5783"/>
    <cellStyle name="Separador de milhares 19 15 3" xfId="2842"/>
    <cellStyle name="Separador de milhares 19 15 3 2" xfId="8766"/>
    <cellStyle name="Separador de milhares 19 15 3 2 2" xfId="25481"/>
    <cellStyle name="Separador de milhares 19 15 3 2 3" xfId="27307"/>
    <cellStyle name="Separador de milhares 19 15 3 2 4" xfId="20805"/>
    <cellStyle name="Separador de milhares 19 15 3 3" xfId="8765"/>
    <cellStyle name="Separador de milhares 19 15 3 3 2" xfId="25480"/>
    <cellStyle name="Separador de milhares 19 15 3 3 3" xfId="27306"/>
    <cellStyle name="Separador de milhares 19 15 3 3 4" xfId="20804"/>
    <cellStyle name="Separador de milhares 19 15 3 4" xfId="5784"/>
    <cellStyle name="Separador de milhares 19 15 4" xfId="8767"/>
    <cellStyle name="Separador de milhares 19 15 4 2" xfId="25482"/>
    <cellStyle name="Separador de milhares 19 15 4 3" xfId="27308"/>
    <cellStyle name="Separador de milhares 19 15 4 4" xfId="20806"/>
    <cellStyle name="Separador de milhares 19 15 5" xfId="8762"/>
    <cellStyle name="Separador de milhares 19 15 5 2" xfId="25477"/>
    <cellStyle name="Separador de milhares 19 15 5 3" xfId="27303"/>
    <cellStyle name="Separador de milhares 19 15 5 4" xfId="20801"/>
    <cellStyle name="Separador de milhares 19 15 6" xfId="5782"/>
    <cellStyle name="Separador de milhares 19 15 7" xfId="13866"/>
    <cellStyle name="Separador de milhares 19 15 7 2" xfId="29109"/>
    <cellStyle name="Separador de milhares 19 15 8" xfId="16196"/>
    <cellStyle name="Separador de milhares 19 16" xfId="2843"/>
    <cellStyle name="Separador de milhares 19 16 2" xfId="2844"/>
    <cellStyle name="Separador de milhares 19 16 2 2" xfId="8770"/>
    <cellStyle name="Separador de milhares 19 16 2 2 2" xfId="25485"/>
    <cellStyle name="Separador de milhares 19 16 2 2 3" xfId="27311"/>
    <cellStyle name="Separador de milhares 19 16 2 2 4" xfId="20809"/>
    <cellStyle name="Separador de milhares 19 16 2 3" xfId="8769"/>
    <cellStyle name="Separador de milhares 19 16 2 3 2" xfId="25484"/>
    <cellStyle name="Separador de milhares 19 16 2 3 3" xfId="27310"/>
    <cellStyle name="Separador de milhares 19 16 2 3 4" xfId="20808"/>
    <cellStyle name="Separador de milhares 19 16 2 4" xfId="5786"/>
    <cellStyle name="Separador de milhares 19 16 3" xfId="2845"/>
    <cellStyle name="Separador de milhares 19 16 3 2" xfId="8772"/>
    <cellStyle name="Separador de milhares 19 16 3 2 2" xfId="25487"/>
    <cellStyle name="Separador de milhares 19 16 3 2 3" xfId="27313"/>
    <cellStyle name="Separador de milhares 19 16 3 2 4" xfId="20811"/>
    <cellStyle name="Separador de milhares 19 16 3 3" xfId="8771"/>
    <cellStyle name="Separador de milhares 19 16 3 3 2" xfId="25486"/>
    <cellStyle name="Separador de milhares 19 16 3 3 3" xfId="27312"/>
    <cellStyle name="Separador de milhares 19 16 3 3 4" xfId="20810"/>
    <cellStyle name="Separador de milhares 19 16 3 4" xfId="5787"/>
    <cellStyle name="Separador de milhares 19 16 4" xfId="8773"/>
    <cellStyle name="Separador de milhares 19 16 4 2" xfId="25488"/>
    <cellStyle name="Separador de milhares 19 16 4 3" xfId="27314"/>
    <cellStyle name="Separador de milhares 19 16 4 4" xfId="20812"/>
    <cellStyle name="Separador de milhares 19 16 5" xfId="8768"/>
    <cellStyle name="Separador de milhares 19 16 5 2" xfId="25483"/>
    <cellStyle name="Separador de milhares 19 16 5 3" xfId="27309"/>
    <cellStyle name="Separador de milhares 19 16 5 4" xfId="20807"/>
    <cellStyle name="Separador de milhares 19 16 6" xfId="5785"/>
    <cellStyle name="Separador de milhares 19 16 7" xfId="13867"/>
    <cellStyle name="Separador de milhares 19 16 7 2" xfId="29110"/>
    <cellStyle name="Separador de milhares 19 16 8" xfId="16197"/>
    <cellStyle name="Separador de milhares 19 17" xfId="2846"/>
    <cellStyle name="Separador de milhares 19 17 2" xfId="8774"/>
    <cellStyle name="Separador de milhares 19 17 2 2" xfId="25489"/>
    <cellStyle name="Separador de milhares 19 17 2 3" xfId="27315"/>
    <cellStyle name="Separador de milhares 19 17 2 4" xfId="20813"/>
    <cellStyle name="Separador de milhares 19 2" xfId="2847"/>
    <cellStyle name="Separador de milhares 19 2 2" xfId="2848"/>
    <cellStyle name="Separador de milhares 19 2 2 2" xfId="8776"/>
    <cellStyle name="Separador de milhares 19 2 2 2 2" xfId="25491"/>
    <cellStyle name="Separador de milhares 19 2 2 2 3" xfId="27317"/>
    <cellStyle name="Separador de milhares 19 2 2 2 4" xfId="20815"/>
    <cellStyle name="Separador de milhares 19 2 3" xfId="2849"/>
    <cellStyle name="Separador de milhares 19 2 3 2" xfId="8778"/>
    <cellStyle name="Separador de milhares 19 2 3 2 2" xfId="25493"/>
    <cellStyle name="Separador de milhares 19 2 3 2 3" xfId="27319"/>
    <cellStyle name="Separador de milhares 19 2 3 2 4" xfId="20817"/>
    <cellStyle name="Separador de milhares 19 2 3 3" xfId="8777"/>
    <cellStyle name="Separador de milhares 19 2 3 3 2" xfId="25492"/>
    <cellStyle name="Separador de milhares 19 2 3 3 3" xfId="27318"/>
    <cellStyle name="Separador de milhares 19 2 3 3 4" xfId="20816"/>
    <cellStyle name="Separador de milhares 19 2 3 4" xfId="5789"/>
    <cellStyle name="Separador de milhares 19 2 4" xfId="2850"/>
    <cellStyle name="Separador de milhares 19 2 4 2" xfId="8780"/>
    <cellStyle name="Separador de milhares 19 2 4 2 2" xfId="25495"/>
    <cellStyle name="Separador de milhares 19 2 4 2 3" xfId="27321"/>
    <cellStyle name="Separador de milhares 19 2 4 2 4" xfId="20819"/>
    <cellStyle name="Separador de milhares 19 2 4 3" xfId="8779"/>
    <cellStyle name="Separador de milhares 19 2 4 3 2" xfId="25494"/>
    <cellStyle name="Separador de milhares 19 2 4 3 3" xfId="27320"/>
    <cellStyle name="Separador de milhares 19 2 4 3 4" xfId="20818"/>
    <cellStyle name="Separador de milhares 19 2 4 4" xfId="5790"/>
    <cellStyle name="Separador de milhares 19 2 5" xfId="8781"/>
    <cellStyle name="Separador de milhares 19 2 5 2" xfId="25496"/>
    <cellStyle name="Separador de milhares 19 2 5 3" xfId="27322"/>
    <cellStyle name="Separador de milhares 19 2 5 4" xfId="20820"/>
    <cellStyle name="Separador de milhares 19 2 6" xfId="8775"/>
    <cellStyle name="Separador de milhares 19 2 6 2" xfId="25490"/>
    <cellStyle name="Separador de milhares 19 2 6 3" xfId="27316"/>
    <cellStyle name="Separador de milhares 19 2 6 4" xfId="20814"/>
    <cellStyle name="Separador de milhares 19 2 7" xfId="5788"/>
    <cellStyle name="Separador de milhares 19 2 8" xfId="13868"/>
    <cellStyle name="Separador de milhares 19 2 8 2" xfId="29111"/>
    <cellStyle name="Separador de milhares 19 2 9" xfId="16198"/>
    <cellStyle name="Separador de milhares 19 3" xfId="2851"/>
    <cellStyle name="Separador de milhares 19 3 2" xfId="2852"/>
    <cellStyle name="Separador de milhares 19 3 2 2" xfId="8783"/>
    <cellStyle name="Separador de milhares 19 3 2 2 2" xfId="25498"/>
    <cellStyle name="Separador de milhares 19 3 2 2 3" xfId="27324"/>
    <cellStyle name="Separador de milhares 19 3 2 2 4" xfId="20822"/>
    <cellStyle name="Separador de milhares 19 3 3" xfId="2853"/>
    <cellStyle name="Separador de milhares 19 3 3 2" xfId="8785"/>
    <cellStyle name="Separador de milhares 19 3 3 2 2" xfId="25500"/>
    <cellStyle name="Separador de milhares 19 3 3 2 3" xfId="27326"/>
    <cellStyle name="Separador de milhares 19 3 3 2 4" xfId="20824"/>
    <cellStyle name="Separador de milhares 19 3 3 3" xfId="8784"/>
    <cellStyle name="Separador de milhares 19 3 3 3 2" xfId="25499"/>
    <cellStyle name="Separador de milhares 19 3 3 3 3" xfId="27325"/>
    <cellStyle name="Separador de milhares 19 3 3 3 4" xfId="20823"/>
    <cellStyle name="Separador de milhares 19 3 3 4" xfId="5792"/>
    <cellStyle name="Separador de milhares 19 3 4" xfId="2854"/>
    <cellStyle name="Separador de milhares 19 3 4 2" xfId="8787"/>
    <cellStyle name="Separador de milhares 19 3 4 2 2" xfId="25502"/>
    <cellStyle name="Separador de milhares 19 3 4 2 3" xfId="27328"/>
    <cellStyle name="Separador de milhares 19 3 4 2 4" xfId="20826"/>
    <cellStyle name="Separador de milhares 19 3 4 3" xfId="8786"/>
    <cellStyle name="Separador de milhares 19 3 4 3 2" xfId="25501"/>
    <cellStyle name="Separador de milhares 19 3 4 3 3" xfId="27327"/>
    <cellStyle name="Separador de milhares 19 3 4 3 4" xfId="20825"/>
    <cellStyle name="Separador de milhares 19 3 4 4" xfId="5793"/>
    <cellStyle name="Separador de milhares 19 3 5" xfId="8788"/>
    <cellStyle name="Separador de milhares 19 3 5 2" xfId="25503"/>
    <cellStyle name="Separador de milhares 19 3 5 3" xfId="27329"/>
    <cellStyle name="Separador de milhares 19 3 5 4" xfId="20827"/>
    <cellStyle name="Separador de milhares 19 3 6" xfId="8782"/>
    <cellStyle name="Separador de milhares 19 3 6 2" xfId="25497"/>
    <cellStyle name="Separador de milhares 19 3 6 3" xfId="27323"/>
    <cellStyle name="Separador de milhares 19 3 6 4" xfId="20821"/>
    <cellStyle name="Separador de milhares 19 3 7" xfId="5791"/>
    <cellStyle name="Separador de milhares 19 3 8" xfId="13869"/>
    <cellStyle name="Separador de milhares 19 3 8 2" xfId="29112"/>
    <cellStyle name="Separador de milhares 19 3 9" xfId="16199"/>
    <cellStyle name="Separador de milhares 19 4" xfId="2855"/>
    <cellStyle name="Separador de milhares 19 4 2" xfId="2856"/>
    <cellStyle name="Separador de milhares 19 4 2 2" xfId="8790"/>
    <cellStyle name="Separador de milhares 19 4 2 2 2" xfId="25505"/>
    <cellStyle name="Separador de milhares 19 4 2 2 3" xfId="27331"/>
    <cellStyle name="Separador de milhares 19 4 2 2 4" xfId="20829"/>
    <cellStyle name="Separador de milhares 19 4 3" xfId="2857"/>
    <cellStyle name="Separador de milhares 19 4 3 2" xfId="8792"/>
    <cellStyle name="Separador de milhares 19 4 3 2 2" xfId="25507"/>
    <cellStyle name="Separador de milhares 19 4 3 2 3" xfId="27333"/>
    <cellStyle name="Separador de milhares 19 4 3 2 4" xfId="20831"/>
    <cellStyle name="Separador de milhares 19 4 3 3" xfId="8791"/>
    <cellStyle name="Separador de milhares 19 4 3 3 2" xfId="25506"/>
    <cellStyle name="Separador de milhares 19 4 3 3 3" xfId="27332"/>
    <cellStyle name="Separador de milhares 19 4 3 3 4" xfId="20830"/>
    <cellStyle name="Separador de milhares 19 4 3 4" xfId="5795"/>
    <cellStyle name="Separador de milhares 19 4 4" xfId="2858"/>
    <cellStyle name="Separador de milhares 19 4 4 2" xfId="8794"/>
    <cellStyle name="Separador de milhares 19 4 4 2 2" xfId="25509"/>
    <cellStyle name="Separador de milhares 19 4 4 2 3" xfId="27335"/>
    <cellStyle name="Separador de milhares 19 4 4 2 4" xfId="20833"/>
    <cellStyle name="Separador de milhares 19 4 4 3" xfId="8793"/>
    <cellStyle name="Separador de milhares 19 4 4 3 2" xfId="25508"/>
    <cellStyle name="Separador de milhares 19 4 4 3 3" xfId="27334"/>
    <cellStyle name="Separador de milhares 19 4 4 3 4" xfId="20832"/>
    <cellStyle name="Separador de milhares 19 4 4 4" xfId="5796"/>
    <cellStyle name="Separador de milhares 19 4 5" xfId="8795"/>
    <cellStyle name="Separador de milhares 19 4 5 2" xfId="25510"/>
    <cellStyle name="Separador de milhares 19 4 5 3" xfId="27336"/>
    <cellStyle name="Separador de milhares 19 4 5 4" xfId="20834"/>
    <cellStyle name="Separador de milhares 19 4 6" xfId="8789"/>
    <cellStyle name="Separador de milhares 19 4 6 2" xfId="25504"/>
    <cellStyle name="Separador de milhares 19 4 6 3" xfId="27330"/>
    <cellStyle name="Separador de milhares 19 4 6 4" xfId="20828"/>
    <cellStyle name="Separador de milhares 19 4 7" xfId="5794"/>
    <cellStyle name="Separador de milhares 19 4 8" xfId="13870"/>
    <cellStyle name="Separador de milhares 19 4 8 2" xfId="29113"/>
    <cellStyle name="Separador de milhares 19 4 9" xfId="16200"/>
    <cellStyle name="Separador de milhares 19 5" xfId="2859"/>
    <cellStyle name="Separador de milhares 19 5 2" xfId="2860"/>
    <cellStyle name="Separador de milhares 19 5 2 2" xfId="8797"/>
    <cellStyle name="Separador de milhares 19 5 2 2 2" xfId="25512"/>
    <cellStyle name="Separador de milhares 19 5 2 2 3" xfId="27338"/>
    <cellStyle name="Separador de milhares 19 5 2 2 4" xfId="20836"/>
    <cellStyle name="Separador de milhares 19 5 3" xfId="2861"/>
    <cellStyle name="Separador de milhares 19 5 3 2" xfId="8799"/>
    <cellStyle name="Separador de milhares 19 5 3 2 2" xfId="25514"/>
    <cellStyle name="Separador de milhares 19 5 3 2 3" xfId="27340"/>
    <cellStyle name="Separador de milhares 19 5 3 2 4" xfId="20838"/>
    <cellStyle name="Separador de milhares 19 5 3 3" xfId="8798"/>
    <cellStyle name="Separador de milhares 19 5 3 3 2" xfId="25513"/>
    <cellStyle name="Separador de milhares 19 5 3 3 3" xfId="27339"/>
    <cellStyle name="Separador de milhares 19 5 3 3 4" xfId="20837"/>
    <cellStyle name="Separador de milhares 19 5 3 4" xfId="5798"/>
    <cellStyle name="Separador de milhares 19 5 4" xfId="2862"/>
    <cellStyle name="Separador de milhares 19 5 4 2" xfId="8801"/>
    <cellStyle name="Separador de milhares 19 5 4 2 2" xfId="25516"/>
    <cellStyle name="Separador de milhares 19 5 4 2 3" xfId="27342"/>
    <cellStyle name="Separador de milhares 19 5 4 2 4" xfId="20840"/>
    <cellStyle name="Separador de milhares 19 5 4 3" xfId="8800"/>
    <cellStyle name="Separador de milhares 19 5 4 3 2" xfId="25515"/>
    <cellStyle name="Separador de milhares 19 5 4 3 3" xfId="27341"/>
    <cellStyle name="Separador de milhares 19 5 4 3 4" xfId="20839"/>
    <cellStyle name="Separador de milhares 19 5 4 4" xfId="5799"/>
    <cellStyle name="Separador de milhares 19 5 5" xfId="8802"/>
    <cellStyle name="Separador de milhares 19 5 5 2" xfId="25517"/>
    <cellStyle name="Separador de milhares 19 5 5 3" xfId="27343"/>
    <cellStyle name="Separador de milhares 19 5 5 4" xfId="20841"/>
    <cellStyle name="Separador de milhares 19 5 6" xfId="8796"/>
    <cellStyle name="Separador de milhares 19 5 6 2" xfId="25511"/>
    <cellStyle name="Separador de milhares 19 5 6 3" xfId="27337"/>
    <cellStyle name="Separador de milhares 19 5 6 4" xfId="20835"/>
    <cellStyle name="Separador de milhares 19 5 7" xfId="5797"/>
    <cellStyle name="Separador de milhares 19 5 8" xfId="13871"/>
    <cellStyle name="Separador de milhares 19 5 8 2" xfId="29114"/>
    <cellStyle name="Separador de milhares 19 5 9" xfId="16201"/>
    <cellStyle name="Separador de milhares 19 6" xfId="2863"/>
    <cellStyle name="Separador de milhares 19 6 2" xfId="2864"/>
    <cellStyle name="Separador de milhares 19 6 2 2" xfId="8804"/>
    <cellStyle name="Separador de milhares 19 6 2 2 2" xfId="25519"/>
    <cellStyle name="Separador de milhares 19 6 2 2 3" xfId="27345"/>
    <cellStyle name="Separador de milhares 19 6 2 2 4" xfId="20843"/>
    <cellStyle name="Separador de milhares 19 6 3" xfId="2865"/>
    <cellStyle name="Separador de milhares 19 6 3 2" xfId="8806"/>
    <cellStyle name="Separador de milhares 19 6 3 2 2" xfId="25521"/>
    <cellStyle name="Separador de milhares 19 6 3 2 3" xfId="27347"/>
    <cellStyle name="Separador de milhares 19 6 3 2 4" xfId="20845"/>
    <cellStyle name="Separador de milhares 19 6 3 3" xfId="8805"/>
    <cellStyle name="Separador de milhares 19 6 3 3 2" xfId="25520"/>
    <cellStyle name="Separador de milhares 19 6 3 3 3" xfId="27346"/>
    <cellStyle name="Separador de milhares 19 6 3 3 4" xfId="20844"/>
    <cellStyle name="Separador de milhares 19 6 3 4" xfId="5801"/>
    <cellStyle name="Separador de milhares 19 6 4" xfId="2866"/>
    <cellStyle name="Separador de milhares 19 6 4 2" xfId="8808"/>
    <cellStyle name="Separador de milhares 19 6 4 2 2" xfId="25523"/>
    <cellStyle name="Separador de milhares 19 6 4 2 3" xfId="27349"/>
    <cellStyle name="Separador de milhares 19 6 4 2 4" xfId="20847"/>
    <cellStyle name="Separador de milhares 19 6 4 3" xfId="8807"/>
    <cellStyle name="Separador de milhares 19 6 4 3 2" xfId="25522"/>
    <cellStyle name="Separador de milhares 19 6 4 3 3" xfId="27348"/>
    <cellStyle name="Separador de milhares 19 6 4 3 4" xfId="20846"/>
    <cellStyle name="Separador de milhares 19 6 4 4" xfId="5802"/>
    <cellStyle name="Separador de milhares 19 6 5" xfId="8809"/>
    <cellStyle name="Separador de milhares 19 6 5 2" xfId="25524"/>
    <cellStyle name="Separador de milhares 19 6 5 3" xfId="27350"/>
    <cellStyle name="Separador de milhares 19 6 5 4" xfId="20848"/>
    <cellStyle name="Separador de milhares 19 6 6" xfId="8803"/>
    <cellStyle name="Separador de milhares 19 6 6 2" xfId="25518"/>
    <cellStyle name="Separador de milhares 19 6 6 3" xfId="27344"/>
    <cellStyle name="Separador de milhares 19 6 6 4" xfId="20842"/>
    <cellStyle name="Separador de milhares 19 6 7" xfId="5800"/>
    <cellStyle name="Separador de milhares 19 6 8" xfId="13872"/>
    <cellStyle name="Separador de milhares 19 6 8 2" xfId="29115"/>
    <cellStyle name="Separador de milhares 19 6 9" xfId="16202"/>
    <cellStyle name="Separador de milhares 19 7" xfId="2867"/>
    <cellStyle name="Separador de milhares 19 7 2" xfId="2868"/>
    <cellStyle name="Separador de milhares 19 7 2 2" xfId="8811"/>
    <cellStyle name="Separador de milhares 19 7 2 2 2" xfId="25526"/>
    <cellStyle name="Separador de milhares 19 7 2 2 3" xfId="27352"/>
    <cellStyle name="Separador de milhares 19 7 2 2 4" xfId="20850"/>
    <cellStyle name="Separador de milhares 19 7 3" xfId="2869"/>
    <cellStyle name="Separador de milhares 19 7 3 2" xfId="8813"/>
    <cellStyle name="Separador de milhares 19 7 3 2 2" xfId="25528"/>
    <cellStyle name="Separador de milhares 19 7 3 2 3" xfId="27354"/>
    <cellStyle name="Separador de milhares 19 7 3 2 4" xfId="20852"/>
    <cellStyle name="Separador de milhares 19 7 3 3" xfId="8812"/>
    <cellStyle name="Separador de milhares 19 7 3 3 2" xfId="25527"/>
    <cellStyle name="Separador de milhares 19 7 3 3 3" xfId="27353"/>
    <cellStyle name="Separador de milhares 19 7 3 3 4" xfId="20851"/>
    <cellStyle name="Separador de milhares 19 7 3 4" xfId="5804"/>
    <cellStyle name="Separador de milhares 19 7 4" xfId="2870"/>
    <cellStyle name="Separador de milhares 19 7 4 2" xfId="8815"/>
    <cellStyle name="Separador de milhares 19 7 4 2 2" xfId="25530"/>
    <cellStyle name="Separador de milhares 19 7 4 2 3" xfId="27356"/>
    <cellStyle name="Separador de milhares 19 7 4 2 4" xfId="20854"/>
    <cellStyle name="Separador de milhares 19 7 4 3" xfId="8814"/>
    <cellStyle name="Separador de milhares 19 7 4 3 2" xfId="25529"/>
    <cellStyle name="Separador de milhares 19 7 4 3 3" xfId="27355"/>
    <cellStyle name="Separador de milhares 19 7 4 3 4" xfId="20853"/>
    <cellStyle name="Separador de milhares 19 7 4 4" xfId="5805"/>
    <cellStyle name="Separador de milhares 19 7 5" xfId="8816"/>
    <cellStyle name="Separador de milhares 19 7 5 2" xfId="25531"/>
    <cellStyle name="Separador de milhares 19 7 5 3" xfId="27357"/>
    <cellStyle name="Separador de milhares 19 7 5 4" xfId="20855"/>
    <cellStyle name="Separador de milhares 19 7 6" xfId="8810"/>
    <cellStyle name="Separador de milhares 19 7 6 2" xfId="25525"/>
    <cellStyle name="Separador de milhares 19 7 6 3" xfId="27351"/>
    <cellStyle name="Separador de milhares 19 7 6 4" xfId="20849"/>
    <cellStyle name="Separador de milhares 19 7 7" xfId="5803"/>
    <cellStyle name="Separador de milhares 19 7 8" xfId="13873"/>
    <cellStyle name="Separador de milhares 19 7 8 2" xfId="29116"/>
    <cellStyle name="Separador de milhares 19 7 9" xfId="16203"/>
    <cellStyle name="Separador de milhares 19 8" xfId="2871"/>
    <cellStyle name="Separador de milhares 19 8 2" xfId="2872"/>
    <cellStyle name="Separador de milhares 19 8 2 2" xfId="8818"/>
    <cellStyle name="Separador de milhares 19 8 2 2 2" xfId="25533"/>
    <cellStyle name="Separador de milhares 19 8 2 2 3" xfId="27359"/>
    <cellStyle name="Separador de milhares 19 8 2 2 4" xfId="20857"/>
    <cellStyle name="Separador de milhares 19 8 3" xfId="2873"/>
    <cellStyle name="Separador de milhares 19 8 3 2" xfId="8820"/>
    <cellStyle name="Separador de milhares 19 8 3 2 2" xfId="25535"/>
    <cellStyle name="Separador de milhares 19 8 3 2 3" xfId="27361"/>
    <cellStyle name="Separador de milhares 19 8 3 2 4" xfId="20859"/>
    <cellStyle name="Separador de milhares 19 8 3 3" xfId="8819"/>
    <cellStyle name="Separador de milhares 19 8 3 3 2" xfId="25534"/>
    <cellStyle name="Separador de milhares 19 8 3 3 3" xfId="27360"/>
    <cellStyle name="Separador de milhares 19 8 3 3 4" xfId="20858"/>
    <cellStyle name="Separador de milhares 19 8 3 4" xfId="5807"/>
    <cellStyle name="Separador de milhares 19 8 4" xfId="2874"/>
    <cellStyle name="Separador de milhares 19 8 4 2" xfId="8822"/>
    <cellStyle name="Separador de milhares 19 8 4 2 2" xfId="25537"/>
    <cellStyle name="Separador de milhares 19 8 4 2 3" xfId="27363"/>
    <cellStyle name="Separador de milhares 19 8 4 2 4" xfId="20861"/>
    <cellStyle name="Separador de milhares 19 8 4 3" xfId="8821"/>
    <cellStyle name="Separador de milhares 19 8 4 3 2" xfId="25536"/>
    <cellStyle name="Separador de milhares 19 8 4 3 3" xfId="27362"/>
    <cellStyle name="Separador de milhares 19 8 4 3 4" xfId="20860"/>
    <cellStyle name="Separador de milhares 19 8 4 4" xfId="5808"/>
    <cellStyle name="Separador de milhares 19 8 5" xfId="8823"/>
    <cellStyle name="Separador de milhares 19 8 5 2" xfId="25538"/>
    <cellStyle name="Separador de milhares 19 8 5 3" xfId="27364"/>
    <cellStyle name="Separador de milhares 19 8 5 4" xfId="20862"/>
    <cellStyle name="Separador de milhares 19 8 6" xfId="8817"/>
    <cellStyle name="Separador de milhares 19 8 6 2" xfId="25532"/>
    <cellStyle name="Separador de milhares 19 8 6 3" xfId="27358"/>
    <cellStyle name="Separador de milhares 19 8 6 4" xfId="20856"/>
    <cellStyle name="Separador de milhares 19 8 7" xfId="5806"/>
    <cellStyle name="Separador de milhares 19 8 8" xfId="13874"/>
    <cellStyle name="Separador de milhares 19 8 8 2" xfId="29117"/>
    <cellStyle name="Separador de milhares 19 8 9" xfId="16204"/>
    <cellStyle name="Separador de milhares 19 9" xfId="2875"/>
    <cellStyle name="Separador de milhares 19 9 2" xfId="2876"/>
    <cellStyle name="Separador de milhares 19 9 2 2" xfId="8825"/>
    <cellStyle name="Separador de milhares 19 9 2 2 2" xfId="25540"/>
    <cellStyle name="Separador de milhares 19 9 2 2 3" xfId="27366"/>
    <cellStyle name="Separador de milhares 19 9 2 2 4" xfId="20864"/>
    <cellStyle name="Separador de milhares 19 9 3" xfId="2877"/>
    <cellStyle name="Separador de milhares 19 9 3 2" xfId="8827"/>
    <cellStyle name="Separador de milhares 19 9 3 2 2" xfId="25542"/>
    <cellStyle name="Separador de milhares 19 9 3 2 3" xfId="27368"/>
    <cellStyle name="Separador de milhares 19 9 3 2 4" xfId="20866"/>
    <cellStyle name="Separador de milhares 19 9 3 3" xfId="8826"/>
    <cellStyle name="Separador de milhares 19 9 3 3 2" xfId="25541"/>
    <cellStyle name="Separador de milhares 19 9 3 3 3" xfId="27367"/>
    <cellStyle name="Separador de milhares 19 9 3 3 4" xfId="20865"/>
    <cellStyle name="Separador de milhares 19 9 3 4" xfId="5810"/>
    <cellStyle name="Separador de milhares 19 9 4" xfId="2878"/>
    <cellStyle name="Separador de milhares 19 9 4 2" xfId="8829"/>
    <cellStyle name="Separador de milhares 19 9 4 2 2" xfId="25544"/>
    <cellStyle name="Separador de milhares 19 9 4 2 3" xfId="27370"/>
    <cellStyle name="Separador de milhares 19 9 4 2 4" xfId="20868"/>
    <cellStyle name="Separador de milhares 19 9 4 3" xfId="8828"/>
    <cellStyle name="Separador de milhares 19 9 4 3 2" xfId="25543"/>
    <cellStyle name="Separador de milhares 19 9 4 3 3" xfId="27369"/>
    <cellStyle name="Separador de milhares 19 9 4 3 4" xfId="20867"/>
    <cellStyle name="Separador de milhares 19 9 4 4" xfId="5811"/>
    <cellStyle name="Separador de milhares 19 9 5" xfId="8830"/>
    <cellStyle name="Separador de milhares 19 9 5 2" xfId="25545"/>
    <cellStyle name="Separador de milhares 19 9 5 3" xfId="27371"/>
    <cellStyle name="Separador de milhares 19 9 5 4" xfId="20869"/>
    <cellStyle name="Separador de milhares 19 9 6" xfId="8824"/>
    <cellStyle name="Separador de milhares 19 9 6 2" xfId="25539"/>
    <cellStyle name="Separador de milhares 19 9 6 3" xfId="27365"/>
    <cellStyle name="Separador de milhares 19 9 6 4" xfId="20863"/>
    <cellStyle name="Separador de milhares 19 9 7" xfId="5809"/>
    <cellStyle name="Separador de milhares 19 9 8" xfId="13875"/>
    <cellStyle name="Separador de milhares 19 9 8 2" xfId="29118"/>
    <cellStyle name="Separador de milhares 19 9 9" xfId="16205"/>
    <cellStyle name="Separador de milhares 2" xfId="2879"/>
    <cellStyle name="Separador de milhares 2 10" xfId="2880"/>
    <cellStyle name="Separador de milhares 2 10 2" xfId="8832"/>
    <cellStyle name="Separador de milhares 2 10 2 2" xfId="25547"/>
    <cellStyle name="Separador de milhares 2 10 2 3" xfId="27373"/>
    <cellStyle name="Separador de milhares 2 10 2 4" xfId="20871"/>
    <cellStyle name="Separador de milhares 2 11" xfId="2881"/>
    <cellStyle name="Separador de milhares 2 11 2" xfId="8833"/>
    <cellStyle name="Separador de milhares 2 11 2 2" xfId="25548"/>
    <cellStyle name="Separador de milhares 2 11 2 3" xfId="27374"/>
    <cellStyle name="Separador de milhares 2 11 2 4" xfId="20872"/>
    <cellStyle name="Separador de milhares 2 12" xfId="2882"/>
    <cellStyle name="Separador de milhares 2 12 2" xfId="8834"/>
    <cellStyle name="Separador de milhares 2 12 2 2" xfId="25549"/>
    <cellStyle name="Separador de milhares 2 12 2 3" xfId="27375"/>
    <cellStyle name="Separador de milhares 2 12 2 4" xfId="20873"/>
    <cellStyle name="Separador de milhares 2 13" xfId="2883"/>
    <cellStyle name="Separador de milhares 2 13 2" xfId="8835"/>
    <cellStyle name="Separador de milhares 2 13 2 2" xfId="25550"/>
    <cellStyle name="Separador de milhares 2 13 2 3" xfId="27376"/>
    <cellStyle name="Separador de milhares 2 13 2 4" xfId="20874"/>
    <cellStyle name="Separador de milhares 2 14" xfId="2884"/>
    <cellStyle name="Separador de milhares 2 14 2" xfId="8836"/>
    <cellStyle name="Separador de milhares 2 14 2 2" xfId="25551"/>
    <cellStyle name="Separador de milhares 2 14 2 3" xfId="27377"/>
    <cellStyle name="Separador de milhares 2 14 2 4" xfId="20875"/>
    <cellStyle name="Separador de milhares 2 15" xfId="2885"/>
    <cellStyle name="Separador de milhares 2 15 2" xfId="8837"/>
    <cellStyle name="Separador de milhares 2 15 2 2" xfId="25552"/>
    <cellStyle name="Separador de milhares 2 15 2 3" xfId="27378"/>
    <cellStyle name="Separador de milhares 2 15 2 4" xfId="20876"/>
    <cellStyle name="Separador de milhares 2 16" xfId="2886"/>
    <cellStyle name="Separador de milhares 2 16 2" xfId="8838"/>
    <cellStyle name="Separador de milhares 2 16 2 2" xfId="25553"/>
    <cellStyle name="Separador de milhares 2 16 2 3" xfId="27379"/>
    <cellStyle name="Separador de milhares 2 16 2 4" xfId="20877"/>
    <cellStyle name="Separador de milhares 2 17" xfId="2887"/>
    <cellStyle name="Separador de milhares 2 17 2" xfId="8839"/>
    <cellStyle name="Separador de milhares 2 17 2 2" xfId="25554"/>
    <cellStyle name="Separador de milhares 2 17 2 3" xfId="27380"/>
    <cellStyle name="Separador de milhares 2 17 2 4" xfId="20878"/>
    <cellStyle name="Separador de milhares 2 18" xfId="2888"/>
    <cellStyle name="Separador de milhares 2 18 2" xfId="8840"/>
    <cellStyle name="Separador de milhares 2 18 2 2" xfId="25555"/>
    <cellStyle name="Separador de milhares 2 18 2 3" xfId="27381"/>
    <cellStyle name="Separador de milhares 2 18 2 4" xfId="20879"/>
    <cellStyle name="Separador de milhares 2 19" xfId="2889"/>
    <cellStyle name="Separador de milhares 2 19 2" xfId="8841"/>
    <cellStyle name="Separador de milhares 2 19 2 2" xfId="25556"/>
    <cellStyle name="Separador de milhares 2 19 2 3" xfId="27382"/>
    <cellStyle name="Separador de milhares 2 19 2 4" xfId="20880"/>
    <cellStyle name="Separador de milhares 2 2" xfId="2890"/>
    <cellStyle name="Separador de milhares 2 2 2" xfId="8843"/>
    <cellStyle name="Separador de milhares 2 2 2 2" xfId="14795"/>
    <cellStyle name="Separador de milhares 2 2 2 2 2" xfId="30037"/>
    <cellStyle name="Separador de milhares 2 2 2 2 3" xfId="25558"/>
    <cellStyle name="Separador de milhares 2 2 2 3" xfId="27384"/>
    <cellStyle name="Separador de milhares 2 2 2 4" xfId="20882"/>
    <cellStyle name="Separador de milhares 2 2 3" xfId="8844"/>
    <cellStyle name="Separador de milhares 2 2 3 2" xfId="14697"/>
    <cellStyle name="Separador de milhares 2 2 3 2 2" xfId="29939"/>
    <cellStyle name="Separador de milhares 2 2 3 2 3" xfId="25559"/>
    <cellStyle name="Separador de milhares 2 2 3 3" xfId="27385"/>
    <cellStyle name="Separador de milhares 2 2 3 4" xfId="20883"/>
    <cellStyle name="Separador de milhares 2 2 4" xfId="8842"/>
    <cellStyle name="Separador de milhares 2 2 4 2" xfId="25557"/>
    <cellStyle name="Separador de milhares 2 2 4 3" xfId="27383"/>
    <cellStyle name="Separador de milhares 2 2 4 4" xfId="20881"/>
    <cellStyle name="Separador de milhares 2 20" xfId="8831"/>
    <cellStyle name="Separador de milhares 2 20 2" xfId="25243"/>
    <cellStyle name="Separador de milhares 2 20 3" xfId="25546"/>
    <cellStyle name="Separador de milhares 2 20 4" xfId="27372"/>
    <cellStyle name="Separador de milhares 2 20 5" xfId="20870"/>
    <cellStyle name="Separador de milhares 2 21" xfId="25242"/>
    <cellStyle name="Separador de milhares 2 3" xfId="2891"/>
    <cellStyle name="Separador de milhares 2 3 2" xfId="2892"/>
    <cellStyle name="Separador de milhares 2 3 2 2" xfId="8846"/>
    <cellStyle name="Separador de milhares 2 3 2 2 2" xfId="25561"/>
    <cellStyle name="Separador de milhares 2 3 2 2 3" xfId="27387"/>
    <cellStyle name="Separador de milhares 2 3 2 2 4" xfId="20885"/>
    <cellStyle name="Separador de milhares 2 3 3" xfId="8845"/>
    <cellStyle name="Separador de milhares 2 3 3 2" xfId="20884"/>
    <cellStyle name="Separador de milhares 2 3 3 3" xfId="25560"/>
    <cellStyle name="Separador de milhares 2 3 3 4" xfId="27386"/>
    <cellStyle name="Separador de milhares 2 3 3 5" xfId="17869"/>
    <cellStyle name="Separador de milhares 2 3 4" xfId="24963"/>
    <cellStyle name="Separador de milhares 2 4" xfId="2893"/>
    <cellStyle name="Separador de milhares 2 4 2" xfId="2894"/>
    <cellStyle name="Separador de milhares 2 4 2 2" xfId="8849"/>
    <cellStyle name="Separador de milhares 2 4 2 2 2" xfId="15045"/>
    <cellStyle name="Separador de milhares 2 4 2 2 2 2" xfId="30268"/>
    <cellStyle name="Separador de milhares 2 4 2 2 2 3" xfId="25564"/>
    <cellStyle name="Separador de milhares 2 4 2 2 3" xfId="27390"/>
    <cellStyle name="Separador de milhares 2 4 2 2 4" xfId="20888"/>
    <cellStyle name="Separador de milhares 2 4 2 3" xfId="8850"/>
    <cellStyle name="Separador de milhares 2 4 2 3 2" xfId="25565"/>
    <cellStyle name="Separador de milhares 2 4 2 3 3" xfId="27391"/>
    <cellStyle name="Separador de milhares 2 4 2 3 4" xfId="20889"/>
    <cellStyle name="Separador de milhares 2 4 2 4" xfId="8848"/>
    <cellStyle name="Separador de milhares 2 4 2 4 2" xfId="25563"/>
    <cellStyle name="Separador de milhares 2 4 2 4 3" xfId="27389"/>
    <cellStyle name="Separador de milhares 2 4 2 4 4" xfId="20887"/>
    <cellStyle name="Separador de milhares 2 4 2 5" xfId="14842"/>
    <cellStyle name="Separador de milhares 2 4 3" xfId="8847"/>
    <cellStyle name="Separador de milhares 2 4 3 2" xfId="25562"/>
    <cellStyle name="Separador de milhares 2 4 3 3" xfId="27388"/>
    <cellStyle name="Separador de milhares 2 4 3 4" xfId="20886"/>
    <cellStyle name="Separador de milhares 2 5" xfId="2895"/>
    <cellStyle name="Separador de milhares 2 5 2" xfId="8851"/>
    <cellStyle name="Separador de milhares 2 5 2 2" xfId="25566"/>
    <cellStyle name="Separador de milhares 2 5 2 3" xfId="27392"/>
    <cellStyle name="Separador de milhares 2 5 2 4" xfId="20890"/>
    <cellStyle name="Separador de milhares 2 6" xfId="2896"/>
    <cellStyle name="Separador de milhares 2 6 2" xfId="8852"/>
    <cellStyle name="Separador de milhares 2 6 2 2" xfId="25567"/>
    <cellStyle name="Separador de milhares 2 6 2 3" xfId="27393"/>
    <cellStyle name="Separador de milhares 2 6 2 4" xfId="20891"/>
    <cellStyle name="Separador de milhares 2 7" xfId="2897"/>
    <cellStyle name="Separador de milhares 2 7 2" xfId="8853"/>
    <cellStyle name="Separador de milhares 2 7 2 2" xfId="25568"/>
    <cellStyle name="Separador de milhares 2 7 2 3" xfId="27394"/>
    <cellStyle name="Separador de milhares 2 7 2 4" xfId="20892"/>
    <cellStyle name="Separador de milhares 2 8" xfId="2898"/>
    <cellStyle name="Separador de milhares 2 8 2" xfId="8854"/>
    <cellStyle name="Separador de milhares 2 8 2 2" xfId="25569"/>
    <cellStyle name="Separador de milhares 2 8 2 3" xfId="27395"/>
    <cellStyle name="Separador de milhares 2 8 2 4" xfId="20893"/>
    <cellStyle name="Separador de milhares 2 9" xfId="2899"/>
    <cellStyle name="Separador de milhares 2 9 2" xfId="8855"/>
    <cellStyle name="Separador de milhares 2 9 2 2" xfId="25570"/>
    <cellStyle name="Separador de milhares 2 9 2 3" xfId="27396"/>
    <cellStyle name="Separador de milhares 2 9 2 4" xfId="20894"/>
    <cellStyle name="Separador de milhares 20 10" xfId="2900"/>
    <cellStyle name="Separador de milhares 20 10 2" xfId="2901"/>
    <cellStyle name="Separador de milhares 20 10 2 2" xfId="8858"/>
    <cellStyle name="Separador de milhares 20 10 2 2 2" xfId="25573"/>
    <cellStyle name="Separador de milhares 20 10 2 2 3" xfId="27399"/>
    <cellStyle name="Separador de milhares 20 10 2 2 4" xfId="20897"/>
    <cellStyle name="Separador de milhares 20 10 2 3" xfId="8857"/>
    <cellStyle name="Separador de milhares 20 10 2 3 2" xfId="25572"/>
    <cellStyle name="Separador de milhares 20 10 2 3 3" xfId="27398"/>
    <cellStyle name="Separador de milhares 20 10 2 3 4" xfId="20896"/>
    <cellStyle name="Separador de milhares 20 10 2 4" xfId="5813"/>
    <cellStyle name="Separador de milhares 20 10 3" xfId="2902"/>
    <cellStyle name="Separador de milhares 20 10 3 2" xfId="8860"/>
    <cellStyle name="Separador de milhares 20 10 3 2 2" xfId="25575"/>
    <cellStyle name="Separador de milhares 20 10 3 2 3" xfId="27401"/>
    <cellStyle name="Separador de milhares 20 10 3 2 4" xfId="20899"/>
    <cellStyle name="Separador de milhares 20 10 3 3" xfId="8859"/>
    <cellStyle name="Separador de milhares 20 10 3 3 2" xfId="25574"/>
    <cellStyle name="Separador de milhares 20 10 3 3 3" xfId="27400"/>
    <cellStyle name="Separador de milhares 20 10 3 3 4" xfId="20898"/>
    <cellStyle name="Separador de milhares 20 10 3 4" xfId="5814"/>
    <cellStyle name="Separador de milhares 20 10 4" xfId="8861"/>
    <cellStyle name="Separador de milhares 20 10 4 2" xfId="25576"/>
    <cellStyle name="Separador de milhares 20 10 4 3" xfId="27402"/>
    <cellStyle name="Separador de milhares 20 10 4 4" xfId="20900"/>
    <cellStyle name="Separador de milhares 20 10 5" xfId="8856"/>
    <cellStyle name="Separador de milhares 20 10 5 2" xfId="25571"/>
    <cellStyle name="Separador de milhares 20 10 5 3" xfId="27397"/>
    <cellStyle name="Separador de milhares 20 10 5 4" xfId="20895"/>
    <cellStyle name="Separador de milhares 20 10 6" xfId="5812"/>
    <cellStyle name="Separador de milhares 20 10 7" xfId="13876"/>
    <cellStyle name="Separador de milhares 20 10 7 2" xfId="29119"/>
    <cellStyle name="Separador de milhares 20 10 8" xfId="16206"/>
    <cellStyle name="Separador de milhares 20 11" xfId="2903"/>
    <cellStyle name="Separador de milhares 20 11 2" xfId="2904"/>
    <cellStyle name="Separador de milhares 20 11 2 2" xfId="8864"/>
    <cellStyle name="Separador de milhares 20 11 2 2 2" xfId="25579"/>
    <cellStyle name="Separador de milhares 20 11 2 2 3" xfId="27405"/>
    <cellStyle name="Separador de milhares 20 11 2 2 4" xfId="20903"/>
    <cellStyle name="Separador de milhares 20 11 2 3" xfId="8863"/>
    <cellStyle name="Separador de milhares 20 11 2 3 2" xfId="25578"/>
    <cellStyle name="Separador de milhares 20 11 2 3 3" xfId="27404"/>
    <cellStyle name="Separador de milhares 20 11 2 3 4" xfId="20902"/>
    <cellStyle name="Separador de milhares 20 11 2 4" xfId="5816"/>
    <cellStyle name="Separador de milhares 20 11 3" xfId="2905"/>
    <cellStyle name="Separador de milhares 20 11 3 2" xfId="8866"/>
    <cellStyle name="Separador de milhares 20 11 3 2 2" xfId="25581"/>
    <cellStyle name="Separador de milhares 20 11 3 2 3" xfId="27407"/>
    <cellStyle name="Separador de milhares 20 11 3 2 4" xfId="20905"/>
    <cellStyle name="Separador de milhares 20 11 3 3" xfId="8865"/>
    <cellStyle name="Separador de milhares 20 11 3 3 2" xfId="25580"/>
    <cellStyle name="Separador de milhares 20 11 3 3 3" xfId="27406"/>
    <cellStyle name="Separador de milhares 20 11 3 3 4" xfId="20904"/>
    <cellStyle name="Separador de milhares 20 11 3 4" xfId="5817"/>
    <cellStyle name="Separador de milhares 20 11 4" xfId="8867"/>
    <cellStyle name="Separador de milhares 20 11 4 2" xfId="25582"/>
    <cellStyle name="Separador de milhares 20 11 4 3" xfId="27408"/>
    <cellStyle name="Separador de milhares 20 11 4 4" xfId="20906"/>
    <cellStyle name="Separador de milhares 20 11 5" xfId="8862"/>
    <cellStyle name="Separador de milhares 20 11 5 2" xfId="25577"/>
    <cellStyle name="Separador de milhares 20 11 5 3" xfId="27403"/>
    <cellStyle name="Separador de milhares 20 11 5 4" xfId="20901"/>
    <cellStyle name="Separador de milhares 20 11 6" xfId="5815"/>
    <cellStyle name="Separador de milhares 20 11 7" xfId="13877"/>
    <cellStyle name="Separador de milhares 20 11 7 2" xfId="29120"/>
    <cellStyle name="Separador de milhares 20 11 8" xfId="16207"/>
    <cellStyle name="Separador de milhares 20 12" xfId="2906"/>
    <cellStyle name="Separador de milhares 20 12 2" xfId="2907"/>
    <cellStyle name="Separador de milhares 20 12 2 2" xfId="8870"/>
    <cellStyle name="Separador de milhares 20 12 2 2 2" xfId="25585"/>
    <cellStyle name="Separador de milhares 20 12 2 2 3" xfId="27411"/>
    <cellStyle name="Separador de milhares 20 12 2 2 4" xfId="20909"/>
    <cellStyle name="Separador de milhares 20 12 2 3" xfId="8869"/>
    <cellStyle name="Separador de milhares 20 12 2 3 2" xfId="25584"/>
    <cellStyle name="Separador de milhares 20 12 2 3 3" xfId="27410"/>
    <cellStyle name="Separador de milhares 20 12 2 3 4" xfId="20908"/>
    <cellStyle name="Separador de milhares 20 12 2 4" xfId="5819"/>
    <cellStyle name="Separador de milhares 20 12 3" xfId="2908"/>
    <cellStyle name="Separador de milhares 20 12 3 2" xfId="8872"/>
    <cellStyle name="Separador de milhares 20 12 3 2 2" xfId="25587"/>
    <cellStyle name="Separador de milhares 20 12 3 2 3" xfId="27413"/>
    <cellStyle name="Separador de milhares 20 12 3 2 4" xfId="20911"/>
    <cellStyle name="Separador de milhares 20 12 3 3" xfId="8871"/>
    <cellStyle name="Separador de milhares 20 12 3 3 2" xfId="25586"/>
    <cellStyle name="Separador de milhares 20 12 3 3 3" xfId="27412"/>
    <cellStyle name="Separador de milhares 20 12 3 3 4" xfId="20910"/>
    <cellStyle name="Separador de milhares 20 12 3 4" xfId="5820"/>
    <cellStyle name="Separador de milhares 20 12 4" xfId="8873"/>
    <cellStyle name="Separador de milhares 20 12 4 2" xfId="25588"/>
    <cellStyle name="Separador de milhares 20 12 4 3" xfId="27414"/>
    <cellStyle name="Separador de milhares 20 12 4 4" xfId="20912"/>
    <cellStyle name="Separador de milhares 20 12 5" xfId="8868"/>
    <cellStyle name="Separador de milhares 20 12 5 2" xfId="25583"/>
    <cellStyle name="Separador de milhares 20 12 5 3" xfId="27409"/>
    <cellStyle name="Separador de milhares 20 12 5 4" xfId="20907"/>
    <cellStyle name="Separador de milhares 20 12 6" xfId="5818"/>
    <cellStyle name="Separador de milhares 20 12 7" xfId="13878"/>
    <cellStyle name="Separador de milhares 20 12 7 2" xfId="29121"/>
    <cellStyle name="Separador de milhares 20 12 8" xfId="16208"/>
    <cellStyle name="Separador de milhares 20 13" xfId="2909"/>
    <cellStyle name="Separador de milhares 20 13 2" xfId="2910"/>
    <cellStyle name="Separador de milhares 20 13 2 2" xfId="8876"/>
    <cellStyle name="Separador de milhares 20 13 2 2 2" xfId="25591"/>
    <cellStyle name="Separador de milhares 20 13 2 2 3" xfId="27417"/>
    <cellStyle name="Separador de milhares 20 13 2 2 4" xfId="20915"/>
    <cellStyle name="Separador de milhares 20 13 2 3" xfId="8875"/>
    <cellStyle name="Separador de milhares 20 13 2 3 2" xfId="25590"/>
    <cellStyle name="Separador de milhares 20 13 2 3 3" xfId="27416"/>
    <cellStyle name="Separador de milhares 20 13 2 3 4" xfId="20914"/>
    <cellStyle name="Separador de milhares 20 13 2 4" xfId="5822"/>
    <cellStyle name="Separador de milhares 20 13 3" xfId="2911"/>
    <cellStyle name="Separador de milhares 20 13 3 2" xfId="8878"/>
    <cellStyle name="Separador de milhares 20 13 3 2 2" xfId="25593"/>
    <cellStyle name="Separador de milhares 20 13 3 2 3" xfId="27419"/>
    <cellStyle name="Separador de milhares 20 13 3 2 4" xfId="20917"/>
    <cellStyle name="Separador de milhares 20 13 3 3" xfId="8877"/>
    <cellStyle name="Separador de milhares 20 13 3 3 2" xfId="25592"/>
    <cellStyle name="Separador de milhares 20 13 3 3 3" xfId="27418"/>
    <cellStyle name="Separador de milhares 20 13 3 3 4" xfId="20916"/>
    <cellStyle name="Separador de milhares 20 13 3 4" xfId="5823"/>
    <cellStyle name="Separador de milhares 20 13 4" xfId="8879"/>
    <cellStyle name="Separador de milhares 20 13 4 2" xfId="25594"/>
    <cellStyle name="Separador de milhares 20 13 4 3" xfId="27420"/>
    <cellStyle name="Separador de milhares 20 13 4 4" xfId="20918"/>
    <cellStyle name="Separador de milhares 20 13 5" xfId="8874"/>
    <cellStyle name="Separador de milhares 20 13 5 2" xfId="25589"/>
    <cellStyle name="Separador de milhares 20 13 5 3" xfId="27415"/>
    <cellStyle name="Separador de milhares 20 13 5 4" xfId="20913"/>
    <cellStyle name="Separador de milhares 20 13 6" xfId="5821"/>
    <cellStyle name="Separador de milhares 20 13 7" xfId="13879"/>
    <cellStyle name="Separador de milhares 20 13 7 2" xfId="29122"/>
    <cellStyle name="Separador de milhares 20 13 8" xfId="16209"/>
    <cellStyle name="Separador de milhares 20 14" xfId="2912"/>
    <cellStyle name="Separador de milhares 20 14 2" xfId="2913"/>
    <cellStyle name="Separador de milhares 20 14 2 2" xfId="8882"/>
    <cellStyle name="Separador de milhares 20 14 2 2 2" xfId="25597"/>
    <cellStyle name="Separador de milhares 20 14 2 2 3" xfId="27423"/>
    <cellStyle name="Separador de milhares 20 14 2 2 4" xfId="20921"/>
    <cellStyle name="Separador de milhares 20 14 2 3" xfId="8881"/>
    <cellStyle name="Separador de milhares 20 14 2 3 2" xfId="25596"/>
    <cellStyle name="Separador de milhares 20 14 2 3 3" xfId="27422"/>
    <cellStyle name="Separador de milhares 20 14 2 3 4" xfId="20920"/>
    <cellStyle name="Separador de milhares 20 14 2 4" xfId="5825"/>
    <cellStyle name="Separador de milhares 20 14 3" xfId="2914"/>
    <cellStyle name="Separador de milhares 20 14 3 2" xfId="8884"/>
    <cellStyle name="Separador de milhares 20 14 3 2 2" xfId="25599"/>
    <cellStyle name="Separador de milhares 20 14 3 2 3" xfId="27425"/>
    <cellStyle name="Separador de milhares 20 14 3 2 4" xfId="20923"/>
    <cellStyle name="Separador de milhares 20 14 3 3" xfId="8883"/>
    <cellStyle name="Separador de milhares 20 14 3 3 2" xfId="25598"/>
    <cellStyle name="Separador de milhares 20 14 3 3 3" xfId="27424"/>
    <cellStyle name="Separador de milhares 20 14 3 3 4" xfId="20922"/>
    <cellStyle name="Separador de milhares 20 14 3 4" xfId="5826"/>
    <cellStyle name="Separador de milhares 20 14 4" xfId="8885"/>
    <cellStyle name="Separador de milhares 20 14 4 2" xfId="25600"/>
    <cellStyle name="Separador de milhares 20 14 4 3" xfId="27426"/>
    <cellStyle name="Separador de milhares 20 14 4 4" xfId="20924"/>
    <cellStyle name="Separador de milhares 20 14 5" xfId="8880"/>
    <cellStyle name="Separador de milhares 20 14 5 2" xfId="25595"/>
    <cellStyle name="Separador de milhares 20 14 5 3" xfId="27421"/>
    <cellStyle name="Separador de milhares 20 14 5 4" xfId="20919"/>
    <cellStyle name="Separador de milhares 20 14 6" xfId="5824"/>
    <cellStyle name="Separador de milhares 20 14 7" xfId="13880"/>
    <cellStyle name="Separador de milhares 20 14 7 2" xfId="29123"/>
    <cellStyle name="Separador de milhares 20 14 8" xfId="16210"/>
    <cellStyle name="Separador de milhares 20 15" xfId="2915"/>
    <cellStyle name="Separador de milhares 20 15 2" xfId="2916"/>
    <cellStyle name="Separador de milhares 20 15 2 2" xfId="8888"/>
    <cellStyle name="Separador de milhares 20 15 2 2 2" xfId="25603"/>
    <cellStyle name="Separador de milhares 20 15 2 2 3" xfId="27429"/>
    <cellStyle name="Separador de milhares 20 15 2 2 4" xfId="20927"/>
    <cellStyle name="Separador de milhares 20 15 2 3" xfId="8887"/>
    <cellStyle name="Separador de milhares 20 15 2 3 2" xfId="25602"/>
    <cellStyle name="Separador de milhares 20 15 2 3 3" xfId="27428"/>
    <cellStyle name="Separador de milhares 20 15 2 3 4" xfId="20926"/>
    <cellStyle name="Separador de milhares 20 15 2 4" xfId="5828"/>
    <cellStyle name="Separador de milhares 20 15 3" xfId="2917"/>
    <cellStyle name="Separador de milhares 20 15 3 2" xfId="8890"/>
    <cellStyle name="Separador de milhares 20 15 3 2 2" xfId="25605"/>
    <cellStyle name="Separador de milhares 20 15 3 2 3" xfId="27431"/>
    <cellStyle name="Separador de milhares 20 15 3 2 4" xfId="20929"/>
    <cellStyle name="Separador de milhares 20 15 3 3" xfId="8889"/>
    <cellStyle name="Separador de milhares 20 15 3 3 2" xfId="25604"/>
    <cellStyle name="Separador de milhares 20 15 3 3 3" xfId="27430"/>
    <cellStyle name="Separador de milhares 20 15 3 3 4" xfId="20928"/>
    <cellStyle name="Separador de milhares 20 15 3 4" xfId="5829"/>
    <cellStyle name="Separador de milhares 20 15 4" xfId="8891"/>
    <cellStyle name="Separador de milhares 20 15 4 2" xfId="25606"/>
    <cellStyle name="Separador de milhares 20 15 4 3" xfId="27432"/>
    <cellStyle name="Separador de milhares 20 15 4 4" xfId="20930"/>
    <cellStyle name="Separador de milhares 20 15 5" xfId="8886"/>
    <cellStyle name="Separador de milhares 20 15 5 2" xfId="25601"/>
    <cellStyle name="Separador de milhares 20 15 5 3" xfId="27427"/>
    <cellStyle name="Separador de milhares 20 15 5 4" xfId="20925"/>
    <cellStyle name="Separador de milhares 20 15 6" xfId="5827"/>
    <cellStyle name="Separador de milhares 20 15 7" xfId="13881"/>
    <cellStyle name="Separador de milhares 20 15 7 2" xfId="29124"/>
    <cellStyle name="Separador de milhares 20 15 8" xfId="16211"/>
    <cellStyle name="Separador de milhares 20 16" xfId="2918"/>
    <cellStyle name="Separador de milhares 20 16 2" xfId="2919"/>
    <cellStyle name="Separador de milhares 20 16 2 2" xfId="8894"/>
    <cellStyle name="Separador de milhares 20 16 2 2 2" xfId="25609"/>
    <cellStyle name="Separador de milhares 20 16 2 2 3" xfId="27435"/>
    <cellStyle name="Separador de milhares 20 16 2 2 4" xfId="20933"/>
    <cellStyle name="Separador de milhares 20 16 2 3" xfId="8893"/>
    <cellStyle name="Separador de milhares 20 16 2 3 2" xfId="25608"/>
    <cellStyle name="Separador de milhares 20 16 2 3 3" xfId="27434"/>
    <cellStyle name="Separador de milhares 20 16 2 3 4" xfId="20932"/>
    <cellStyle name="Separador de milhares 20 16 2 4" xfId="5831"/>
    <cellStyle name="Separador de milhares 20 16 3" xfId="2920"/>
    <cellStyle name="Separador de milhares 20 16 3 2" xfId="8896"/>
    <cellStyle name="Separador de milhares 20 16 3 2 2" xfId="25611"/>
    <cellStyle name="Separador de milhares 20 16 3 2 3" xfId="27437"/>
    <cellStyle name="Separador de milhares 20 16 3 2 4" xfId="20935"/>
    <cellStyle name="Separador de milhares 20 16 3 3" xfId="8895"/>
    <cellStyle name="Separador de milhares 20 16 3 3 2" xfId="25610"/>
    <cellStyle name="Separador de milhares 20 16 3 3 3" xfId="27436"/>
    <cellStyle name="Separador de milhares 20 16 3 3 4" xfId="20934"/>
    <cellStyle name="Separador de milhares 20 16 3 4" xfId="5832"/>
    <cellStyle name="Separador de milhares 20 16 4" xfId="8897"/>
    <cellStyle name="Separador de milhares 20 16 4 2" xfId="25612"/>
    <cellStyle name="Separador de milhares 20 16 4 3" xfId="27438"/>
    <cellStyle name="Separador de milhares 20 16 4 4" xfId="20936"/>
    <cellStyle name="Separador de milhares 20 16 5" xfId="8892"/>
    <cellStyle name="Separador de milhares 20 16 5 2" xfId="25607"/>
    <cellStyle name="Separador de milhares 20 16 5 3" xfId="27433"/>
    <cellStyle name="Separador de milhares 20 16 5 4" xfId="20931"/>
    <cellStyle name="Separador de milhares 20 16 6" xfId="5830"/>
    <cellStyle name="Separador de milhares 20 16 7" xfId="13882"/>
    <cellStyle name="Separador de milhares 20 16 7 2" xfId="29125"/>
    <cellStyle name="Separador de milhares 20 16 8" xfId="16212"/>
    <cellStyle name="Separador de milhares 20 2" xfId="2921"/>
    <cellStyle name="Separador de milhares 20 2 2" xfId="2922"/>
    <cellStyle name="Separador de milhares 20 2 2 2" xfId="8900"/>
    <cellStyle name="Separador de milhares 20 2 2 2 2" xfId="25615"/>
    <cellStyle name="Separador de milhares 20 2 2 2 3" xfId="27441"/>
    <cellStyle name="Separador de milhares 20 2 2 2 4" xfId="20939"/>
    <cellStyle name="Separador de milhares 20 2 2 3" xfId="8899"/>
    <cellStyle name="Separador de milhares 20 2 2 3 2" xfId="25614"/>
    <cellStyle name="Separador de milhares 20 2 2 3 3" xfId="27440"/>
    <cellStyle name="Separador de milhares 20 2 2 3 4" xfId="20938"/>
    <cellStyle name="Separador de milhares 20 2 2 4" xfId="5834"/>
    <cellStyle name="Separador de milhares 20 2 3" xfId="2923"/>
    <cellStyle name="Separador de milhares 20 2 3 2" xfId="8902"/>
    <cellStyle name="Separador de milhares 20 2 3 2 2" xfId="25617"/>
    <cellStyle name="Separador de milhares 20 2 3 2 3" xfId="27443"/>
    <cellStyle name="Separador de milhares 20 2 3 2 4" xfId="20941"/>
    <cellStyle name="Separador de milhares 20 2 3 3" xfId="8901"/>
    <cellStyle name="Separador de milhares 20 2 3 3 2" xfId="25616"/>
    <cellStyle name="Separador de milhares 20 2 3 3 3" xfId="27442"/>
    <cellStyle name="Separador de milhares 20 2 3 3 4" xfId="20940"/>
    <cellStyle name="Separador de milhares 20 2 3 4" xfId="5835"/>
    <cellStyle name="Separador de milhares 20 2 4" xfId="8903"/>
    <cellStyle name="Separador de milhares 20 2 4 2" xfId="25618"/>
    <cellStyle name="Separador de milhares 20 2 4 3" xfId="27444"/>
    <cellStyle name="Separador de milhares 20 2 4 4" xfId="20942"/>
    <cellStyle name="Separador de milhares 20 2 5" xfId="8898"/>
    <cellStyle name="Separador de milhares 20 2 5 2" xfId="25613"/>
    <cellStyle name="Separador de milhares 20 2 5 3" xfId="27439"/>
    <cellStyle name="Separador de milhares 20 2 5 4" xfId="20937"/>
    <cellStyle name="Separador de milhares 20 2 6" xfId="5833"/>
    <cellStyle name="Separador de milhares 20 2 7" xfId="13883"/>
    <cellStyle name="Separador de milhares 20 2 7 2" xfId="29126"/>
    <cellStyle name="Separador de milhares 20 2 8" xfId="16213"/>
    <cellStyle name="Separador de milhares 20 3" xfId="2924"/>
    <cellStyle name="Separador de milhares 20 3 2" xfId="2925"/>
    <cellStyle name="Separador de milhares 20 3 2 2" xfId="8906"/>
    <cellStyle name="Separador de milhares 20 3 2 2 2" xfId="25621"/>
    <cellStyle name="Separador de milhares 20 3 2 2 3" xfId="27447"/>
    <cellStyle name="Separador de milhares 20 3 2 2 4" xfId="20945"/>
    <cellStyle name="Separador de milhares 20 3 2 3" xfId="8905"/>
    <cellStyle name="Separador de milhares 20 3 2 3 2" xfId="25620"/>
    <cellStyle name="Separador de milhares 20 3 2 3 3" xfId="27446"/>
    <cellStyle name="Separador de milhares 20 3 2 3 4" xfId="20944"/>
    <cellStyle name="Separador de milhares 20 3 2 4" xfId="5837"/>
    <cellStyle name="Separador de milhares 20 3 3" xfId="2926"/>
    <cellStyle name="Separador de milhares 20 3 3 2" xfId="8908"/>
    <cellStyle name="Separador de milhares 20 3 3 2 2" xfId="25623"/>
    <cellStyle name="Separador de milhares 20 3 3 2 3" xfId="27449"/>
    <cellStyle name="Separador de milhares 20 3 3 2 4" xfId="20947"/>
    <cellStyle name="Separador de milhares 20 3 3 3" xfId="8907"/>
    <cellStyle name="Separador de milhares 20 3 3 3 2" xfId="25622"/>
    <cellStyle name="Separador de milhares 20 3 3 3 3" xfId="27448"/>
    <cellStyle name="Separador de milhares 20 3 3 3 4" xfId="20946"/>
    <cellStyle name="Separador de milhares 20 3 3 4" xfId="5838"/>
    <cellStyle name="Separador de milhares 20 3 4" xfId="8909"/>
    <cellStyle name="Separador de milhares 20 3 4 2" xfId="25624"/>
    <cellStyle name="Separador de milhares 20 3 4 3" xfId="27450"/>
    <cellStyle name="Separador de milhares 20 3 4 4" xfId="20948"/>
    <cellStyle name="Separador de milhares 20 3 5" xfId="8904"/>
    <cellStyle name="Separador de milhares 20 3 5 2" xfId="25619"/>
    <cellStyle name="Separador de milhares 20 3 5 3" xfId="27445"/>
    <cellStyle name="Separador de milhares 20 3 5 4" xfId="20943"/>
    <cellStyle name="Separador de milhares 20 3 6" xfId="5836"/>
    <cellStyle name="Separador de milhares 20 3 7" xfId="13884"/>
    <cellStyle name="Separador de milhares 20 3 7 2" xfId="29127"/>
    <cellStyle name="Separador de milhares 20 3 8" xfId="16214"/>
    <cellStyle name="Separador de milhares 20 4" xfId="2927"/>
    <cellStyle name="Separador de milhares 20 4 2" xfId="2928"/>
    <cellStyle name="Separador de milhares 20 4 2 2" xfId="8912"/>
    <cellStyle name="Separador de milhares 20 4 2 2 2" xfId="25627"/>
    <cellStyle name="Separador de milhares 20 4 2 2 3" xfId="27453"/>
    <cellStyle name="Separador de milhares 20 4 2 2 4" xfId="20951"/>
    <cellStyle name="Separador de milhares 20 4 2 3" xfId="8911"/>
    <cellStyle name="Separador de milhares 20 4 2 3 2" xfId="25626"/>
    <cellStyle name="Separador de milhares 20 4 2 3 3" xfId="27452"/>
    <cellStyle name="Separador de milhares 20 4 2 3 4" xfId="20950"/>
    <cellStyle name="Separador de milhares 20 4 2 4" xfId="5840"/>
    <cellStyle name="Separador de milhares 20 4 3" xfId="2929"/>
    <cellStyle name="Separador de milhares 20 4 3 2" xfId="8914"/>
    <cellStyle name="Separador de milhares 20 4 3 2 2" xfId="25629"/>
    <cellStyle name="Separador de milhares 20 4 3 2 3" xfId="27455"/>
    <cellStyle name="Separador de milhares 20 4 3 2 4" xfId="20953"/>
    <cellStyle name="Separador de milhares 20 4 3 3" xfId="8913"/>
    <cellStyle name="Separador de milhares 20 4 3 3 2" xfId="25628"/>
    <cellStyle name="Separador de milhares 20 4 3 3 3" xfId="27454"/>
    <cellStyle name="Separador de milhares 20 4 3 3 4" xfId="20952"/>
    <cellStyle name="Separador de milhares 20 4 3 4" xfId="5841"/>
    <cellStyle name="Separador de milhares 20 4 4" xfId="8915"/>
    <cellStyle name="Separador de milhares 20 4 4 2" xfId="25630"/>
    <cellStyle name="Separador de milhares 20 4 4 3" xfId="27456"/>
    <cellStyle name="Separador de milhares 20 4 4 4" xfId="20954"/>
    <cellStyle name="Separador de milhares 20 4 5" xfId="8910"/>
    <cellStyle name="Separador de milhares 20 4 5 2" xfId="25625"/>
    <cellStyle name="Separador de milhares 20 4 5 3" xfId="27451"/>
    <cellStyle name="Separador de milhares 20 4 5 4" xfId="20949"/>
    <cellStyle name="Separador de milhares 20 4 6" xfId="5839"/>
    <cellStyle name="Separador de milhares 20 4 7" xfId="13885"/>
    <cellStyle name="Separador de milhares 20 4 7 2" xfId="29128"/>
    <cellStyle name="Separador de milhares 20 4 8" xfId="16215"/>
    <cellStyle name="Separador de milhares 20 5" xfId="2930"/>
    <cellStyle name="Separador de milhares 20 5 2" xfId="2931"/>
    <cellStyle name="Separador de milhares 20 5 2 2" xfId="8918"/>
    <cellStyle name="Separador de milhares 20 5 2 2 2" xfId="25633"/>
    <cellStyle name="Separador de milhares 20 5 2 2 3" xfId="27459"/>
    <cellStyle name="Separador de milhares 20 5 2 2 4" xfId="20957"/>
    <cellStyle name="Separador de milhares 20 5 2 3" xfId="8917"/>
    <cellStyle name="Separador de milhares 20 5 2 3 2" xfId="25632"/>
    <cellStyle name="Separador de milhares 20 5 2 3 3" xfId="27458"/>
    <cellStyle name="Separador de milhares 20 5 2 3 4" xfId="20956"/>
    <cellStyle name="Separador de milhares 20 5 2 4" xfId="5843"/>
    <cellStyle name="Separador de milhares 20 5 3" xfId="2932"/>
    <cellStyle name="Separador de milhares 20 5 3 2" xfId="8920"/>
    <cellStyle name="Separador de milhares 20 5 3 2 2" xfId="25635"/>
    <cellStyle name="Separador de milhares 20 5 3 2 3" xfId="27461"/>
    <cellStyle name="Separador de milhares 20 5 3 2 4" xfId="20959"/>
    <cellStyle name="Separador de milhares 20 5 3 3" xfId="8919"/>
    <cellStyle name="Separador de milhares 20 5 3 3 2" xfId="25634"/>
    <cellStyle name="Separador de milhares 20 5 3 3 3" xfId="27460"/>
    <cellStyle name="Separador de milhares 20 5 3 3 4" xfId="20958"/>
    <cellStyle name="Separador de milhares 20 5 3 4" xfId="5844"/>
    <cellStyle name="Separador de milhares 20 5 4" xfId="8921"/>
    <cellStyle name="Separador de milhares 20 5 4 2" xfId="25636"/>
    <cellStyle name="Separador de milhares 20 5 4 3" xfId="27462"/>
    <cellStyle name="Separador de milhares 20 5 4 4" xfId="20960"/>
    <cellStyle name="Separador de milhares 20 5 5" xfId="8916"/>
    <cellStyle name="Separador de milhares 20 5 5 2" xfId="25631"/>
    <cellStyle name="Separador de milhares 20 5 5 3" xfId="27457"/>
    <cellStyle name="Separador de milhares 20 5 5 4" xfId="20955"/>
    <cellStyle name="Separador de milhares 20 5 6" xfId="5842"/>
    <cellStyle name="Separador de milhares 20 5 7" xfId="13886"/>
    <cellStyle name="Separador de milhares 20 5 7 2" xfId="29129"/>
    <cellStyle name="Separador de milhares 20 5 8" xfId="16216"/>
    <cellStyle name="Separador de milhares 20 6" xfId="2933"/>
    <cellStyle name="Separador de milhares 20 6 2" xfId="2934"/>
    <cellStyle name="Separador de milhares 20 6 2 2" xfId="8924"/>
    <cellStyle name="Separador de milhares 20 6 2 2 2" xfId="25639"/>
    <cellStyle name="Separador de milhares 20 6 2 2 3" xfId="27465"/>
    <cellStyle name="Separador de milhares 20 6 2 2 4" xfId="20963"/>
    <cellStyle name="Separador de milhares 20 6 2 3" xfId="8923"/>
    <cellStyle name="Separador de milhares 20 6 2 3 2" xfId="25638"/>
    <cellStyle name="Separador de milhares 20 6 2 3 3" xfId="27464"/>
    <cellStyle name="Separador de milhares 20 6 2 3 4" xfId="20962"/>
    <cellStyle name="Separador de milhares 20 6 2 4" xfId="5846"/>
    <cellStyle name="Separador de milhares 20 6 3" xfId="2935"/>
    <cellStyle name="Separador de milhares 20 6 3 2" xfId="8926"/>
    <cellStyle name="Separador de milhares 20 6 3 2 2" xfId="25641"/>
    <cellStyle name="Separador de milhares 20 6 3 2 3" xfId="27467"/>
    <cellStyle name="Separador de milhares 20 6 3 2 4" xfId="20965"/>
    <cellStyle name="Separador de milhares 20 6 3 3" xfId="8925"/>
    <cellStyle name="Separador de milhares 20 6 3 3 2" xfId="25640"/>
    <cellStyle name="Separador de milhares 20 6 3 3 3" xfId="27466"/>
    <cellStyle name="Separador de milhares 20 6 3 3 4" xfId="20964"/>
    <cellStyle name="Separador de milhares 20 6 3 4" xfId="5847"/>
    <cellStyle name="Separador de milhares 20 6 4" xfId="8927"/>
    <cellStyle name="Separador de milhares 20 6 4 2" xfId="25642"/>
    <cellStyle name="Separador de milhares 20 6 4 3" xfId="27468"/>
    <cellStyle name="Separador de milhares 20 6 4 4" xfId="20966"/>
    <cellStyle name="Separador de milhares 20 6 5" xfId="8922"/>
    <cellStyle name="Separador de milhares 20 6 5 2" xfId="25637"/>
    <cellStyle name="Separador de milhares 20 6 5 3" xfId="27463"/>
    <cellStyle name="Separador de milhares 20 6 5 4" xfId="20961"/>
    <cellStyle name="Separador de milhares 20 6 6" xfId="5845"/>
    <cellStyle name="Separador de milhares 20 6 7" xfId="13887"/>
    <cellStyle name="Separador de milhares 20 6 7 2" xfId="29130"/>
    <cellStyle name="Separador de milhares 20 6 8" xfId="16217"/>
    <cellStyle name="Separador de milhares 20 7" xfId="2936"/>
    <cellStyle name="Separador de milhares 20 7 2" xfId="2937"/>
    <cellStyle name="Separador de milhares 20 7 2 2" xfId="8930"/>
    <cellStyle name="Separador de milhares 20 7 2 2 2" xfId="25645"/>
    <cellStyle name="Separador de milhares 20 7 2 2 3" xfId="27471"/>
    <cellStyle name="Separador de milhares 20 7 2 2 4" xfId="20969"/>
    <cellStyle name="Separador de milhares 20 7 2 3" xfId="8929"/>
    <cellStyle name="Separador de milhares 20 7 2 3 2" xfId="25644"/>
    <cellStyle name="Separador de milhares 20 7 2 3 3" xfId="27470"/>
    <cellStyle name="Separador de milhares 20 7 2 3 4" xfId="20968"/>
    <cellStyle name="Separador de milhares 20 7 2 4" xfId="5849"/>
    <cellStyle name="Separador de milhares 20 7 3" xfId="2938"/>
    <cellStyle name="Separador de milhares 20 7 3 2" xfId="8932"/>
    <cellStyle name="Separador de milhares 20 7 3 2 2" xfId="25647"/>
    <cellStyle name="Separador de milhares 20 7 3 2 3" xfId="27473"/>
    <cellStyle name="Separador de milhares 20 7 3 2 4" xfId="20971"/>
    <cellStyle name="Separador de milhares 20 7 3 3" xfId="8931"/>
    <cellStyle name="Separador de milhares 20 7 3 3 2" xfId="25646"/>
    <cellStyle name="Separador de milhares 20 7 3 3 3" xfId="27472"/>
    <cellStyle name="Separador de milhares 20 7 3 3 4" xfId="20970"/>
    <cellStyle name="Separador de milhares 20 7 3 4" xfId="5850"/>
    <cellStyle name="Separador de milhares 20 7 4" xfId="8933"/>
    <cellStyle name="Separador de milhares 20 7 4 2" xfId="25648"/>
    <cellStyle name="Separador de milhares 20 7 4 3" xfId="27474"/>
    <cellStyle name="Separador de milhares 20 7 4 4" xfId="20972"/>
    <cellStyle name="Separador de milhares 20 7 5" xfId="8928"/>
    <cellStyle name="Separador de milhares 20 7 5 2" xfId="25643"/>
    <cellStyle name="Separador de milhares 20 7 5 3" xfId="27469"/>
    <cellStyle name="Separador de milhares 20 7 5 4" xfId="20967"/>
    <cellStyle name="Separador de milhares 20 7 6" xfId="5848"/>
    <cellStyle name="Separador de milhares 20 7 7" xfId="13888"/>
    <cellStyle name="Separador de milhares 20 7 7 2" xfId="29131"/>
    <cellStyle name="Separador de milhares 20 7 8" xfId="16218"/>
    <cellStyle name="Separador de milhares 20 8" xfId="2939"/>
    <cellStyle name="Separador de milhares 20 8 2" xfId="2940"/>
    <cellStyle name="Separador de milhares 20 8 2 2" xfId="8936"/>
    <cellStyle name="Separador de milhares 20 8 2 2 2" xfId="25651"/>
    <cellStyle name="Separador de milhares 20 8 2 2 3" xfId="27477"/>
    <cellStyle name="Separador de milhares 20 8 2 2 4" xfId="20975"/>
    <cellStyle name="Separador de milhares 20 8 2 3" xfId="8935"/>
    <cellStyle name="Separador de milhares 20 8 2 3 2" xfId="25650"/>
    <cellStyle name="Separador de milhares 20 8 2 3 3" xfId="27476"/>
    <cellStyle name="Separador de milhares 20 8 2 3 4" xfId="20974"/>
    <cellStyle name="Separador de milhares 20 8 2 4" xfId="5852"/>
    <cellStyle name="Separador de milhares 20 8 3" xfId="2941"/>
    <cellStyle name="Separador de milhares 20 8 3 2" xfId="8938"/>
    <cellStyle name="Separador de milhares 20 8 3 2 2" xfId="25653"/>
    <cellStyle name="Separador de milhares 20 8 3 2 3" xfId="27479"/>
    <cellStyle name="Separador de milhares 20 8 3 2 4" xfId="20977"/>
    <cellStyle name="Separador de milhares 20 8 3 3" xfId="8937"/>
    <cellStyle name="Separador de milhares 20 8 3 3 2" xfId="25652"/>
    <cellStyle name="Separador de milhares 20 8 3 3 3" xfId="27478"/>
    <cellStyle name="Separador de milhares 20 8 3 3 4" xfId="20976"/>
    <cellStyle name="Separador de milhares 20 8 3 4" xfId="5853"/>
    <cellStyle name="Separador de milhares 20 8 4" xfId="8939"/>
    <cellStyle name="Separador de milhares 20 8 4 2" xfId="25654"/>
    <cellStyle name="Separador de milhares 20 8 4 3" xfId="27480"/>
    <cellStyle name="Separador de milhares 20 8 4 4" xfId="20978"/>
    <cellStyle name="Separador de milhares 20 8 5" xfId="8934"/>
    <cellStyle name="Separador de milhares 20 8 5 2" xfId="25649"/>
    <cellStyle name="Separador de milhares 20 8 5 3" xfId="27475"/>
    <cellStyle name="Separador de milhares 20 8 5 4" xfId="20973"/>
    <cellStyle name="Separador de milhares 20 8 6" xfId="5851"/>
    <cellStyle name="Separador de milhares 20 8 7" xfId="13889"/>
    <cellStyle name="Separador de milhares 20 8 7 2" xfId="29132"/>
    <cellStyle name="Separador de milhares 20 8 8" xfId="16219"/>
    <cellStyle name="Separador de milhares 20 9" xfId="2942"/>
    <cellStyle name="Separador de milhares 20 9 2" xfId="2943"/>
    <cellStyle name="Separador de milhares 20 9 2 2" xfId="8942"/>
    <cellStyle name="Separador de milhares 20 9 2 2 2" xfId="25657"/>
    <cellStyle name="Separador de milhares 20 9 2 2 3" xfId="27483"/>
    <cellStyle name="Separador de milhares 20 9 2 2 4" xfId="20981"/>
    <cellStyle name="Separador de milhares 20 9 2 3" xfId="8941"/>
    <cellStyle name="Separador de milhares 20 9 2 3 2" xfId="25656"/>
    <cellStyle name="Separador de milhares 20 9 2 3 3" xfId="27482"/>
    <cellStyle name="Separador de milhares 20 9 2 3 4" xfId="20980"/>
    <cellStyle name="Separador de milhares 20 9 2 4" xfId="5855"/>
    <cellStyle name="Separador de milhares 20 9 3" xfId="2944"/>
    <cellStyle name="Separador de milhares 20 9 3 2" xfId="8944"/>
    <cellStyle name="Separador de milhares 20 9 3 2 2" xfId="25659"/>
    <cellStyle name="Separador de milhares 20 9 3 2 3" xfId="27485"/>
    <cellStyle name="Separador de milhares 20 9 3 2 4" xfId="20983"/>
    <cellStyle name="Separador de milhares 20 9 3 3" xfId="8943"/>
    <cellStyle name="Separador de milhares 20 9 3 3 2" xfId="25658"/>
    <cellStyle name="Separador de milhares 20 9 3 3 3" xfId="27484"/>
    <cellStyle name="Separador de milhares 20 9 3 3 4" xfId="20982"/>
    <cellStyle name="Separador de milhares 20 9 3 4" xfId="5856"/>
    <cellStyle name="Separador de milhares 20 9 4" xfId="8945"/>
    <cellStyle name="Separador de milhares 20 9 4 2" xfId="25660"/>
    <cellStyle name="Separador de milhares 20 9 4 3" xfId="27486"/>
    <cellStyle name="Separador de milhares 20 9 4 4" xfId="20984"/>
    <cellStyle name="Separador de milhares 20 9 5" xfId="8940"/>
    <cellStyle name="Separador de milhares 20 9 5 2" xfId="25655"/>
    <cellStyle name="Separador de milhares 20 9 5 3" xfId="27481"/>
    <cellStyle name="Separador de milhares 20 9 5 4" xfId="20979"/>
    <cellStyle name="Separador de milhares 20 9 6" xfId="5854"/>
    <cellStyle name="Separador de milhares 20 9 7" xfId="13890"/>
    <cellStyle name="Separador de milhares 20 9 7 2" xfId="29133"/>
    <cellStyle name="Separador de milhares 20 9 8" xfId="16220"/>
    <cellStyle name="Separador de milhares 23 10" xfId="2945"/>
    <cellStyle name="Separador de milhares 23 10 2" xfId="8946"/>
    <cellStyle name="Separador de milhares 23 10 2 2" xfId="25661"/>
    <cellStyle name="Separador de milhares 23 10 2 3" xfId="27487"/>
    <cellStyle name="Separador de milhares 23 10 2 4" xfId="20985"/>
    <cellStyle name="Separador de milhares 23 11" xfId="2946"/>
    <cellStyle name="Separador de milhares 23 11 2" xfId="8947"/>
    <cellStyle name="Separador de milhares 23 11 2 2" xfId="25662"/>
    <cellStyle name="Separador de milhares 23 11 2 3" xfId="27488"/>
    <cellStyle name="Separador de milhares 23 11 2 4" xfId="20986"/>
    <cellStyle name="Separador de milhares 23 12" xfId="2947"/>
    <cellStyle name="Separador de milhares 23 12 2" xfId="8948"/>
    <cellStyle name="Separador de milhares 23 12 2 2" xfId="25663"/>
    <cellStyle name="Separador de milhares 23 12 2 3" xfId="27489"/>
    <cellStyle name="Separador de milhares 23 12 2 4" xfId="20987"/>
    <cellStyle name="Separador de milhares 23 2" xfId="2948"/>
    <cellStyle name="Separador de milhares 23 2 2" xfId="8949"/>
    <cellStyle name="Separador de milhares 23 2 2 2" xfId="25664"/>
    <cellStyle name="Separador de milhares 23 2 2 3" xfId="27490"/>
    <cellStyle name="Separador de milhares 23 2 2 4" xfId="20988"/>
    <cellStyle name="Separador de milhares 23 3" xfId="2949"/>
    <cellStyle name="Separador de milhares 23 3 2" xfId="8950"/>
    <cellStyle name="Separador de milhares 23 3 2 2" xfId="25665"/>
    <cellStyle name="Separador de milhares 23 3 2 3" xfId="27491"/>
    <cellStyle name="Separador de milhares 23 3 2 4" xfId="20989"/>
    <cellStyle name="Separador de milhares 23 4" xfId="2950"/>
    <cellStyle name="Separador de milhares 23 4 2" xfId="8951"/>
    <cellStyle name="Separador de milhares 23 4 2 2" xfId="25666"/>
    <cellStyle name="Separador de milhares 23 4 2 3" xfId="27492"/>
    <cellStyle name="Separador de milhares 23 4 2 4" xfId="20990"/>
    <cellStyle name="Separador de milhares 23 5" xfId="2951"/>
    <cellStyle name="Separador de milhares 23 5 2" xfId="8952"/>
    <cellStyle name="Separador de milhares 23 5 2 2" xfId="25667"/>
    <cellStyle name="Separador de milhares 23 5 2 3" xfId="27493"/>
    <cellStyle name="Separador de milhares 23 5 2 4" xfId="20991"/>
    <cellStyle name="Separador de milhares 23 6" xfId="2952"/>
    <cellStyle name="Separador de milhares 23 6 2" xfId="8953"/>
    <cellStyle name="Separador de milhares 23 6 2 2" xfId="25668"/>
    <cellStyle name="Separador de milhares 23 6 2 3" xfId="27494"/>
    <cellStyle name="Separador de milhares 23 6 2 4" xfId="20992"/>
    <cellStyle name="Separador de milhares 23 7" xfId="2953"/>
    <cellStyle name="Separador de milhares 23 7 2" xfId="8954"/>
    <cellStyle name="Separador de milhares 23 7 2 2" xfId="25669"/>
    <cellStyle name="Separador de milhares 23 7 2 3" xfId="27495"/>
    <cellStyle name="Separador de milhares 23 7 2 4" xfId="20993"/>
    <cellStyle name="Separador de milhares 23 8" xfId="2954"/>
    <cellStyle name="Separador de milhares 23 8 2" xfId="8955"/>
    <cellStyle name="Separador de milhares 23 8 2 2" xfId="25670"/>
    <cellStyle name="Separador de milhares 23 8 2 3" xfId="27496"/>
    <cellStyle name="Separador de milhares 23 8 2 4" xfId="20994"/>
    <cellStyle name="Separador de milhares 23 9" xfId="2955"/>
    <cellStyle name="Separador de milhares 23 9 2" xfId="8956"/>
    <cellStyle name="Separador de milhares 23 9 2 2" xfId="25671"/>
    <cellStyle name="Separador de milhares 23 9 2 3" xfId="27497"/>
    <cellStyle name="Separador de milhares 23 9 2 4" xfId="20995"/>
    <cellStyle name="Separador de milhares 27 10" xfId="2956"/>
    <cellStyle name="Separador de milhares 27 10 2" xfId="8957"/>
    <cellStyle name="Separador de milhares 27 10 2 2" xfId="25672"/>
    <cellStyle name="Separador de milhares 27 10 2 3" xfId="27498"/>
    <cellStyle name="Separador de milhares 27 10 2 4" xfId="20996"/>
    <cellStyle name="Separador de milhares 27 11" xfId="2957"/>
    <cellStyle name="Separador de milhares 27 11 2" xfId="8958"/>
    <cellStyle name="Separador de milhares 27 11 2 2" xfId="25673"/>
    <cellStyle name="Separador de milhares 27 11 2 3" xfId="27499"/>
    <cellStyle name="Separador de milhares 27 11 2 4" xfId="20997"/>
    <cellStyle name="Separador de milhares 27 12" xfId="2958"/>
    <cellStyle name="Separador de milhares 27 12 2" xfId="8959"/>
    <cellStyle name="Separador de milhares 27 12 2 2" xfId="25674"/>
    <cellStyle name="Separador de milhares 27 12 2 3" xfId="27500"/>
    <cellStyle name="Separador de milhares 27 12 2 4" xfId="20998"/>
    <cellStyle name="Separador de milhares 27 2" xfId="2959"/>
    <cellStyle name="Separador de milhares 27 2 2" xfId="8960"/>
    <cellStyle name="Separador de milhares 27 2 2 2" xfId="25675"/>
    <cellStyle name="Separador de milhares 27 2 2 3" xfId="27501"/>
    <cellStyle name="Separador de milhares 27 2 2 4" xfId="20999"/>
    <cellStyle name="Separador de milhares 27 3" xfId="2960"/>
    <cellStyle name="Separador de milhares 27 3 2" xfId="8961"/>
    <cellStyle name="Separador de milhares 27 3 2 2" xfId="25676"/>
    <cellStyle name="Separador de milhares 27 3 2 3" xfId="27502"/>
    <cellStyle name="Separador de milhares 27 3 2 4" xfId="21000"/>
    <cellStyle name="Separador de milhares 27 4" xfId="2961"/>
    <cellStyle name="Separador de milhares 27 4 2" xfId="8962"/>
    <cellStyle name="Separador de milhares 27 4 2 2" xfId="25677"/>
    <cellStyle name="Separador de milhares 27 4 2 3" xfId="27503"/>
    <cellStyle name="Separador de milhares 27 4 2 4" xfId="21001"/>
    <cellStyle name="Separador de milhares 27 5" xfId="2962"/>
    <cellStyle name="Separador de milhares 27 5 2" xfId="8963"/>
    <cellStyle name="Separador de milhares 27 5 2 2" xfId="25678"/>
    <cellStyle name="Separador de milhares 27 5 2 3" xfId="27504"/>
    <cellStyle name="Separador de milhares 27 5 2 4" xfId="21002"/>
    <cellStyle name="Separador de milhares 27 6" xfId="2963"/>
    <cellStyle name="Separador de milhares 27 6 2" xfId="8964"/>
    <cellStyle name="Separador de milhares 27 6 2 2" xfId="25679"/>
    <cellStyle name="Separador de milhares 27 6 2 3" xfId="27505"/>
    <cellStyle name="Separador de milhares 27 6 2 4" xfId="21003"/>
    <cellStyle name="Separador de milhares 27 7" xfId="2964"/>
    <cellStyle name="Separador de milhares 27 7 2" xfId="8965"/>
    <cellStyle name="Separador de milhares 27 7 2 2" xfId="25680"/>
    <cellStyle name="Separador de milhares 27 7 2 3" xfId="27506"/>
    <cellStyle name="Separador de milhares 27 7 2 4" xfId="21004"/>
    <cellStyle name="Separador de milhares 27 8" xfId="2965"/>
    <cellStyle name="Separador de milhares 27 8 2" xfId="8966"/>
    <cellStyle name="Separador de milhares 27 8 2 2" xfId="25681"/>
    <cellStyle name="Separador de milhares 27 8 2 3" xfId="27507"/>
    <cellStyle name="Separador de milhares 27 8 2 4" xfId="21005"/>
    <cellStyle name="Separador de milhares 27 9" xfId="2966"/>
    <cellStyle name="Separador de milhares 27 9 2" xfId="8967"/>
    <cellStyle name="Separador de milhares 27 9 2 2" xfId="25682"/>
    <cellStyle name="Separador de milhares 27 9 2 3" xfId="27508"/>
    <cellStyle name="Separador de milhares 27 9 2 4" xfId="21006"/>
    <cellStyle name="Separador de milhares 28 10" xfId="2967"/>
    <cellStyle name="Separador de milhares 28 10 2" xfId="8968"/>
    <cellStyle name="Separador de milhares 28 10 2 2" xfId="25683"/>
    <cellStyle name="Separador de milhares 28 10 2 3" xfId="27509"/>
    <cellStyle name="Separador de milhares 28 10 2 4" xfId="21007"/>
    <cellStyle name="Separador de milhares 28 11" xfId="2968"/>
    <cellStyle name="Separador de milhares 28 11 2" xfId="8969"/>
    <cellStyle name="Separador de milhares 28 11 2 2" xfId="25684"/>
    <cellStyle name="Separador de milhares 28 11 2 3" xfId="27510"/>
    <cellStyle name="Separador de milhares 28 11 2 4" xfId="21008"/>
    <cellStyle name="Separador de milhares 28 12" xfId="2969"/>
    <cellStyle name="Separador de milhares 28 12 2" xfId="8970"/>
    <cellStyle name="Separador de milhares 28 12 2 2" xfId="25685"/>
    <cellStyle name="Separador de milhares 28 12 2 3" xfId="27511"/>
    <cellStyle name="Separador de milhares 28 12 2 4" xfId="21009"/>
    <cellStyle name="Separador de milhares 28 2" xfId="2970"/>
    <cellStyle name="Separador de milhares 28 2 2" xfId="8971"/>
    <cellStyle name="Separador de milhares 28 2 2 2" xfId="25686"/>
    <cellStyle name="Separador de milhares 28 2 2 3" xfId="27512"/>
    <cellStyle name="Separador de milhares 28 2 2 4" xfId="21010"/>
    <cellStyle name="Separador de milhares 28 3" xfId="2971"/>
    <cellStyle name="Separador de milhares 28 3 2" xfId="8972"/>
    <cellStyle name="Separador de milhares 28 3 2 2" xfId="25687"/>
    <cellStyle name="Separador de milhares 28 3 2 3" xfId="27513"/>
    <cellStyle name="Separador de milhares 28 3 2 4" xfId="21011"/>
    <cellStyle name="Separador de milhares 28 4" xfId="2972"/>
    <cellStyle name="Separador de milhares 28 4 2" xfId="8973"/>
    <cellStyle name="Separador de milhares 28 4 2 2" xfId="25688"/>
    <cellStyle name="Separador de milhares 28 4 2 3" xfId="27514"/>
    <cellStyle name="Separador de milhares 28 4 2 4" xfId="21012"/>
    <cellStyle name="Separador de milhares 28 5" xfId="2973"/>
    <cellStyle name="Separador de milhares 28 5 2" xfId="8974"/>
    <cellStyle name="Separador de milhares 28 5 2 2" xfId="25689"/>
    <cellStyle name="Separador de milhares 28 5 2 3" xfId="27515"/>
    <cellStyle name="Separador de milhares 28 5 2 4" xfId="21013"/>
    <cellStyle name="Separador de milhares 28 6" xfId="2974"/>
    <cellStyle name="Separador de milhares 28 6 2" xfId="8975"/>
    <cellStyle name="Separador de milhares 28 6 2 2" xfId="25690"/>
    <cellStyle name="Separador de milhares 28 6 2 3" xfId="27516"/>
    <cellStyle name="Separador de milhares 28 6 2 4" xfId="21014"/>
    <cellStyle name="Separador de milhares 28 7" xfId="2975"/>
    <cellStyle name="Separador de milhares 28 7 2" xfId="8976"/>
    <cellStyle name="Separador de milhares 28 7 2 2" xfId="25691"/>
    <cellStyle name="Separador de milhares 28 7 2 3" xfId="27517"/>
    <cellStyle name="Separador de milhares 28 7 2 4" xfId="21015"/>
    <cellStyle name="Separador de milhares 28 8" xfId="2976"/>
    <cellStyle name="Separador de milhares 28 8 2" xfId="8977"/>
    <cellStyle name="Separador de milhares 28 8 2 2" xfId="25692"/>
    <cellStyle name="Separador de milhares 28 8 2 3" xfId="27518"/>
    <cellStyle name="Separador de milhares 28 8 2 4" xfId="21016"/>
    <cellStyle name="Separador de milhares 28 9" xfId="2977"/>
    <cellStyle name="Separador de milhares 28 9 2" xfId="8978"/>
    <cellStyle name="Separador de milhares 28 9 2 2" xfId="25693"/>
    <cellStyle name="Separador de milhares 28 9 2 3" xfId="27519"/>
    <cellStyle name="Separador de milhares 28 9 2 4" xfId="21017"/>
    <cellStyle name="Separador de milhares 3" xfId="2978"/>
    <cellStyle name="Separador de milhares 3 10" xfId="2979"/>
    <cellStyle name="Separador de milhares 3 10 2" xfId="8980"/>
    <cellStyle name="Separador de milhares 3 10 2 2" xfId="25695"/>
    <cellStyle name="Separador de milhares 3 10 2 3" xfId="27521"/>
    <cellStyle name="Separador de milhares 3 10 2 4" xfId="21019"/>
    <cellStyle name="Separador de milhares 3 11" xfId="2980"/>
    <cellStyle name="Separador de milhares 3 11 2" xfId="8981"/>
    <cellStyle name="Separador de milhares 3 11 2 2" xfId="25696"/>
    <cellStyle name="Separador de milhares 3 11 2 3" xfId="27522"/>
    <cellStyle name="Separador de milhares 3 11 2 4" xfId="21020"/>
    <cellStyle name="Separador de milhares 3 12" xfId="2981"/>
    <cellStyle name="Separador de milhares 3 12 2" xfId="8982"/>
    <cellStyle name="Separador de milhares 3 12 2 2" xfId="25697"/>
    <cellStyle name="Separador de milhares 3 12 2 3" xfId="27523"/>
    <cellStyle name="Separador de milhares 3 12 2 4" xfId="21021"/>
    <cellStyle name="Separador de milhares 3 13" xfId="2982"/>
    <cellStyle name="Separador de milhares 3 13 2" xfId="8983"/>
    <cellStyle name="Separador de milhares 3 13 2 2" xfId="25698"/>
    <cellStyle name="Separador de milhares 3 13 2 3" xfId="27524"/>
    <cellStyle name="Separador de milhares 3 13 2 4" xfId="21022"/>
    <cellStyle name="Separador de milhares 3 14" xfId="2983"/>
    <cellStyle name="Separador de milhares 3 14 2" xfId="8984"/>
    <cellStyle name="Separador de milhares 3 14 2 2" xfId="25699"/>
    <cellStyle name="Separador de milhares 3 14 2 3" xfId="27525"/>
    <cellStyle name="Separador de milhares 3 14 2 4" xfId="21023"/>
    <cellStyle name="Separador de milhares 3 15" xfId="2984"/>
    <cellStyle name="Separador de milhares 3 15 2" xfId="8985"/>
    <cellStyle name="Separador de milhares 3 15 2 2" xfId="25700"/>
    <cellStyle name="Separador de milhares 3 15 2 3" xfId="27526"/>
    <cellStyle name="Separador de milhares 3 15 2 4" xfId="21024"/>
    <cellStyle name="Separador de milhares 3 16" xfId="2985"/>
    <cellStyle name="Separador de milhares 3 16 2" xfId="8986"/>
    <cellStyle name="Separador de milhares 3 16 2 2" xfId="25701"/>
    <cellStyle name="Separador de milhares 3 16 2 3" xfId="27527"/>
    <cellStyle name="Separador de milhares 3 16 2 4" xfId="21025"/>
    <cellStyle name="Separador de milhares 3 17" xfId="2986"/>
    <cellStyle name="Separador de milhares 3 17 2" xfId="8987"/>
    <cellStyle name="Separador de milhares 3 17 2 2" xfId="25702"/>
    <cellStyle name="Separador de milhares 3 17 2 3" xfId="27528"/>
    <cellStyle name="Separador de milhares 3 17 2 4" xfId="21026"/>
    <cellStyle name="Separador de milhares 3 18" xfId="2987"/>
    <cellStyle name="Separador de milhares 3 18 2" xfId="8988"/>
    <cellStyle name="Separador de milhares 3 18 2 2" xfId="25703"/>
    <cellStyle name="Separador de milhares 3 18 2 3" xfId="27529"/>
    <cellStyle name="Separador de milhares 3 18 2 4" xfId="21027"/>
    <cellStyle name="Separador de milhares 3 19" xfId="2988"/>
    <cellStyle name="Separador de milhares 3 19 2" xfId="8989"/>
    <cellStyle name="Separador de milhares 3 19 2 2" xfId="25704"/>
    <cellStyle name="Separador de milhares 3 19 2 3" xfId="27530"/>
    <cellStyle name="Separador de milhares 3 19 2 4" xfId="21028"/>
    <cellStyle name="Separador de milhares 3 2" xfId="2989"/>
    <cellStyle name="Separador de milhares 3 2 2" xfId="2990"/>
    <cellStyle name="Separador de milhares 3 2 2 2" xfId="8991"/>
    <cellStyle name="Separador de milhares 3 2 2 2 2" xfId="25706"/>
    <cellStyle name="Separador de milhares 3 2 2 2 3" xfId="27532"/>
    <cellStyle name="Separador de milhares 3 2 2 2 4" xfId="21030"/>
    <cellStyle name="Separador de milhares 3 2 3" xfId="2991"/>
    <cellStyle name="Separador de milhares 3 2 3 2" xfId="8992"/>
    <cellStyle name="Separador de milhares 3 2 3 2 2" xfId="25707"/>
    <cellStyle name="Separador de milhares 3 2 3 2 3" xfId="27533"/>
    <cellStyle name="Separador de milhares 3 2 3 2 4" xfId="21031"/>
    <cellStyle name="Separador de milhares 3 2 4" xfId="8990"/>
    <cellStyle name="Separador de milhares 3 2 4 2" xfId="25705"/>
    <cellStyle name="Separador de milhares 3 2 4 3" xfId="27531"/>
    <cellStyle name="Separador de milhares 3 2 4 4" xfId="21029"/>
    <cellStyle name="Separador de milhares 3 20" xfId="2992"/>
    <cellStyle name="Separador de milhares 3 20 2" xfId="8993"/>
    <cellStyle name="Separador de milhares 3 20 2 2" xfId="25708"/>
    <cellStyle name="Separador de milhares 3 20 2 3" xfId="27534"/>
    <cellStyle name="Separador de milhares 3 20 2 4" xfId="21032"/>
    <cellStyle name="Separador de milhares 3 21" xfId="2993"/>
    <cellStyle name="Separador de milhares 3 21 2" xfId="8994"/>
    <cellStyle name="Separador de milhares 3 21 2 2" xfId="25709"/>
    <cellStyle name="Separador de milhares 3 21 2 3" xfId="27535"/>
    <cellStyle name="Separador de milhares 3 21 2 4" xfId="21033"/>
    <cellStyle name="Separador de milhares 3 22" xfId="2994"/>
    <cellStyle name="Separador de milhares 3 22 2" xfId="8995"/>
    <cellStyle name="Separador de milhares 3 22 2 2" xfId="25710"/>
    <cellStyle name="Separador de milhares 3 22 2 3" xfId="27536"/>
    <cellStyle name="Separador de milhares 3 22 2 4" xfId="21034"/>
    <cellStyle name="Separador de milhares 3 23" xfId="2995"/>
    <cellStyle name="Separador de milhares 3 23 2" xfId="8996"/>
    <cellStyle name="Separador de milhares 3 23 2 2" xfId="25711"/>
    <cellStyle name="Separador de milhares 3 23 2 3" xfId="27537"/>
    <cellStyle name="Separador de milhares 3 23 2 4" xfId="21035"/>
    <cellStyle name="Separador de milhares 3 24" xfId="2996"/>
    <cellStyle name="Separador de milhares 3 24 2" xfId="8997"/>
    <cellStyle name="Separador de milhares 3 24 2 2" xfId="25712"/>
    <cellStyle name="Separador de milhares 3 24 2 3" xfId="27538"/>
    <cellStyle name="Separador de milhares 3 24 2 4" xfId="21036"/>
    <cellStyle name="Separador de milhares 3 25" xfId="2997"/>
    <cellStyle name="Separador de milhares 3 25 2" xfId="8998"/>
    <cellStyle name="Separador de milhares 3 25 2 2" xfId="25713"/>
    <cellStyle name="Separador de milhares 3 25 2 3" xfId="27539"/>
    <cellStyle name="Separador de milhares 3 25 2 4" xfId="21037"/>
    <cellStyle name="Separador de milhares 3 26" xfId="2998"/>
    <cellStyle name="Separador de milhares 3 26 2" xfId="8999"/>
    <cellStyle name="Separador de milhares 3 26 2 2" xfId="25714"/>
    <cellStyle name="Separador de milhares 3 26 2 3" xfId="27540"/>
    <cellStyle name="Separador de milhares 3 26 2 4" xfId="21038"/>
    <cellStyle name="Separador de milhares 3 27" xfId="2999"/>
    <cellStyle name="Separador de milhares 3 27 2" xfId="9000"/>
    <cellStyle name="Separador de milhares 3 27 2 2" xfId="25715"/>
    <cellStyle name="Separador de milhares 3 27 2 3" xfId="27541"/>
    <cellStyle name="Separador de milhares 3 27 2 4" xfId="21039"/>
    <cellStyle name="Separador de milhares 3 28" xfId="3000"/>
    <cellStyle name="Separador de milhares 3 28 2" xfId="9001"/>
    <cellStyle name="Separador de milhares 3 28 2 2" xfId="25716"/>
    <cellStyle name="Separador de milhares 3 28 2 3" xfId="27542"/>
    <cellStyle name="Separador de milhares 3 28 2 4" xfId="21040"/>
    <cellStyle name="Separador de milhares 3 29" xfId="3001"/>
    <cellStyle name="Separador de milhares 3 29 2" xfId="9002"/>
    <cellStyle name="Separador de milhares 3 29 2 2" xfId="25717"/>
    <cellStyle name="Separador de milhares 3 29 2 3" xfId="27543"/>
    <cellStyle name="Separador de milhares 3 29 2 4" xfId="21041"/>
    <cellStyle name="Separador de milhares 3 3" xfId="3002"/>
    <cellStyle name="Separador de milhares 3 3 2" xfId="3003"/>
    <cellStyle name="Separador de milhares 3 3 2 2" xfId="9004"/>
    <cellStyle name="Separador de milhares 3 3 2 2 2" xfId="25719"/>
    <cellStyle name="Separador de milhares 3 3 2 2 3" xfId="27545"/>
    <cellStyle name="Separador de milhares 3 3 2 2 4" xfId="21043"/>
    <cellStyle name="Separador de milhares 3 3 3" xfId="9003"/>
    <cellStyle name="Separador de milhares 3 3 3 2" xfId="21042"/>
    <cellStyle name="Separador de milhares 3 3 3 3" xfId="25718"/>
    <cellStyle name="Separador de milhares 3 3 3 4" xfId="27544"/>
    <cellStyle name="Separador de milhares 3 3 3 5" xfId="17870"/>
    <cellStyle name="Separador de milhares 3 3 4" xfId="24964"/>
    <cellStyle name="Separador de milhares 3 30" xfId="3004"/>
    <cellStyle name="Separador de milhares 3 30 2" xfId="9005"/>
    <cellStyle name="Separador de milhares 3 30 2 2" xfId="25720"/>
    <cellStyle name="Separador de milhares 3 30 2 3" xfId="27546"/>
    <cellStyle name="Separador de milhares 3 30 2 4" xfId="21044"/>
    <cellStyle name="Separador de milhares 3 31" xfId="3005"/>
    <cellStyle name="Separador de milhares 3 31 2" xfId="9006"/>
    <cellStyle name="Separador de milhares 3 31 2 2" xfId="25721"/>
    <cellStyle name="Separador de milhares 3 31 2 3" xfId="27547"/>
    <cellStyle name="Separador de milhares 3 31 2 4" xfId="21045"/>
    <cellStyle name="Separador de milhares 3 32" xfId="3006"/>
    <cellStyle name="Separador de milhares 3 32 2" xfId="9007"/>
    <cellStyle name="Separador de milhares 3 32 2 2" xfId="25722"/>
    <cellStyle name="Separador de milhares 3 32 2 3" xfId="27548"/>
    <cellStyle name="Separador de milhares 3 32 2 4" xfId="21046"/>
    <cellStyle name="Separador de milhares 3 33" xfId="3007"/>
    <cellStyle name="Separador de milhares 3 33 2" xfId="9008"/>
    <cellStyle name="Separador de milhares 3 33 2 2" xfId="25723"/>
    <cellStyle name="Separador de milhares 3 33 2 3" xfId="27549"/>
    <cellStyle name="Separador de milhares 3 33 2 4" xfId="21047"/>
    <cellStyle name="Separador de milhares 3 34" xfId="3008"/>
    <cellStyle name="Separador de milhares 3 34 2" xfId="9009"/>
    <cellStyle name="Separador de milhares 3 34 2 2" xfId="25724"/>
    <cellStyle name="Separador de milhares 3 34 2 3" xfId="27550"/>
    <cellStyle name="Separador de milhares 3 34 2 4" xfId="21048"/>
    <cellStyle name="Separador de milhares 3 35" xfId="3009"/>
    <cellStyle name="Separador de milhares 3 35 2" xfId="9010"/>
    <cellStyle name="Separador de milhares 3 35 2 2" xfId="25725"/>
    <cellStyle name="Separador de milhares 3 35 2 3" xfId="27551"/>
    <cellStyle name="Separador de milhares 3 35 2 4" xfId="21049"/>
    <cellStyle name="Separador de milhares 3 36" xfId="3010"/>
    <cellStyle name="Separador de milhares 3 36 2" xfId="9011"/>
    <cellStyle name="Separador de milhares 3 36 2 2" xfId="25726"/>
    <cellStyle name="Separador de milhares 3 36 2 3" xfId="27552"/>
    <cellStyle name="Separador de milhares 3 36 2 4" xfId="21050"/>
    <cellStyle name="Separador de milhares 3 37" xfId="3011"/>
    <cellStyle name="Separador de milhares 3 37 2" xfId="9012"/>
    <cellStyle name="Separador de milhares 3 37 2 2" xfId="25727"/>
    <cellStyle name="Separador de milhares 3 37 2 3" xfId="27553"/>
    <cellStyle name="Separador de milhares 3 37 2 4" xfId="21051"/>
    <cellStyle name="Separador de milhares 3 38" xfId="3012"/>
    <cellStyle name="Separador de milhares 3 38 2" xfId="9013"/>
    <cellStyle name="Separador de milhares 3 38 2 2" xfId="25728"/>
    <cellStyle name="Separador de milhares 3 38 2 3" xfId="27554"/>
    <cellStyle name="Separador de milhares 3 38 2 4" xfId="21052"/>
    <cellStyle name="Separador de milhares 3 39" xfId="3013"/>
    <cellStyle name="Separador de milhares 3 39 2" xfId="9014"/>
    <cellStyle name="Separador de milhares 3 39 2 2" xfId="25729"/>
    <cellStyle name="Separador de milhares 3 39 2 3" xfId="27555"/>
    <cellStyle name="Separador de milhares 3 39 2 4" xfId="21053"/>
    <cellStyle name="Separador de milhares 3 4" xfId="3014"/>
    <cellStyle name="Separador de milhares 3 4 2" xfId="9015"/>
    <cellStyle name="Separador de milhares 3 4 2 2" xfId="25730"/>
    <cellStyle name="Separador de milhares 3 4 2 3" xfId="27556"/>
    <cellStyle name="Separador de milhares 3 4 2 4" xfId="21054"/>
    <cellStyle name="Separador de milhares 3 40" xfId="3015"/>
    <cellStyle name="Separador de milhares 3 40 2" xfId="9016"/>
    <cellStyle name="Separador de milhares 3 40 2 2" xfId="25731"/>
    <cellStyle name="Separador de milhares 3 40 2 3" xfId="27557"/>
    <cellStyle name="Separador de milhares 3 40 2 4" xfId="21055"/>
    <cellStyle name="Separador de milhares 3 41" xfId="3016"/>
    <cellStyle name="Separador de milhares 3 41 2" xfId="9017"/>
    <cellStyle name="Separador de milhares 3 41 2 2" xfId="25732"/>
    <cellStyle name="Separador de milhares 3 41 2 3" xfId="27558"/>
    <cellStyle name="Separador de milhares 3 41 2 4" xfId="21056"/>
    <cellStyle name="Separador de milhares 3 42" xfId="3017"/>
    <cellStyle name="Separador de milhares 3 42 2" xfId="9018"/>
    <cellStyle name="Separador de milhares 3 42 2 2" xfId="25733"/>
    <cellStyle name="Separador de milhares 3 42 2 3" xfId="27559"/>
    <cellStyle name="Separador de milhares 3 42 2 4" xfId="21057"/>
    <cellStyle name="Separador de milhares 3 43" xfId="3018"/>
    <cellStyle name="Separador de milhares 3 43 2" xfId="9019"/>
    <cellStyle name="Separador de milhares 3 43 2 2" xfId="25734"/>
    <cellStyle name="Separador de milhares 3 43 2 3" xfId="27560"/>
    <cellStyle name="Separador de milhares 3 43 2 4" xfId="21058"/>
    <cellStyle name="Separador de milhares 3 44" xfId="3019"/>
    <cellStyle name="Separador de milhares 3 44 2" xfId="9020"/>
    <cellStyle name="Separador de milhares 3 44 2 2" xfId="25735"/>
    <cellStyle name="Separador de milhares 3 44 2 3" xfId="27561"/>
    <cellStyle name="Separador de milhares 3 44 2 4" xfId="21059"/>
    <cellStyle name="Separador de milhares 3 45" xfId="3020"/>
    <cellStyle name="Separador de milhares 3 45 2" xfId="9021"/>
    <cellStyle name="Separador de milhares 3 45 2 2" xfId="25736"/>
    <cellStyle name="Separador de milhares 3 45 2 3" xfId="27562"/>
    <cellStyle name="Separador de milhares 3 45 2 4" xfId="21060"/>
    <cellStyle name="Separador de milhares 3 46" xfId="3021"/>
    <cellStyle name="Separador de milhares 3 46 2" xfId="9022"/>
    <cellStyle name="Separador de milhares 3 46 2 2" xfId="25737"/>
    <cellStyle name="Separador de milhares 3 46 2 3" xfId="27563"/>
    <cellStyle name="Separador de milhares 3 46 2 4" xfId="21061"/>
    <cellStyle name="Separador de milhares 3 47" xfId="3022"/>
    <cellStyle name="Separador de milhares 3 47 2" xfId="9023"/>
    <cellStyle name="Separador de milhares 3 47 2 2" xfId="25738"/>
    <cellStyle name="Separador de milhares 3 47 2 3" xfId="27564"/>
    <cellStyle name="Separador de milhares 3 47 2 4" xfId="21062"/>
    <cellStyle name="Separador de milhares 3 48" xfId="3023"/>
    <cellStyle name="Separador de milhares 3 48 2" xfId="9024"/>
    <cellStyle name="Separador de milhares 3 48 2 2" xfId="25739"/>
    <cellStyle name="Separador de milhares 3 48 2 3" xfId="27565"/>
    <cellStyle name="Separador de milhares 3 48 2 4" xfId="21063"/>
    <cellStyle name="Separador de milhares 3 49" xfId="3024"/>
    <cellStyle name="Separador de milhares 3 49 2" xfId="9025"/>
    <cellStyle name="Separador de milhares 3 49 2 2" xfId="25740"/>
    <cellStyle name="Separador de milhares 3 49 2 3" xfId="27566"/>
    <cellStyle name="Separador de milhares 3 49 2 4" xfId="21064"/>
    <cellStyle name="Separador de milhares 3 5" xfId="3025"/>
    <cellStyle name="Separador de milhares 3 5 2" xfId="9026"/>
    <cellStyle name="Separador de milhares 3 5 2 2" xfId="25741"/>
    <cellStyle name="Separador de milhares 3 5 2 3" xfId="27567"/>
    <cellStyle name="Separador de milhares 3 5 2 4" xfId="21065"/>
    <cellStyle name="Separador de milhares 3 50" xfId="3026"/>
    <cellStyle name="Separador de milhares 3 50 2" xfId="9027"/>
    <cellStyle name="Separador de milhares 3 50 2 2" xfId="25742"/>
    <cellStyle name="Separador de milhares 3 50 2 3" xfId="27568"/>
    <cellStyle name="Separador de milhares 3 50 2 4" xfId="21066"/>
    <cellStyle name="Separador de milhares 3 51" xfId="3027"/>
    <cellStyle name="Separador de milhares 3 51 2" xfId="9028"/>
    <cellStyle name="Separador de milhares 3 51 2 2" xfId="25743"/>
    <cellStyle name="Separador de milhares 3 51 2 3" xfId="27569"/>
    <cellStyle name="Separador de milhares 3 51 2 4" xfId="21067"/>
    <cellStyle name="Separador de milhares 3 52" xfId="3028"/>
    <cellStyle name="Separador de milhares 3 52 2" xfId="9029"/>
    <cellStyle name="Separador de milhares 3 52 2 2" xfId="25744"/>
    <cellStyle name="Separador de milhares 3 52 2 3" xfId="27570"/>
    <cellStyle name="Separador de milhares 3 52 2 4" xfId="21068"/>
    <cellStyle name="Separador de milhares 3 53" xfId="3029"/>
    <cellStyle name="Separador de milhares 3 53 2" xfId="9030"/>
    <cellStyle name="Separador de milhares 3 53 2 2" xfId="25745"/>
    <cellStyle name="Separador de milhares 3 53 2 3" xfId="27571"/>
    <cellStyle name="Separador de milhares 3 53 2 4" xfId="21069"/>
    <cellStyle name="Separador de milhares 3 54" xfId="3030"/>
    <cellStyle name="Separador de milhares 3 54 2" xfId="9031"/>
    <cellStyle name="Separador de milhares 3 54 2 2" xfId="25746"/>
    <cellStyle name="Separador de milhares 3 54 2 3" xfId="27572"/>
    <cellStyle name="Separador de milhares 3 54 2 4" xfId="21070"/>
    <cellStyle name="Separador de milhares 3 55" xfId="3031"/>
    <cellStyle name="Separador de milhares 3 55 2" xfId="9032"/>
    <cellStyle name="Separador de milhares 3 55 2 2" xfId="25747"/>
    <cellStyle name="Separador de milhares 3 55 2 3" xfId="27573"/>
    <cellStyle name="Separador de milhares 3 55 2 4" xfId="21071"/>
    <cellStyle name="Separador de milhares 3 56" xfId="3032"/>
    <cellStyle name="Separador de milhares 3 56 2" xfId="9033"/>
    <cellStyle name="Separador de milhares 3 56 2 2" xfId="25748"/>
    <cellStyle name="Separador de milhares 3 56 2 3" xfId="27574"/>
    <cellStyle name="Separador de milhares 3 56 2 4" xfId="21072"/>
    <cellStyle name="Separador de milhares 3 57" xfId="3033"/>
    <cellStyle name="Separador de milhares 3 57 2" xfId="9034"/>
    <cellStyle name="Separador de milhares 3 57 2 2" xfId="25749"/>
    <cellStyle name="Separador de milhares 3 57 2 3" xfId="27575"/>
    <cellStyle name="Separador de milhares 3 57 2 4" xfId="21073"/>
    <cellStyle name="Separador de milhares 3 58" xfId="3034"/>
    <cellStyle name="Separador de milhares 3 58 2" xfId="9035"/>
    <cellStyle name="Separador de milhares 3 58 2 2" xfId="25750"/>
    <cellStyle name="Separador de milhares 3 58 2 3" xfId="27576"/>
    <cellStyle name="Separador de milhares 3 58 2 4" xfId="21074"/>
    <cellStyle name="Separador de milhares 3 59" xfId="3035"/>
    <cellStyle name="Separador de milhares 3 59 2" xfId="9036"/>
    <cellStyle name="Separador de milhares 3 59 2 2" xfId="25751"/>
    <cellStyle name="Separador de milhares 3 59 2 3" xfId="27577"/>
    <cellStyle name="Separador de milhares 3 59 2 4" xfId="21075"/>
    <cellStyle name="Separador de milhares 3 6" xfId="3036"/>
    <cellStyle name="Separador de milhares 3 6 2" xfId="9037"/>
    <cellStyle name="Separador de milhares 3 6 2 2" xfId="25752"/>
    <cellStyle name="Separador de milhares 3 6 2 3" xfId="27578"/>
    <cellStyle name="Separador de milhares 3 6 2 4" xfId="21076"/>
    <cellStyle name="Separador de milhares 3 60" xfId="3037"/>
    <cellStyle name="Separador de milhares 3 60 2" xfId="9038"/>
    <cellStyle name="Separador de milhares 3 60 2 2" xfId="25753"/>
    <cellStyle name="Separador de milhares 3 60 2 3" xfId="27579"/>
    <cellStyle name="Separador de milhares 3 60 2 4" xfId="21077"/>
    <cellStyle name="Separador de milhares 3 61" xfId="3038"/>
    <cellStyle name="Separador de milhares 3 61 2" xfId="9039"/>
    <cellStyle name="Separador de milhares 3 61 2 2" xfId="25754"/>
    <cellStyle name="Separador de milhares 3 61 2 3" xfId="27580"/>
    <cellStyle name="Separador de milhares 3 61 2 4" xfId="21078"/>
    <cellStyle name="Separador de milhares 3 62" xfId="3039"/>
    <cellStyle name="Separador de milhares 3 62 2" xfId="9040"/>
    <cellStyle name="Separador de milhares 3 62 2 2" xfId="25755"/>
    <cellStyle name="Separador de milhares 3 62 2 3" xfId="27581"/>
    <cellStyle name="Separador de milhares 3 62 2 4" xfId="21079"/>
    <cellStyle name="Separador de milhares 3 63" xfId="3040"/>
    <cellStyle name="Separador de milhares 3 63 2" xfId="9041"/>
    <cellStyle name="Separador de milhares 3 63 2 2" xfId="25756"/>
    <cellStyle name="Separador de milhares 3 63 2 3" xfId="27582"/>
    <cellStyle name="Separador de milhares 3 63 2 4" xfId="21080"/>
    <cellStyle name="Separador de milhares 3 64" xfId="3041"/>
    <cellStyle name="Separador de milhares 3 64 2" xfId="9042"/>
    <cellStyle name="Separador de milhares 3 64 2 2" xfId="25757"/>
    <cellStyle name="Separador de milhares 3 64 2 3" xfId="27583"/>
    <cellStyle name="Separador de milhares 3 64 2 4" xfId="21081"/>
    <cellStyle name="Separador de milhares 3 65" xfId="3042"/>
    <cellStyle name="Separador de milhares 3 65 2" xfId="9043"/>
    <cellStyle name="Separador de milhares 3 65 2 2" xfId="25758"/>
    <cellStyle name="Separador de milhares 3 65 2 3" xfId="27584"/>
    <cellStyle name="Separador de milhares 3 65 2 4" xfId="21082"/>
    <cellStyle name="Separador de milhares 3 66" xfId="3043"/>
    <cellStyle name="Separador de milhares 3 66 2" xfId="9044"/>
    <cellStyle name="Separador de milhares 3 66 2 2" xfId="25759"/>
    <cellStyle name="Separador de milhares 3 66 2 3" xfId="27585"/>
    <cellStyle name="Separador de milhares 3 66 2 4" xfId="21083"/>
    <cellStyle name="Separador de milhares 3 67" xfId="3044"/>
    <cellStyle name="Separador de milhares 3 67 2" xfId="9045"/>
    <cellStyle name="Separador de milhares 3 67 2 2" xfId="25760"/>
    <cellStyle name="Separador de milhares 3 67 2 3" xfId="27586"/>
    <cellStyle name="Separador de milhares 3 67 2 4" xfId="21084"/>
    <cellStyle name="Separador de milhares 3 68" xfId="3045"/>
    <cellStyle name="Separador de milhares 3 68 2" xfId="9046"/>
    <cellStyle name="Separador de milhares 3 68 2 2" xfId="25761"/>
    <cellStyle name="Separador de milhares 3 68 2 3" xfId="27587"/>
    <cellStyle name="Separador de milhares 3 68 2 4" xfId="21085"/>
    <cellStyle name="Separador de milhares 3 69" xfId="3046"/>
    <cellStyle name="Separador de milhares 3 69 2" xfId="9047"/>
    <cellStyle name="Separador de milhares 3 69 2 2" xfId="25762"/>
    <cellStyle name="Separador de milhares 3 69 2 3" xfId="27588"/>
    <cellStyle name="Separador de milhares 3 69 2 4" xfId="21086"/>
    <cellStyle name="Separador de milhares 3 7" xfId="3047"/>
    <cellStyle name="Separador de milhares 3 7 2" xfId="9048"/>
    <cellStyle name="Separador de milhares 3 7 2 2" xfId="25763"/>
    <cellStyle name="Separador de milhares 3 7 2 3" xfId="27589"/>
    <cellStyle name="Separador de milhares 3 7 2 4" xfId="21087"/>
    <cellStyle name="Separador de milhares 3 70" xfId="3048"/>
    <cellStyle name="Separador de milhares 3 70 2" xfId="9049"/>
    <cellStyle name="Separador de milhares 3 70 2 2" xfId="25764"/>
    <cellStyle name="Separador de milhares 3 70 2 3" xfId="27590"/>
    <cellStyle name="Separador de milhares 3 70 2 4" xfId="21088"/>
    <cellStyle name="Separador de milhares 3 71" xfId="3049"/>
    <cellStyle name="Separador de milhares 3 71 2" xfId="9050"/>
    <cellStyle name="Separador de milhares 3 71 2 2" xfId="25765"/>
    <cellStyle name="Separador de milhares 3 71 2 3" xfId="27591"/>
    <cellStyle name="Separador de milhares 3 71 2 4" xfId="21089"/>
    <cellStyle name="Separador de milhares 3 72" xfId="3050"/>
    <cellStyle name="Separador de milhares 3 72 2" xfId="9051"/>
    <cellStyle name="Separador de milhares 3 72 2 2" xfId="25766"/>
    <cellStyle name="Separador de milhares 3 72 2 3" xfId="27592"/>
    <cellStyle name="Separador de milhares 3 72 2 4" xfId="21090"/>
    <cellStyle name="Separador de milhares 3 73" xfId="3051"/>
    <cellStyle name="Separador de milhares 3 73 2" xfId="9052"/>
    <cellStyle name="Separador de milhares 3 73 2 2" xfId="25767"/>
    <cellStyle name="Separador de milhares 3 73 2 3" xfId="27593"/>
    <cellStyle name="Separador de milhares 3 73 2 4" xfId="21091"/>
    <cellStyle name="Separador de milhares 3 74" xfId="3052"/>
    <cellStyle name="Separador de milhares 3 74 2" xfId="9053"/>
    <cellStyle name="Separador de milhares 3 74 2 2" xfId="25768"/>
    <cellStyle name="Separador de milhares 3 74 2 3" xfId="27594"/>
    <cellStyle name="Separador de milhares 3 74 2 4" xfId="21092"/>
    <cellStyle name="Separador de milhares 3 75" xfId="3053"/>
    <cellStyle name="Separador de milhares 3 75 2" xfId="9054"/>
    <cellStyle name="Separador de milhares 3 75 2 2" xfId="25769"/>
    <cellStyle name="Separador de milhares 3 75 2 3" xfId="27595"/>
    <cellStyle name="Separador de milhares 3 75 2 4" xfId="21093"/>
    <cellStyle name="Separador de milhares 3 76" xfId="3054"/>
    <cellStyle name="Separador de milhares 3 76 2" xfId="9055"/>
    <cellStyle name="Separador de milhares 3 76 2 2" xfId="25770"/>
    <cellStyle name="Separador de milhares 3 76 2 3" xfId="27596"/>
    <cellStyle name="Separador de milhares 3 76 2 4" xfId="21094"/>
    <cellStyle name="Separador de milhares 3 77" xfId="3055"/>
    <cellStyle name="Separador de milhares 3 77 2" xfId="9056"/>
    <cellStyle name="Separador de milhares 3 77 2 2" xfId="25771"/>
    <cellStyle name="Separador de milhares 3 77 2 3" xfId="27597"/>
    <cellStyle name="Separador de milhares 3 77 2 4" xfId="21095"/>
    <cellStyle name="Separador de milhares 3 78" xfId="3056"/>
    <cellStyle name="Separador de milhares 3 78 2" xfId="9057"/>
    <cellStyle name="Separador de milhares 3 78 2 2" xfId="25772"/>
    <cellStyle name="Separador de milhares 3 78 2 3" xfId="27598"/>
    <cellStyle name="Separador de milhares 3 78 2 4" xfId="21096"/>
    <cellStyle name="Separador de milhares 3 79" xfId="3057"/>
    <cellStyle name="Separador de milhares 3 79 2" xfId="9058"/>
    <cellStyle name="Separador de milhares 3 79 2 2" xfId="25773"/>
    <cellStyle name="Separador de milhares 3 79 2 3" xfId="27599"/>
    <cellStyle name="Separador de milhares 3 79 2 4" xfId="21097"/>
    <cellStyle name="Separador de milhares 3 8" xfId="3058"/>
    <cellStyle name="Separador de milhares 3 8 2" xfId="9059"/>
    <cellStyle name="Separador de milhares 3 8 2 2" xfId="25774"/>
    <cellStyle name="Separador de milhares 3 8 2 3" xfId="27600"/>
    <cellStyle name="Separador de milhares 3 8 2 4" xfId="21098"/>
    <cellStyle name="Separador de milhares 3 80" xfId="9060"/>
    <cellStyle name="Separador de milhares 3 80 2" xfId="14698"/>
    <cellStyle name="Separador de milhares 3 80 2 2" xfId="29940"/>
    <cellStyle name="Separador de milhares 3 80 2 3" xfId="25775"/>
    <cellStyle name="Separador de milhares 3 80 3" xfId="27601"/>
    <cellStyle name="Separador de milhares 3 80 4" xfId="21099"/>
    <cellStyle name="Separador de milhares 3 80 5" xfId="17026"/>
    <cellStyle name="Separador de milhares 3 81" xfId="8979"/>
    <cellStyle name="Separador de milhares 3 81 2" xfId="25694"/>
    <cellStyle name="Separador de milhares 3 81 3" xfId="27520"/>
    <cellStyle name="Separador de milhares 3 81 4" xfId="21018"/>
    <cellStyle name="Separador de milhares 3 9" xfId="3059"/>
    <cellStyle name="Separador de milhares 3 9 2" xfId="9061"/>
    <cellStyle name="Separador de milhares 3 9 2 2" xfId="25776"/>
    <cellStyle name="Separador de milhares 3 9 2 3" xfId="27602"/>
    <cellStyle name="Separador de milhares 3 9 2 4" xfId="21100"/>
    <cellStyle name="Separador de milhares 32 10" xfId="3060"/>
    <cellStyle name="Separador de milhares 32 10 2" xfId="9062"/>
    <cellStyle name="Separador de milhares 32 10 2 2" xfId="25777"/>
    <cellStyle name="Separador de milhares 32 10 2 3" xfId="27603"/>
    <cellStyle name="Separador de milhares 32 10 2 4" xfId="21101"/>
    <cellStyle name="Separador de milhares 32 11" xfId="3061"/>
    <cellStyle name="Separador de milhares 32 11 2" xfId="9063"/>
    <cellStyle name="Separador de milhares 32 11 2 2" xfId="25778"/>
    <cellStyle name="Separador de milhares 32 11 2 3" xfId="27604"/>
    <cellStyle name="Separador de milhares 32 11 2 4" xfId="21102"/>
    <cellStyle name="Separador de milhares 32 12" xfId="3062"/>
    <cellStyle name="Separador de milhares 32 12 2" xfId="9064"/>
    <cellStyle name="Separador de milhares 32 12 2 2" xfId="25779"/>
    <cellStyle name="Separador de milhares 32 12 2 3" xfId="27605"/>
    <cellStyle name="Separador de milhares 32 12 2 4" xfId="21103"/>
    <cellStyle name="Separador de milhares 32 2" xfId="3063"/>
    <cellStyle name="Separador de milhares 32 2 2" xfId="9065"/>
    <cellStyle name="Separador de milhares 32 2 2 2" xfId="25780"/>
    <cellStyle name="Separador de milhares 32 2 2 3" xfId="27606"/>
    <cellStyle name="Separador de milhares 32 2 2 4" xfId="21104"/>
    <cellStyle name="Separador de milhares 32 3" xfId="3064"/>
    <cellStyle name="Separador de milhares 32 3 2" xfId="9066"/>
    <cellStyle name="Separador de milhares 32 3 2 2" xfId="25781"/>
    <cellStyle name="Separador de milhares 32 3 2 3" xfId="27607"/>
    <cellStyle name="Separador de milhares 32 3 2 4" xfId="21105"/>
    <cellStyle name="Separador de milhares 32 4" xfId="3065"/>
    <cellStyle name="Separador de milhares 32 4 2" xfId="9067"/>
    <cellStyle name="Separador de milhares 32 4 2 2" xfId="25782"/>
    <cellStyle name="Separador de milhares 32 4 2 3" xfId="27608"/>
    <cellStyle name="Separador de milhares 32 4 2 4" xfId="21106"/>
    <cellStyle name="Separador de milhares 32 5" xfId="3066"/>
    <cellStyle name="Separador de milhares 32 5 2" xfId="9068"/>
    <cellStyle name="Separador de milhares 32 5 2 2" xfId="25783"/>
    <cellStyle name="Separador de milhares 32 5 2 3" xfId="27609"/>
    <cellStyle name="Separador de milhares 32 5 2 4" xfId="21107"/>
    <cellStyle name="Separador de milhares 32 6" xfId="3067"/>
    <cellStyle name="Separador de milhares 32 6 2" xfId="9069"/>
    <cellStyle name="Separador de milhares 32 6 2 2" xfId="25784"/>
    <cellStyle name="Separador de milhares 32 6 2 3" xfId="27610"/>
    <cellStyle name="Separador de milhares 32 6 2 4" xfId="21108"/>
    <cellStyle name="Separador de milhares 32 7" xfId="3068"/>
    <cellStyle name="Separador de milhares 32 7 2" xfId="9070"/>
    <cellStyle name="Separador de milhares 32 7 2 2" xfId="25785"/>
    <cellStyle name="Separador de milhares 32 7 2 3" xfId="27611"/>
    <cellStyle name="Separador de milhares 32 7 2 4" xfId="21109"/>
    <cellStyle name="Separador de milhares 32 8" xfId="3069"/>
    <cellStyle name="Separador de milhares 32 8 2" xfId="9071"/>
    <cellStyle name="Separador de milhares 32 8 2 2" xfId="25786"/>
    <cellStyle name="Separador de milhares 32 8 2 3" xfId="27612"/>
    <cellStyle name="Separador de milhares 32 8 2 4" xfId="21110"/>
    <cellStyle name="Separador de milhares 32 9" xfId="3070"/>
    <cellStyle name="Separador de milhares 32 9 2" xfId="9072"/>
    <cellStyle name="Separador de milhares 32 9 2 2" xfId="25787"/>
    <cellStyle name="Separador de milhares 32 9 2 3" xfId="27613"/>
    <cellStyle name="Separador de milhares 32 9 2 4" xfId="21111"/>
    <cellStyle name="Separador de milhares 34 10" xfId="3071"/>
    <cellStyle name="Separador de milhares 34 10 2" xfId="9073"/>
    <cellStyle name="Separador de milhares 34 10 2 2" xfId="25788"/>
    <cellStyle name="Separador de milhares 34 10 2 3" xfId="27614"/>
    <cellStyle name="Separador de milhares 34 10 2 4" xfId="21112"/>
    <cellStyle name="Separador de milhares 34 11" xfId="3072"/>
    <cellStyle name="Separador de milhares 34 11 2" xfId="9074"/>
    <cellStyle name="Separador de milhares 34 11 2 2" xfId="25789"/>
    <cellStyle name="Separador de milhares 34 11 2 3" xfId="27615"/>
    <cellStyle name="Separador de milhares 34 11 2 4" xfId="21113"/>
    <cellStyle name="Separador de milhares 34 12" xfId="3073"/>
    <cellStyle name="Separador de milhares 34 12 2" xfId="9075"/>
    <cellStyle name="Separador de milhares 34 12 2 2" xfId="25790"/>
    <cellStyle name="Separador de milhares 34 12 2 3" xfId="27616"/>
    <cellStyle name="Separador de milhares 34 12 2 4" xfId="21114"/>
    <cellStyle name="Separador de milhares 34 2" xfId="3074"/>
    <cellStyle name="Separador de milhares 34 2 2" xfId="9076"/>
    <cellStyle name="Separador de milhares 34 2 2 2" xfId="25791"/>
    <cellStyle name="Separador de milhares 34 2 2 3" xfId="27617"/>
    <cellStyle name="Separador de milhares 34 2 2 4" xfId="21115"/>
    <cellStyle name="Separador de milhares 34 3" xfId="3075"/>
    <cellStyle name="Separador de milhares 34 3 2" xfId="9077"/>
    <cellStyle name="Separador de milhares 34 3 2 2" xfId="25792"/>
    <cellStyle name="Separador de milhares 34 3 2 3" xfId="27618"/>
    <cellStyle name="Separador de milhares 34 3 2 4" xfId="21116"/>
    <cellStyle name="Separador de milhares 34 4" xfId="3076"/>
    <cellStyle name="Separador de milhares 34 4 2" xfId="9078"/>
    <cellStyle name="Separador de milhares 34 4 2 2" xfId="25793"/>
    <cellStyle name="Separador de milhares 34 4 2 3" xfId="27619"/>
    <cellStyle name="Separador de milhares 34 4 2 4" xfId="21117"/>
    <cellStyle name="Separador de milhares 34 5" xfId="3077"/>
    <cellStyle name="Separador de milhares 34 5 2" xfId="9079"/>
    <cellStyle name="Separador de milhares 34 5 2 2" xfId="25794"/>
    <cellStyle name="Separador de milhares 34 5 2 3" xfId="27620"/>
    <cellStyle name="Separador de milhares 34 5 2 4" xfId="21118"/>
    <cellStyle name="Separador de milhares 34 6" xfId="3078"/>
    <cellStyle name="Separador de milhares 34 6 2" xfId="9080"/>
    <cellStyle name="Separador de milhares 34 6 2 2" xfId="25795"/>
    <cellStyle name="Separador de milhares 34 6 2 3" xfId="27621"/>
    <cellStyle name="Separador de milhares 34 6 2 4" xfId="21119"/>
    <cellStyle name="Separador de milhares 34 7" xfId="3079"/>
    <cellStyle name="Separador de milhares 34 7 2" xfId="9081"/>
    <cellStyle name="Separador de milhares 34 7 2 2" xfId="25796"/>
    <cellStyle name="Separador de milhares 34 7 2 3" xfId="27622"/>
    <cellStyle name="Separador de milhares 34 7 2 4" xfId="21120"/>
    <cellStyle name="Separador de milhares 34 8" xfId="3080"/>
    <cellStyle name="Separador de milhares 34 8 2" xfId="9082"/>
    <cellStyle name="Separador de milhares 34 8 2 2" xfId="25797"/>
    <cellStyle name="Separador de milhares 34 8 2 3" xfId="27623"/>
    <cellStyle name="Separador de milhares 34 8 2 4" xfId="21121"/>
    <cellStyle name="Separador de milhares 34 9" xfId="3081"/>
    <cellStyle name="Separador de milhares 34 9 2" xfId="9083"/>
    <cellStyle name="Separador de milhares 34 9 2 2" xfId="25798"/>
    <cellStyle name="Separador de milhares 34 9 2 3" xfId="27624"/>
    <cellStyle name="Separador de milhares 34 9 2 4" xfId="21122"/>
    <cellStyle name="Separador de milhares 36 10" xfId="3082"/>
    <cellStyle name="Separador de milhares 36 10 2" xfId="9084"/>
    <cellStyle name="Separador de milhares 36 10 2 2" xfId="25799"/>
    <cellStyle name="Separador de milhares 36 10 2 3" xfId="27625"/>
    <cellStyle name="Separador de milhares 36 10 2 4" xfId="21123"/>
    <cellStyle name="Separador de milhares 36 11" xfId="3083"/>
    <cellStyle name="Separador de milhares 36 11 2" xfId="9085"/>
    <cellStyle name="Separador de milhares 36 11 2 2" xfId="25800"/>
    <cellStyle name="Separador de milhares 36 11 2 3" xfId="27626"/>
    <cellStyle name="Separador de milhares 36 11 2 4" xfId="21124"/>
    <cellStyle name="Separador de milhares 36 12" xfId="3084"/>
    <cellStyle name="Separador de milhares 36 12 2" xfId="9086"/>
    <cellStyle name="Separador de milhares 36 12 2 2" xfId="25801"/>
    <cellStyle name="Separador de milhares 36 12 2 3" xfId="27627"/>
    <cellStyle name="Separador de milhares 36 12 2 4" xfId="21125"/>
    <cellStyle name="Separador de milhares 36 2" xfId="3085"/>
    <cellStyle name="Separador de milhares 36 2 2" xfId="9087"/>
    <cellStyle name="Separador de milhares 36 2 2 2" xfId="25802"/>
    <cellStyle name="Separador de milhares 36 2 2 3" xfId="27628"/>
    <cellStyle name="Separador de milhares 36 2 2 4" xfId="21126"/>
    <cellStyle name="Separador de milhares 36 3" xfId="3086"/>
    <cellStyle name="Separador de milhares 36 3 2" xfId="9088"/>
    <cellStyle name="Separador de milhares 36 3 2 2" xfId="25803"/>
    <cellStyle name="Separador de milhares 36 3 2 3" xfId="27629"/>
    <cellStyle name="Separador de milhares 36 3 2 4" xfId="21127"/>
    <cellStyle name="Separador de milhares 36 4" xfId="3087"/>
    <cellStyle name="Separador de milhares 36 4 2" xfId="9089"/>
    <cellStyle name="Separador de milhares 36 4 2 2" xfId="25804"/>
    <cellStyle name="Separador de milhares 36 4 2 3" xfId="27630"/>
    <cellStyle name="Separador de milhares 36 4 2 4" xfId="21128"/>
    <cellStyle name="Separador de milhares 36 5" xfId="3088"/>
    <cellStyle name="Separador de milhares 36 5 2" xfId="9090"/>
    <cellStyle name="Separador de milhares 36 5 2 2" xfId="25805"/>
    <cellStyle name="Separador de milhares 36 5 2 3" xfId="27631"/>
    <cellStyle name="Separador de milhares 36 5 2 4" xfId="21129"/>
    <cellStyle name="Separador de milhares 36 6" xfId="3089"/>
    <cellStyle name="Separador de milhares 36 6 2" xfId="9091"/>
    <cellStyle name="Separador de milhares 36 6 2 2" xfId="25806"/>
    <cellStyle name="Separador de milhares 36 6 2 3" xfId="27632"/>
    <cellStyle name="Separador de milhares 36 6 2 4" xfId="21130"/>
    <cellStyle name="Separador de milhares 36 7" xfId="3090"/>
    <cellStyle name="Separador de milhares 36 7 2" xfId="9092"/>
    <cellStyle name="Separador de milhares 36 7 2 2" xfId="25807"/>
    <cellStyle name="Separador de milhares 36 7 2 3" xfId="27633"/>
    <cellStyle name="Separador de milhares 36 7 2 4" xfId="21131"/>
    <cellStyle name="Separador de milhares 36 8" xfId="3091"/>
    <cellStyle name="Separador de milhares 36 8 2" xfId="9093"/>
    <cellStyle name="Separador de milhares 36 8 2 2" xfId="25808"/>
    <cellStyle name="Separador de milhares 36 8 2 3" xfId="27634"/>
    <cellStyle name="Separador de milhares 36 8 2 4" xfId="21132"/>
    <cellStyle name="Separador de milhares 36 9" xfId="3092"/>
    <cellStyle name="Separador de milhares 36 9 2" xfId="9094"/>
    <cellStyle name="Separador de milhares 36 9 2 2" xfId="25809"/>
    <cellStyle name="Separador de milhares 36 9 2 3" xfId="27635"/>
    <cellStyle name="Separador de milhares 36 9 2 4" xfId="21133"/>
    <cellStyle name="Separador de milhares 38" xfId="3093"/>
    <cellStyle name="Separador de milhares 38 10" xfId="3094"/>
    <cellStyle name="Separador de milhares 38 10 2" xfId="9096"/>
    <cellStyle name="Separador de milhares 38 10 2 2" xfId="25811"/>
    <cellStyle name="Separador de milhares 38 10 2 3" xfId="27637"/>
    <cellStyle name="Separador de milhares 38 10 2 4" xfId="21135"/>
    <cellStyle name="Separador de milhares 38 10 3" xfId="5857"/>
    <cellStyle name="Separador de milhares 38 11" xfId="9097"/>
    <cellStyle name="Separador de milhares 38 11 2" xfId="25812"/>
    <cellStyle name="Separador de milhares 38 11 3" xfId="27638"/>
    <cellStyle name="Separador de milhares 38 11 4" xfId="21136"/>
    <cellStyle name="Separador de milhares 38 12" xfId="9095"/>
    <cellStyle name="Separador de milhares 38 12 2" xfId="25810"/>
    <cellStyle name="Separador de milhares 38 12 3" xfId="27636"/>
    <cellStyle name="Separador de milhares 38 12 4" xfId="21134"/>
    <cellStyle name="Separador de milhares 38 13" xfId="13209"/>
    <cellStyle name="Separador de milhares 38 13 2" xfId="27062"/>
    <cellStyle name="Separador de milhares 38 14" xfId="13640"/>
    <cellStyle name="Separador de milhares 38 14 2" xfId="28887"/>
    <cellStyle name="Separador de milhares 38 15" xfId="15970"/>
    <cellStyle name="Separador de milhares 38 2" xfId="3095"/>
    <cellStyle name="Separador de milhares 38 2 2" xfId="3096"/>
    <cellStyle name="Separador de milhares 38 2 2 2" xfId="9099"/>
    <cellStyle name="Separador de milhares 38 2 2 2 2" xfId="25814"/>
    <cellStyle name="Separador de milhares 38 2 2 2 3" xfId="27640"/>
    <cellStyle name="Separador de milhares 38 2 2 2 4" xfId="21138"/>
    <cellStyle name="Separador de milhares 38 2 3" xfId="9100"/>
    <cellStyle name="Separador de milhares 38 2 3 2" xfId="25815"/>
    <cellStyle name="Separador de milhares 38 2 3 3" xfId="27641"/>
    <cellStyle name="Separador de milhares 38 2 3 4" xfId="21139"/>
    <cellStyle name="Separador de milhares 38 2 4" xfId="9098"/>
    <cellStyle name="Separador de milhares 38 2 4 2" xfId="25813"/>
    <cellStyle name="Separador de milhares 38 2 4 3" xfId="27639"/>
    <cellStyle name="Separador de milhares 38 2 4 4" xfId="21137"/>
    <cellStyle name="Separador de milhares 38 2 5" xfId="14824"/>
    <cellStyle name="Separador de milhares 38 2 5 2" xfId="30061"/>
    <cellStyle name="Separador de milhares 38 2 6" xfId="17141"/>
    <cellStyle name="Separador de milhares 38 3" xfId="3097"/>
    <cellStyle name="Separador de milhares 38 3 2" xfId="3098"/>
    <cellStyle name="Separador de milhares 38 3 2 2" xfId="9102"/>
    <cellStyle name="Separador de milhares 38 3 2 2 2" xfId="25817"/>
    <cellStyle name="Separador de milhares 38 3 2 2 3" xfId="27643"/>
    <cellStyle name="Separador de milhares 38 3 2 2 4" xfId="21141"/>
    <cellStyle name="Separador de milhares 38 3 3" xfId="9101"/>
    <cellStyle name="Separador de milhares 38 3 3 2" xfId="25816"/>
    <cellStyle name="Separador de milhares 38 3 3 3" xfId="27642"/>
    <cellStyle name="Separador de milhares 38 3 3 4" xfId="21140"/>
    <cellStyle name="Separador de milhares 38 4" xfId="3099"/>
    <cellStyle name="Separador de milhares 38 4 2" xfId="3100"/>
    <cellStyle name="Separador de milhares 38 4 2 2" xfId="9104"/>
    <cellStyle name="Separador de milhares 38 4 2 2 2" xfId="25819"/>
    <cellStyle name="Separador de milhares 38 4 2 2 3" xfId="27645"/>
    <cellStyle name="Separador de milhares 38 4 2 2 4" xfId="21143"/>
    <cellStyle name="Separador de milhares 38 4 3" xfId="3101"/>
    <cellStyle name="Separador de milhares 38 4 3 2" xfId="5859"/>
    <cellStyle name="Separador de milhares 38 4 3 2 2" xfId="9106"/>
    <cellStyle name="Separador de milhares 38 4 3 2 2 2" xfId="25821"/>
    <cellStyle name="Separador de milhares 38 4 3 2 2 3" xfId="27647"/>
    <cellStyle name="Separador de milhares 38 4 3 2 2 4" xfId="21145"/>
    <cellStyle name="Separador de milhares 38 4 3 3" xfId="9105"/>
    <cellStyle name="Separador de milhares 38 4 3 3 2" xfId="25820"/>
    <cellStyle name="Separador de milhares 38 4 3 3 3" xfId="27646"/>
    <cellStyle name="Separador de milhares 38 4 3 3 4" xfId="21144"/>
    <cellStyle name="Separador de milhares 38 4 3 4" xfId="5858"/>
    <cellStyle name="Separador de milhares 38 4 4" xfId="9103"/>
    <cellStyle name="Separador de milhares 38 4 4 2" xfId="25818"/>
    <cellStyle name="Separador de milhares 38 4 4 3" xfId="27644"/>
    <cellStyle name="Separador de milhares 38 4 4 4" xfId="21142"/>
    <cellStyle name="Separador de milhares 38 5" xfId="3102"/>
    <cellStyle name="Separador de milhares 38 5 2" xfId="9107"/>
    <cellStyle name="Separador de milhares 38 5 2 2" xfId="25822"/>
    <cellStyle name="Separador de milhares 38 5 2 3" xfId="27648"/>
    <cellStyle name="Separador de milhares 38 5 2 4" xfId="21146"/>
    <cellStyle name="Separador de milhares 38 6" xfId="3103"/>
    <cellStyle name="Separador de milhares 38 6 2" xfId="5861"/>
    <cellStyle name="Separador de milhares 38 6 2 2" xfId="9109"/>
    <cellStyle name="Separador de milhares 38 6 2 2 2" xfId="25824"/>
    <cellStyle name="Separador de milhares 38 6 2 2 3" xfId="27650"/>
    <cellStyle name="Separador de milhares 38 6 2 2 4" xfId="21148"/>
    <cellStyle name="Separador de milhares 38 6 3" xfId="9110"/>
    <cellStyle name="Separador de milhares 38 6 3 2" xfId="25825"/>
    <cellStyle name="Separador de milhares 38 6 3 3" xfId="27651"/>
    <cellStyle name="Separador de milhares 38 6 3 4" xfId="21149"/>
    <cellStyle name="Separador de milhares 38 6 4" xfId="9108"/>
    <cellStyle name="Separador de milhares 38 6 4 2" xfId="25823"/>
    <cellStyle name="Separador de milhares 38 6 4 3" xfId="27649"/>
    <cellStyle name="Separador de milhares 38 6 4 4" xfId="21147"/>
    <cellStyle name="Separador de milhares 38 6 5" xfId="5860"/>
    <cellStyle name="Separador de milhares 38 6 6" xfId="14843"/>
    <cellStyle name="Separador de milhares 38 6 6 2" xfId="30073"/>
    <cellStyle name="Separador de milhares 38 6 7" xfId="17158"/>
    <cellStyle name="Separador de milhares 38 7" xfId="3104"/>
    <cellStyle name="Separador de milhares 38 7 2" xfId="9112"/>
    <cellStyle name="Separador de milhares 38 7 2 2" xfId="25827"/>
    <cellStyle name="Separador de milhares 38 7 2 3" xfId="27653"/>
    <cellStyle name="Separador de milhares 38 7 2 4" xfId="21151"/>
    <cellStyle name="Separador de milhares 38 7 3" xfId="9111"/>
    <cellStyle name="Separador de milhares 38 7 3 2" xfId="25826"/>
    <cellStyle name="Separador de milhares 38 7 3 3" xfId="27652"/>
    <cellStyle name="Separador de milhares 38 7 3 4" xfId="21150"/>
    <cellStyle name="Separador de milhares 38 7 4" xfId="5862"/>
    <cellStyle name="Separador de milhares 38 8" xfId="3105"/>
    <cellStyle name="Separador de milhares 38 8 2" xfId="9114"/>
    <cellStyle name="Separador de milhares 38 8 2 2" xfId="25829"/>
    <cellStyle name="Separador de milhares 38 8 2 3" xfId="27655"/>
    <cellStyle name="Separador de milhares 38 8 2 4" xfId="21153"/>
    <cellStyle name="Separador de milhares 38 8 3" xfId="9113"/>
    <cellStyle name="Separador de milhares 38 8 3 2" xfId="25828"/>
    <cellStyle name="Separador de milhares 38 8 3 3" xfId="27654"/>
    <cellStyle name="Separador de milhares 38 8 3 4" xfId="21152"/>
    <cellStyle name="Separador de milhares 38 8 4" xfId="5863"/>
    <cellStyle name="Separador de milhares 38 9" xfId="3106"/>
    <cellStyle name="Separador de milhares 38 9 2" xfId="9116"/>
    <cellStyle name="Separador de milhares 38 9 2 2" xfId="25831"/>
    <cellStyle name="Separador de milhares 38 9 2 3" xfId="27657"/>
    <cellStyle name="Separador de milhares 38 9 2 4" xfId="21155"/>
    <cellStyle name="Separador de milhares 38 9 3" xfId="9115"/>
    <cellStyle name="Separador de milhares 38 9 3 2" xfId="25830"/>
    <cellStyle name="Separador de milhares 38 9 3 3" xfId="27656"/>
    <cellStyle name="Separador de milhares 38 9 3 4" xfId="21154"/>
    <cellStyle name="Separador de milhares 38 9 4" xfId="5864"/>
    <cellStyle name="Separador de milhares 39 2" xfId="3107"/>
    <cellStyle name="Separador de milhares 39 2 2" xfId="9117"/>
    <cellStyle name="Separador de milhares 39 2 2 2" xfId="25832"/>
    <cellStyle name="Separador de milhares 39 2 2 3" xfId="27658"/>
    <cellStyle name="Separador de milhares 39 2 2 4" xfId="21156"/>
    <cellStyle name="Separador de milhares 4" xfId="3108"/>
    <cellStyle name="Separador de milhares 4 10" xfId="3109"/>
    <cellStyle name="Separador de milhares 4 10 2" xfId="3110"/>
    <cellStyle name="Separador de milhares 4 10 2 2" xfId="9121"/>
    <cellStyle name="Separador de milhares 4 10 2 2 2" xfId="25836"/>
    <cellStyle name="Separador de milhares 4 10 2 2 3" xfId="27662"/>
    <cellStyle name="Separador de milhares 4 10 2 2 4" xfId="21160"/>
    <cellStyle name="Separador de milhares 4 10 2 3" xfId="9120"/>
    <cellStyle name="Separador de milhares 4 10 2 3 2" xfId="25835"/>
    <cellStyle name="Separador de milhares 4 10 2 3 3" xfId="27661"/>
    <cellStyle name="Separador de milhares 4 10 2 3 4" xfId="21159"/>
    <cellStyle name="Separador de milhares 4 10 2 4" xfId="5866"/>
    <cellStyle name="Separador de milhares 4 10 3" xfId="3111"/>
    <cellStyle name="Separador de milhares 4 10 3 2" xfId="9123"/>
    <cellStyle name="Separador de milhares 4 10 3 2 2" xfId="25838"/>
    <cellStyle name="Separador de milhares 4 10 3 2 3" xfId="27664"/>
    <cellStyle name="Separador de milhares 4 10 3 2 4" xfId="21162"/>
    <cellStyle name="Separador de milhares 4 10 3 3" xfId="9122"/>
    <cellStyle name="Separador de milhares 4 10 3 3 2" xfId="25837"/>
    <cellStyle name="Separador de milhares 4 10 3 3 3" xfId="27663"/>
    <cellStyle name="Separador de milhares 4 10 3 3 4" xfId="21161"/>
    <cellStyle name="Separador de milhares 4 10 3 4" xfId="5867"/>
    <cellStyle name="Separador de milhares 4 10 4" xfId="9124"/>
    <cellStyle name="Separador de milhares 4 10 4 2" xfId="25839"/>
    <cellStyle name="Separador de milhares 4 10 4 3" xfId="27665"/>
    <cellStyle name="Separador de milhares 4 10 4 4" xfId="21163"/>
    <cellStyle name="Separador de milhares 4 10 5" xfId="9119"/>
    <cellStyle name="Separador de milhares 4 10 5 2" xfId="25834"/>
    <cellStyle name="Separador de milhares 4 10 5 3" xfId="27660"/>
    <cellStyle name="Separador de milhares 4 10 5 4" xfId="21158"/>
    <cellStyle name="Separador de milhares 4 10 6" xfId="5865"/>
    <cellStyle name="Separador de milhares 4 10 7" xfId="13891"/>
    <cellStyle name="Separador de milhares 4 10 7 2" xfId="29134"/>
    <cellStyle name="Separador de milhares 4 10 8" xfId="16221"/>
    <cellStyle name="Separador de milhares 4 11" xfId="3112"/>
    <cellStyle name="Separador de milhares 4 11 2" xfId="3113"/>
    <cellStyle name="Separador de milhares 4 11 2 2" xfId="9127"/>
    <cellStyle name="Separador de milhares 4 11 2 2 2" xfId="25842"/>
    <cellStyle name="Separador de milhares 4 11 2 2 3" xfId="27668"/>
    <cellStyle name="Separador de milhares 4 11 2 2 4" xfId="21166"/>
    <cellStyle name="Separador de milhares 4 11 2 3" xfId="9126"/>
    <cellStyle name="Separador de milhares 4 11 2 3 2" xfId="25841"/>
    <cellStyle name="Separador de milhares 4 11 2 3 3" xfId="27667"/>
    <cellStyle name="Separador de milhares 4 11 2 3 4" xfId="21165"/>
    <cellStyle name="Separador de milhares 4 11 2 4" xfId="5869"/>
    <cellStyle name="Separador de milhares 4 11 3" xfId="3114"/>
    <cellStyle name="Separador de milhares 4 11 3 2" xfId="9129"/>
    <cellStyle name="Separador de milhares 4 11 3 2 2" xfId="25844"/>
    <cellStyle name="Separador de milhares 4 11 3 2 3" xfId="27670"/>
    <cellStyle name="Separador de milhares 4 11 3 2 4" xfId="21168"/>
    <cellStyle name="Separador de milhares 4 11 3 3" xfId="9128"/>
    <cellStyle name="Separador de milhares 4 11 3 3 2" xfId="25843"/>
    <cellStyle name="Separador de milhares 4 11 3 3 3" xfId="27669"/>
    <cellStyle name="Separador de milhares 4 11 3 3 4" xfId="21167"/>
    <cellStyle name="Separador de milhares 4 11 3 4" xfId="5870"/>
    <cellStyle name="Separador de milhares 4 11 4" xfId="9130"/>
    <cellStyle name="Separador de milhares 4 11 4 2" xfId="25845"/>
    <cellStyle name="Separador de milhares 4 11 4 3" xfId="27671"/>
    <cellStyle name="Separador de milhares 4 11 4 4" xfId="21169"/>
    <cellStyle name="Separador de milhares 4 11 5" xfId="9125"/>
    <cellStyle name="Separador de milhares 4 11 5 2" xfId="25840"/>
    <cellStyle name="Separador de milhares 4 11 5 3" xfId="27666"/>
    <cellStyle name="Separador de milhares 4 11 5 4" xfId="21164"/>
    <cellStyle name="Separador de milhares 4 11 6" xfId="5868"/>
    <cellStyle name="Separador de milhares 4 11 7" xfId="13892"/>
    <cellStyle name="Separador de milhares 4 11 7 2" xfId="29135"/>
    <cellStyle name="Separador de milhares 4 11 8" xfId="16222"/>
    <cellStyle name="Separador de milhares 4 12" xfId="3115"/>
    <cellStyle name="Separador de milhares 4 12 2" xfId="3116"/>
    <cellStyle name="Separador de milhares 4 12 2 2" xfId="9133"/>
    <cellStyle name="Separador de milhares 4 12 2 2 2" xfId="25848"/>
    <cellStyle name="Separador de milhares 4 12 2 2 3" xfId="27674"/>
    <cellStyle name="Separador de milhares 4 12 2 2 4" xfId="21172"/>
    <cellStyle name="Separador de milhares 4 12 2 3" xfId="9132"/>
    <cellStyle name="Separador de milhares 4 12 2 3 2" xfId="25847"/>
    <cellStyle name="Separador de milhares 4 12 2 3 3" xfId="27673"/>
    <cellStyle name="Separador de milhares 4 12 2 3 4" xfId="21171"/>
    <cellStyle name="Separador de milhares 4 12 2 4" xfId="5872"/>
    <cellStyle name="Separador de milhares 4 12 3" xfId="3117"/>
    <cellStyle name="Separador de milhares 4 12 3 2" xfId="9135"/>
    <cellStyle name="Separador de milhares 4 12 3 2 2" xfId="25850"/>
    <cellStyle name="Separador de milhares 4 12 3 2 3" xfId="27676"/>
    <cellStyle name="Separador de milhares 4 12 3 2 4" xfId="21174"/>
    <cellStyle name="Separador de milhares 4 12 3 3" xfId="9134"/>
    <cellStyle name="Separador de milhares 4 12 3 3 2" xfId="25849"/>
    <cellStyle name="Separador de milhares 4 12 3 3 3" xfId="27675"/>
    <cellStyle name="Separador de milhares 4 12 3 3 4" xfId="21173"/>
    <cellStyle name="Separador de milhares 4 12 3 4" xfId="5873"/>
    <cellStyle name="Separador de milhares 4 12 4" xfId="9136"/>
    <cellStyle name="Separador de milhares 4 12 4 2" xfId="25851"/>
    <cellStyle name="Separador de milhares 4 12 4 3" xfId="27677"/>
    <cellStyle name="Separador de milhares 4 12 4 4" xfId="21175"/>
    <cellStyle name="Separador de milhares 4 12 5" xfId="9131"/>
    <cellStyle name="Separador de milhares 4 12 5 2" xfId="25846"/>
    <cellStyle name="Separador de milhares 4 12 5 3" xfId="27672"/>
    <cellStyle name="Separador de milhares 4 12 5 4" xfId="21170"/>
    <cellStyle name="Separador de milhares 4 12 6" xfId="5871"/>
    <cellStyle name="Separador de milhares 4 12 7" xfId="13893"/>
    <cellStyle name="Separador de milhares 4 12 7 2" xfId="29136"/>
    <cellStyle name="Separador de milhares 4 12 8" xfId="16223"/>
    <cellStyle name="Separador de milhares 4 13" xfId="3118"/>
    <cellStyle name="Separador de milhares 4 13 2" xfId="3119"/>
    <cellStyle name="Separador de milhares 4 13 2 2" xfId="9139"/>
    <cellStyle name="Separador de milhares 4 13 2 2 2" xfId="25854"/>
    <cellStyle name="Separador de milhares 4 13 2 2 3" xfId="27680"/>
    <cellStyle name="Separador de milhares 4 13 2 2 4" xfId="21178"/>
    <cellStyle name="Separador de milhares 4 13 2 3" xfId="9138"/>
    <cellStyle name="Separador de milhares 4 13 2 3 2" xfId="25853"/>
    <cellStyle name="Separador de milhares 4 13 2 3 3" xfId="27679"/>
    <cellStyle name="Separador de milhares 4 13 2 3 4" xfId="21177"/>
    <cellStyle name="Separador de milhares 4 13 2 4" xfId="5875"/>
    <cellStyle name="Separador de milhares 4 13 3" xfId="3120"/>
    <cellStyle name="Separador de milhares 4 13 3 2" xfId="9141"/>
    <cellStyle name="Separador de milhares 4 13 3 2 2" xfId="25856"/>
    <cellStyle name="Separador de milhares 4 13 3 2 3" xfId="27682"/>
    <cellStyle name="Separador de milhares 4 13 3 2 4" xfId="21180"/>
    <cellStyle name="Separador de milhares 4 13 3 3" xfId="9140"/>
    <cellStyle name="Separador de milhares 4 13 3 3 2" xfId="25855"/>
    <cellStyle name="Separador de milhares 4 13 3 3 3" xfId="27681"/>
    <cellStyle name="Separador de milhares 4 13 3 3 4" xfId="21179"/>
    <cellStyle name="Separador de milhares 4 13 3 4" xfId="5876"/>
    <cellStyle name="Separador de milhares 4 13 4" xfId="9142"/>
    <cellStyle name="Separador de milhares 4 13 4 2" xfId="25857"/>
    <cellStyle name="Separador de milhares 4 13 4 3" xfId="27683"/>
    <cellStyle name="Separador de milhares 4 13 4 4" xfId="21181"/>
    <cellStyle name="Separador de milhares 4 13 5" xfId="9137"/>
    <cellStyle name="Separador de milhares 4 13 5 2" xfId="25852"/>
    <cellStyle name="Separador de milhares 4 13 5 3" xfId="27678"/>
    <cellStyle name="Separador de milhares 4 13 5 4" xfId="21176"/>
    <cellStyle name="Separador de milhares 4 13 6" xfId="5874"/>
    <cellStyle name="Separador de milhares 4 13 7" xfId="13894"/>
    <cellStyle name="Separador de milhares 4 13 7 2" xfId="29137"/>
    <cellStyle name="Separador de milhares 4 13 8" xfId="16224"/>
    <cellStyle name="Separador de milhares 4 14" xfId="3121"/>
    <cellStyle name="Separador de milhares 4 14 2" xfId="3122"/>
    <cellStyle name="Separador de milhares 4 14 2 2" xfId="9145"/>
    <cellStyle name="Separador de milhares 4 14 2 2 2" xfId="25860"/>
    <cellStyle name="Separador de milhares 4 14 2 2 3" xfId="27686"/>
    <cellStyle name="Separador de milhares 4 14 2 2 4" xfId="21184"/>
    <cellStyle name="Separador de milhares 4 14 2 3" xfId="9144"/>
    <cellStyle name="Separador de milhares 4 14 2 3 2" xfId="25859"/>
    <cellStyle name="Separador de milhares 4 14 2 3 3" xfId="27685"/>
    <cellStyle name="Separador de milhares 4 14 2 3 4" xfId="21183"/>
    <cellStyle name="Separador de milhares 4 14 2 4" xfId="5878"/>
    <cellStyle name="Separador de milhares 4 14 3" xfId="3123"/>
    <cellStyle name="Separador de milhares 4 14 3 2" xfId="9147"/>
    <cellStyle name="Separador de milhares 4 14 3 2 2" xfId="25862"/>
    <cellStyle name="Separador de milhares 4 14 3 2 3" xfId="27688"/>
    <cellStyle name="Separador de milhares 4 14 3 2 4" xfId="21186"/>
    <cellStyle name="Separador de milhares 4 14 3 3" xfId="9146"/>
    <cellStyle name="Separador de milhares 4 14 3 3 2" xfId="25861"/>
    <cellStyle name="Separador de milhares 4 14 3 3 3" xfId="27687"/>
    <cellStyle name="Separador de milhares 4 14 3 3 4" xfId="21185"/>
    <cellStyle name="Separador de milhares 4 14 3 4" xfId="5879"/>
    <cellStyle name="Separador de milhares 4 14 4" xfId="9148"/>
    <cellStyle name="Separador de milhares 4 14 4 2" xfId="25863"/>
    <cellStyle name="Separador de milhares 4 14 4 3" xfId="27689"/>
    <cellStyle name="Separador de milhares 4 14 4 4" xfId="21187"/>
    <cellStyle name="Separador de milhares 4 14 5" xfId="9143"/>
    <cellStyle name="Separador de milhares 4 14 5 2" xfId="25858"/>
    <cellStyle name="Separador de milhares 4 14 5 3" xfId="27684"/>
    <cellStyle name="Separador de milhares 4 14 5 4" xfId="21182"/>
    <cellStyle name="Separador de milhares 4 14 6" xfId="5877"/>
    <cellStyle name="Separador de milhares 4 14 7" xfId="13895"/>
    <cellStyle name="Separador de milhares 4 14 7 2" xfId="29138"/>
    <cellStyle name="Separador de milhares 4 14 8" xfId="16225"/>
    <cellStyle name="Separador de milhares 4 15" xfId="3124"/>
    <cellStyle name="Separador de milhares 4 15 2" xfId="3125"/>
    <cellStyle name="Separador de milhares 4 15 2 2" xfId="9151"/>
    <cellStyle name="Separador de milhares 4 15 2 2 2" xfId="25866"/>
    <cellStyle name="Separador de milhares 4 15 2 2 3" xfId="27692"/>
    <cellStyle name="Separador de milhares 4 15 2 2 4" xfId="21190"/>
    <cellStyle name="Separador de milhares 4 15 2 3" xfId="9150"/>
    <cellStyle name="Separador de milhares 4 15 2 3 2" xfId="25865"/>
    <cellStyle name="Separador de milhares 4 15 2 3 3" xfId="27691"/>
    <cellStyle name="Separador de milhares 4 15 2 3 4" xfId="21189"/>
    <cellStyle name="Separador de milhares 4 15 2 4" xfId="5881"/>
    <cellStyle name="Separador de milhares 4 15 3" xfId="3126"/>
    <cellStyle name="Separador de milhares 4 15 3 2" xfId="9153"/>
    <cellStyle name="Separador de milhares 4 15 3 2 2" xfId="25868"/>
    <cellStyle name="Separador de milhares 4 15 3 2 3" xfId="27694"/>
    <cellStyle name="Separador de milhares 4 15 3 2 4" xfId="21192"/>
    <cellStyle name="Separador de milhares 4 15 3 3" xfId="9152"/>
    <cellStyle name="Separador de milhares 4 15 3 3 2" xfId="25867"/>
    <cellStyle name="Separador de milhares 4 15 3 3 3" xfId="27693"/>
    <cellStyle name="Separador de milhares 4 15 3 3 4" xfId="21191"/>
    <cellStyle name="Separador de milhares 4 15 3 4" xfId="5882"/>
    <cellStyle name="Separador de milhares 4 15 4" xfId="9154"/>
    <cellStyle name="Separador de milhares 4 15 4 2" xfId="25869"/>
    <cellStyle name="Separador de milhares 4 15 4 3" xfId="27695"/>
    <cellStyle name="Separador de milhares 4 15 4 4" xfId="21193"/>
    <cellStyle name="Separador de milhares 4 15 5" xfId="9149"/>
    <cellStyle name="Separador de milhares 4 15 5 2" xfId="25864"/>
    <cellStyle name="Separador de milhares 4 15 5 3" xfId="27690"/>
    <cellStyle name="Separador de milhares 4 15 5 4" xfId="21188"/>
    <cellStyle name="Separador de milhares 4 15 6" xfId="5880"/>
    <cellStyle name="Separador de milhares 4 15 7" xfId="13896"/>
    <cellStyle name="Separador de milhares 4 15 7 2" xfId="29139"/>
    <cellStyle name="Separador de milhares 4 15 8" xfId="16226"/>
    <cellStyle name="Separador de milhares 4 16" xfId="3127"/>
    <cellStyle name="Separador de milhares 4 16 2" xfId="3128"/>
    <cellStyle name="Separador de milhares 4 16 2 2" xfId="9157"/>
    <cellStyle name="Separador de milhares 4 16 2 2 2" xfId="25872"/>
    <cellStyle name="Separador de milhares 4 16 2 2 3" xfId="27698"/>
    <cellStyle name="Separador de milhares 4 16 2 2 4" xfId="21196"/>
    <cellStyle name="Separador de milhares 4 16 2 3" xfId="9156"/>
    <cellStyle name="Separador de milhares 4 16 2 3 2" xfId="25871"/>
    <cellStyle name="Separador de milhares 4 16 2 3 3" xfId="27697"/>
    <cellStyle name="Separador de milhares 4 16 2 3 4" xfId="21195"/>
    <cellStyle name="Separador de milhares 4 16 2 4" xfId="5884"/>
    <cellStyle name="Separador de milhares 4 16 3" xfId="3129"/>
    <cellStyle name="Separador de milhares 4 16 3 2" xfId="9159"/>
    <cellStyle name="Separador de milhares 4 16 3 2 2" xfId="25874"/>
    <cellStyle name="Separador de milhares 4 16 3 2 3" xfId="27700"/>
    <cellStyle name="Separador de milhares 4 16 3 2 4" xfId="21198"/>
    <cellStyle name="Separador de milhares 4 16 3 3" xfId="9158"/>
    <cellStyle name="Separador de milhares 4 16 3 3 2" xfId="25873"/>
    <cellStyle name="Separador de milhares 4 16 3 3 3" xfId="27699"/>
    <cellStyle name="Separador de milhares 4 16 3 3 4" xfId="21197"/>
    <cellStyle name="Separador de milhares 4 16 3 4" xfId="5885"/>
    <cellStyle name="Separador de milhares 4 16 4" xfId="9160"/>
    <cellStyle name="Separador de milhares 4 16 4 2" xfId="25875"/>
    <cellStyle name="Separador de milhares 4 16 4 3" xfId="27701"/>
    <cellStyle name="Separador de milhares 4 16 4 4" xfId="21199"/>
    <cellStyle name="Separador de milhares 4 16 5" xfId="9155"/>
    <cellStyle name="Separador de milhares 4 16 5 2" xfId="25870"/>
    <cellStyle name="Separador de milhares 4 16 5 3" xfId="27696"/>
    <cellStyle name="Separador de milhares 4 16 5 4" xfId="21194"/>
    <cellStyle name="Separador de milhares 4 16 6" xfId="5883"/>
    <cellStyle name="Separador de milhares 4 16 7" xfId="13897"/>
    <cellStyle name="Separador de milhares 4 16 7 2" xfId="29140"/>
    <cellStyle name="Separador de milhares 4 16 8" xfId="16227"/>
    <cellStyle name="Separador de milhares 4 17" xfId="3130"/>
    <cellStyle name="Separador de milhares 4 17 2" xfId="3131"/>
    <cellStyle name="Separador de milhares 4 17 2 2" xfId="9163"/>
    <cellStyle name="Separador de milhares 4 17 2 2 2" xfId="25878"/>
    <cellStyle name="Separador de milhares 4 17 2 2 3" xfId="27704"/>
    <cellStyle name="Separador de milhares 4 17 2 2 4" xfId="21202"/>
    <cellStyle name="Separador de milhares 4 17 2 3" xfId="9162"/>
    <cellStyle name="Separador de milhares 4 17 2 3 2" xfId="25877"/>
    <cellStyle name="Separador de milhares 4 17 2 3 3" xfId="27703"/>
    <cellStyle name="Separador de milhares 4 17 2 3 4" xfId="21201"/>
    <cellStyle name="Separador de milhares 4 17 2 4" xfId="5887"/>
    <cellStyle name="Separador de milhares 4 17 3" xfId="3132"/>
    <cellStyle name="Separador de milhares 4 17 3 2" xfId="9165"/>
    <cellStyle name="Separador de milhares 4 17 3 2 2" xfId="25880"/>
    <cellStyle name="Separador de milhares 4 17 3 2 3" xfId="27706"/>
    <cellStyle name="Separador de milhares 4 17 3 2 4" xfId="21204"/>
    <cellStyle name="Separador de milhares 4 17 3 3" xfId="9164"/>
    <cellStyle name="Separador de milhares 4 17 3 3 2" xfId="25879"/>
    <cellStyle name="Separador de milhares 4 17 3 3 3" xfId="27705"/>
    <cellStyle name="Separador de milhares 4 17 3 3 4" xfId="21203"/>
    <cellStyle name="Separador de milhares 4 17 3 4" xfId="5888"/>
    <cellStyle name="Separador de milhares 4 17 4" xfId="9166"/>
    <cellStyle name="Separador de milhares 4 17 4 2" xfId="25881"/>
    <cellStyle name="Separador de milhares 4 17 4 3" xfId="27707"/>
    <cellStyle name="Separador de milhares 4 17 4 4" xfId="21205"/>
    <cellStyle name="Separador de milhares 4 17 5" xfId="9161"/>
    <cellStyle name="Separador de milhares 4 17 5 2" xfId="25876"/>
    <cellStyle name="Separador de milhares 4 17 5 3" xfId="27702"/>
    <cellStyle name="Separador de milhares 4 17 5 4" xfId="21200"/>
    <cellStyle name="Separador de milhares 4 17 6" xfId="5886"/>
    <cellStyle name="Separador de milhares 4 17 7" xfId="13898"/>
    <cellStyle name="Separador de milhares 4 17 7 2" xfId="29141"/>
    <cellStyle name="Separador de milhares 4 17 8" xfId="16228"/>
    <cellStyle name="Separador de milhares 4 18" xfId="3133"/>
    <cellStyle name="Separador de milhares 4 18 2" xfId="3134"/>
    <cellStyle name="Separador de milhares 4 18 2 2" xfId="9169"/>
    <cellStyle name="Separador de milhares 4 18 2 2 2" xfId="25884"/>
    <cellStyle name="Separador de milhares 4 18 2 2 3" xfId="27710"/>
    <cellStyle name="Separador de milhares 4 18 2 2 4" xfId="21208"/>
    <cellStyle name="Separador de milhares 4 18 2 3" xfId="9168"/>
    <cellStyle name="Separador de milhares 4 18 2 3 2" xfId="25883"/>
    <cellStyle name="Separador de milhares 4 18 2 3 3" xfId="27709"/>
    <cellStyle name="Separador de milhares 4 18 2 3 4" xfId="21207"/>
    <cellStyle name="Separador de milhares 4 18 2 4" xfId="5890"/>
    <cellStyle name="Separador de milhares 4 18 3" xfId="3135"/>
    <cellStyle name="Separador de milhares 4 18 3 2" xfId="9171"/>
    <cellStyle name="Separador de milhares 4 18 3 2 2" xfId="25886"/>
    <cellStyle name="Separador de milhares 4 18 3 2 3" xfId="27712"/>
    <cellStyle name="Separador de milhares 4 18 3 2 4" xfId="21210"/>
    <cellStyle name="Separador de milhares 4 18 3 3" xfId="9170"/>
    <cellStyle name="Separador de milhares 4 18 3 3 2" xfId="25885"/>
    <cellStyle name="Separador de milhares 4 18 3 3 3" xfId="27711"/>
    <cellStyle name="Separador de milhares 4 18 3 3 4" xfId="21209"/>
    <cellStyle name="Separador de milhares 4 18 3 4" xfId="5891"/>
    <cellStyle name="Separador de milhares 4 18 4" xfId="9172"/>
    <cellStyle name="Separador de milhares 4 18 4 2" xfId="25887"/>
    <cellStyle name="Separador de milhares 4 18 4 3" xfId="27713"/>
    <cellStyle name="Separador de milhares 4 18 4 4" xfId="21211"/>
    <cellStyle name="Separador de milhares 4 18 5" xfId="9167"/>
    <cellStyle name="Separador de milhares 4 18 5 2" xfId="25882"/>
    <cellStyle name="Separador de milhares 4 18 5 3" xfId="27708"/>
    <cellStyle name="Separador de milhares 4 18 5 4" xfId="21206"/>
    <cellStyle name="Separador de milhares 4 18 6" xfId="5889"/>
    <cellStyle name="Separador de milhares 4 18 7" xfId="13899"/>
    <cellStyle name="Separador de milhares 4 18 7 2" xfId="29142"/>
    <cellStyle name="Separador de milhares 4 18 8" xfId="16229"/>
    <cellStyle name="Separador de milhares 4 19" xfId="9118"/>
    <cellStyle name="Separador de milhares 4 19 2" xfId="25833"/>
    <cellStyle name="Separador de milhares 4 19 3" xfId="27659"/>
    <cellStyle name="Separador de milhares 4 19 4" xfId="21157"/>
    <cellStyle name="Separador de milhares 4 2" xfId="3136"/>
    <cellStyle name="Separador de milhares 4 2 2" xfId="3137"/>
    <cellStyle name="Separador de milhares 4 2 2 2" xfId="3138"/>
    <cellStyle name="Separador de milhares 4 2 2 2 2" xfId="3139"/>
    <cellStyle name="Separador de milhares 4 2 2 2 2 2" xfId="9177"/>
    <cellStyle name="Separador de milhares 4 2 2 2 2 2 2" xfId="25892"/>
    <cellStyle name="Separador de milhares 4 2 2 2 2 2 3" xfId="27718"/>
    <cellStyle name="Separador de milhares 4 2 2 2 2 2 4" xfId="21216"/>
    <cellStyle name="Separador de milhares 4 2 2 2 2 3" xfId="9176"/>
    <cellStyle name="Separador de milhares 4 2 2 2 2 3 2" xfId="25891"/>
    <cellStyle name="Separador de milhares 4 2 2 2 2 3 3" xfId="27717"/>
    <cellStyle name="Separador de milhares 4 2 2 2 2 3 4" xfId="21215"/>
    <cellStyle name="Separador de milhares 4 2 2 2 2 4" xfId="5893"/>
    <cellStyle name="Separador de milhares 4 2 2 2 3" xfId="5894"/>
    <cellStyle name="Separador de milhares 4 2 2 2 3 2" xfId="9178"/>
    <cellStyle name="Separador de milhares 4 2 2 2 3 2 2" xfId="25893"/>
    <cellStyle name="Separador de milhares 4 2 2 2 3 2 3" xfId="27719"/>
    <cellStyle name="Separador de milhares 4 2 2 2 3 2 4" xfId="21217"/>
    <cellStyle name="Separador de milhares 4 2 2 2 4" xfId="9179"/>
    <cellStyle name="Separador de milhares 4 2 2 2 4 2" xfId="25894"/>
    <cellStyle name="Separador de milhares 4 2 2 2 4 3" xfId="27720"/>
    <cellStyle name="Separador de milhares 4 2 2 2 4 4" xfId="21218"/>
    <cellStyle name="Separador de milhares 4 2 2 2 5" xfId="9175"/>
    <cellStyle name="Separador de milhares 4 2 2 2 5 2" xfId="25890"/>
    <cellStyle name="Separador de milhares 4 2 2 2 5 3" xfId="27716"/>
    <cellStyle name="Separador de milhares 4 2 2 2 5 4" xfId="21214"/>
    <cellStyle name="Separador de milhares 4 2 2 2 6" xfId="5892"/>
    <cellStyle name="Separador de milhares 4 2 2 2 7" xfId="13900"/>
    <cellStyle name="Separador de milhares 4 2 2 2 7 2" xfId="29143"/>
    <cellStyle name="Separador de milhares 4 2 2 2 8" xfId="16230"/>
    <cellStyle name="Separador de milhares 4 2 2 3" xfId="3140"/>
    <cellStyle name="Separador de milhares 4 2 2 3 2" xfId="9180"/>
    <cellStyle name="Separador de milhares 4 2 2 3 2 2" xfId="25895"/>
    <cellStyle name="Separador de milhares 4 2 2 3 2 3" xfId="27721"/>
    <cellStyle name="Separador de milhares 4 2 2 3 2 4" xfId="21219"/>
    <cellStyle name="Separador de milhares 4 2 2 3 3" xfId="5895"/>
    <cellStyle name="Separador de milhares 4 2 2 4" xfId="9174"/>
    <cellStyle name="Separador de milhares 4 2 2 4 2" xfId="25889"/>
    <cellStyle name="Separador de milhares 4 2 2 4 3" xfId="27715"/>
    <cellStyle name="Separador de milhares 4 2 2 4 4" xfId="21213"/>
    <cellStyle name="Separador de milhares 4 2 3" xfId="3141"/>
    <cellStyle name="Separador de milhares 4 2 3 2" xfId="9181"/>
    <cellStyle name="Separador de milhares 4 2 3 2 2" xfId="21220"/>
    <cellStyle name="Separador de milhares 4 2 3 2 3" xfId="25896"/>
    <cellStyle name="Separador de milhares 4 2 3 2 4" xfId="27722"/>
    <cellStyle name="Separador de milhares 4 2 3 2 5" xfId="17871"/>
    <cellStyle name="Separador de milhares 4 2 3 3" xfId="24965"/>
    <cellStyle name="Separador de milhares 4 2 3 4" xfId="17727"/>
    <cellStyle name="Separador de milhares 4 2 4" xfId="9173"/>
    <cellStyle name="Separador de milhares 4 2 4 2" xfId="25888"/>
    <cellStyle name="Separador de milhares 4 2 4 3" xfId="27714"/>
    <cellStyle name="Separador de milhares 4 2 4 4" xfId="21212"/>
    <cellStyle name="Separador de milhares 4 3" xfId="3142"/>
    <cellStyle name="Separador de milhares 4 3 2" xfId="3143"/>
    <cellStyle name="Separador de milhares 4 3 2 2" xfId="3144"/>
    <cellStyle name="Separador de milhares 4 3 2 2 2" xfId="3145"/>
    <cellStyle name="Separador de milhares 4 3 2 2 2 2" xfId="9186"/>
    <cellStyle name="Separador de milhares 4 3 2 2 2 2 2" xfId="25901"/>
    <cellStyle name="Separador de milhares 4 3 2 2 2 2 3" xfId="27727"/>
    <cellStyle name="Separador de milhares 4 3 2 2 2 2 4" xfId="21225"/>
    <cellStyle name="Separador de milhares 4 3 2 2 2 3" xfId="9185"/>
    <cellStyle name="Separador de milhares 4 3 2 2 2 3 2" xfId="25900"/>
    <cellStyle name="Separador de milhares 4 3 2 2 2 3 3" xfId="27726"/>
    <cellStyle name="Separador de milhares 4 3 2 2 2 3 4" xfId="21224"/>
    <cellStyle name="Separador de milhares 4 3 2 2 2 4" xfId="5897"/>
    <cellStyle name="Separador de milhares 4 3 2 2 3" xfId="5898"/>
    <cellStyle name="Separador de milhares 4 3 2 2 3 2" xfId="9187"/>
    <cellStyle name="Separador de milhares 4 3 2 2 3 2 2" xfId="25902"/>
    <cellStyle name="Separador de milhares 4 3 2 2 3 2 3" xfId="27728"/>
    <cellStyle name="Separador de milhares 4 3 2 2 3 2 4" xfId="21226"/>
    <cellStyle name="Separador de milhares 4 3 2 2 4" xfId="9188"/>
    <cellStyle name="Separador de milhares 4 3 2 2 4 2" xfId="25903"/>
    <cellStyle name="Separador de milhares 4 3 2 2 4 3" xfId="27729"/>
    <cellStyle name="Separador de milhares 4 3 2 2 4 4" xfId="21227"/>
    <cellStyle name="Separador de milhares 4 3 2 2 5" xfId="9184"/>
    <cellStyle name="Separador de milhares 4 3 2 2 5 2" xfId="25899"/>
    <cellStyle name="Separador de milhares 4 3 2 2 5 3" xfId="27725"/>
    <cellStyle name="Separador de milhares 4 3 2 2 5 4" xfId="21223"/>
    <cellStyle name="Separador de milhares 4 3 2 2 6" xfId="5896"/>
    <cellStyle name="Separador de milhares 4 3 2 2 7" xfId="13901"/>
    <cellStyle name="Separador de milhares 4 3 2 2 7 2" xfId="29144"/>
    <cellStyle name="Separador de milhares 4 3 2 2 8" xfId="16231"/>
    <cellStyle name="Separador de milhares 4 3 2 3" xfId="3146"/>
    <cellStyle name="Separador de milhares 4 3 2 3 2" xfId="9189"/>
    <cellStyle name="Separador de milhares 4 3 2 3 2 2" xfId="25904"/>
    <cellStyle name="Separador de milhares 4 3 2 3 2 3" xfId="27730"/>
    <cellStyle name="Separador de milhares 4 3 2 3 2 4" xfId="21228"/>
    <cellStyle name="Separador de milhares 4 3 2 3 3" xfId="5899"/>
    <cellStyle name="Separador de milhares 4 3 2 4" xfId="9183"/>
    <cellStyle name="Separador de milhares 4 3 2 4 2" xfId="25898"/>
    <cellStyle name="Separador de milhares 4 3 2 4 3" xfId="27724"/>
    <cellStyle name="Separador de milhares 4 3 2 4 4" xfId="21222"/>
    <cellStyle name="Separador de milhares 4 3 3" xfId="3147"/>
    <cellStyle name="Separador de milhares 4 3 3 2" xfId="9190"/>
    <cellStyle name="Separador de milhares 4 3 3 2 2" xfId="25905"/>
    <cellStyle name="Separador de milhares 4 3 3 2 3" xfId="27731"/>
    <cellStyle name="Separador de milhares 4 3 3 2 4" xfId="21229"/>
    <cellStyle name="Separador de milhares 4 3 4" xfId="9182"/>
    <cellStyle name="Separador de milhares 4 3 4 2" xfId="25897"/>
    <cellStyle name="Separador de milhares 4 3 4 3" xfId="27723"/>
    <cellStyle name="Separador de milhares 4 3 4 4" xfId="21221"/>
    <cellStyle name="Separador de milhares 4 4" xfId="3148"/>
    <cellStyle name="Separador de milhares 4 4 2" xfId="3149"/>
    <cellStyle name="Separador de milhares 4 4 2 2" xfId="3150"/>
    <cellStyle name="Separador de milhares 4 4 2 2 2" xfId="9194"/>
    <cellStyle name="Separador de milhares 4 4 2 2 2 2" xfId="25909"/>
    <cellStyle name="Separador de milhares 4 4 2 2 2 3" xfId="27735"/>
    <cellStyle name="Separador de milhares 4 4 2 2 2 4" xfId="21233"/>
    <cellStyle name="Separador de milhares 4 4 2 2 3" xfId="9193"/>
    <cellStyle name="Separador de milhares 4 4 2 2 3 2" xfId="25908"/>
    <cellStyle name="Separador de milhares 4 4 2 2 3 3" xfId="27734"/>
    <cellStyle name="Separador de milhares 4 4 2 2 3 4" xfId="21232"/>
    <cellStyle name="Separador de milhares 4 4 2 2 4" xfId="5901"/>
    <cellStyle name="Separador de milhares 4 4 2 3" xfId="3151"/>
    <cellStyle name="Separador de milhares 4 4 2 3 2" xfId="9196"/>
    <cellStyle name="Separador de milhares 4 4 2 3 2 2" xfId="25911"/>
    <cellStyle name="Separador de milhares 4 4 2 3 2 3" xfId="27737"/>
    <cellStyle name="Separador de milhares 4 4 2 3 2 4" xfId="21235"/>
    <cellStyle name="Separador de milhares 4 4 2 3 3" xfId="9195"/>
    <cellStyle name="Separador de milhares 4 4 2 3 3 2" xfId="25910"/>
    <cellStyle name="Separador de milhares 4 4 2 3 3 3" xfId="27736"/>
    <cellStyle name="Separador de milhares 4 4 2 3 3 4" xfId="21234"/>
    <cellStyle name="Separador de milhares 4 4 2 3 4" xfId="5902"/>
    <cellStyle name="Separador de milhares 4 4 2 4" xfId="9197"/>
    <cellStyle name="Separador de milhares 4 4 2 4 2" xfId="25912"/>
    <cellStyle name="Separador de milhares 4 4 2 4 3" xfId="27738"/>
    <cellStyle name="Separador de milhares 4 4 2 4 4" xfId="21236"/>
    <cellStyle name="Separador de milhares 4 4 2 5" xfId="9192"/>
    <cellStyle name="Separador de milhares 4 4 2 5 2" xfId="25907"/>
    <cellStyle name="Separador de milhares 4 4 2 5 3" xfId="27733"/>
    <cellStyle name="Separador de milhares 4 4 2 5 4" xfId="21231"/>
    <cellStyle name="Separador de milhares 4 4 2 6" xfId="5900"/>
    <cellStyle name="Separador de milhares 4 4 2 7" xfId="13902"/>
    <cellStyle name="Separador de milhares 4 4 2 7 2" xfId="29145"/>
    <cellStyle name="Separador de milhares 4 4 2 8" xfId="16232"/>
    <cellStyle name="Separador de milhares 4 4 3" xfId="3152"/>
    <cellStyle name="Separador de milhares 4 4 3 2" xfId="9198"/>
    <cellStyle name="Separador de milhares 4 4 3 2 2" xfId="25913"/>
    <cellStyle name="Separador de milhares 4 4 3 2 3" xfId="27739"/>
    <cellStyle name="Separador de milhares 4 4 3 2 4" xfId="21237"/>
    <cellStyle name="Separador de milhares 4 4 4" xfId="9191"/>
    <cellStyle name="Separador de milhares 4 4 4 2" xfId="21230"/>
    <cellStyle name="Separador de milhares 4 4 4 3" xfId="25906"/>
    <cellStyle name="Separador de milhares 4 4 4 4" xfId="27732"/>
    <cellStyle name="Separador de milhares 4 4 4 5" xfId="17872"/>
    <cellStyle name="Separador de milhares 4 4 5" xfId="24966"/>
    <cellStyle name="Separador de milhares 4 5" xfId="3153"/>
    <cellStyle name="Separador de milhares 4 5 2" xfId="3154"/>
    <cellStyle name="Separador de milhares 4 5 2 2" xfId="9201"/>
    <cellStyle name="Separador de milhares 4 5 2 2 2" xfId="15046"/>
    <cellStyle name="Separador de milhares 4 5 2 2 2 2" xfId="30269"/>
    <cellStyle name="Separador de milhares 4 5 2 2 2 3" xfId="25916"/>
    <cellStyle name="Separador de milhares 4 5 2 2 3" xfId="27742"/>
    <cellStyle name="Separador de milhares 4 5 2 2 4" xfId="21240"/>
    <cellStyle name="Separador de milhares 4 5 2 3" xfId="9202"/>
    <cellStyle name="Separador de milhares 4 5 2 3 2" xfId="25917"/>
    <cellStyle name="Separador de milhares 4 5 2 3 3" xfId="27743"/>
    <cellStyle name="Separador de milhares 4 5 2 3 4" xfId="21241"/>
    <cellStyle name="Separador de milhares 4 5 2 4" xfId="9200"/>
    <cellStyle name="Separador de milhares 4 5 2 4 2" xfId="25915"/>
    <cellStyle name="Separador de milhares 4 5 2 4 3" xfId="27741"/>
    <cellStyle name="Separador de milhares 4 5 2 4 4" xfId="21239"/>
    <cellStyle name="Separador de milhares 4 5 2 5" xfId="5904"/>
    <cellStyle name="Separador de milhares 4 5 2 6" xfId="14796"/>
    <cellStyle name="Separador de milhares 4 5 3" xfId="3155"/>
    <cellStyle name="Separador de milhares 4 5 3 2" xfId="9204"/>
    <cellStyle name="Separador de milhares 4 5 3 2 2" xfId="25919"/>
    <cellStyle name="Separador de milhares 4 5 3 2 3" xfId="27745"/>
    <cellStyle name="Separador de milhares 4 5 3 2 4" xfId="21243"/>
    <cellStyle name="Separador de milhares 4 5 3 3" xfId="9203"/>
    <cellStyle name="Separador de milhares 4 5 3 3 2" xfId="25918"/>
    <cellStyle name="Separador de milhares 4 5 3 3 3" xfId="27744"/>
    <cellStyle name="Separador de milhares 4 5 3 3 4" xfId="21242"/>
    <cellStyle name="Separador de milhares 4 5 3 4" xfId="5905"/>
    <cellStyle name="Separador de milhares 4 5 4" xfId="9205"/>
    <cellStyle name="Separador de milhares 4 5 4 2" xfId="25920"/>
    <cellStyle name="Separador de milhares 4 5 4 3" xfId="27746"/>
    <cellStyle name="Separador de milhares 4 5 4 4" xfId="21244"/>
    <cellStyle name="Separador de milhares 4 5 5" xfId="9199"/>
    <cellStyle name="Separador de milhares 4 5 5 2" xfId="25914"/>
    <cellStyle name="Separador de milhares 4 5 5 3" xfId="27740"/>
    <cellStyle name="Separador de milhares 4 5 5 4" xfId="21238"/>
    <cellStyle name="Separador de milhares 4 5 6" xfId="5903"/>
    <cellStyle name="Separador de milhares 4 5 7" xfId="13903"/>
    <cellStyle name="Separador de milhares 4 5 7 2" xfId="29146"/>
    <cellStyle name="Separador de milhares 4 5 8" xfId="16233"/>
    <cellStyle name="Separador de milhares 4 6" xfId="3156"/>
    <cellStyle name="Separador de milhares 4 6 2" xfId="3157"/>
    <cellStyle name="Separador de milhares 4 6 2 2" xfId="9208"/>
    <cellStyle name="Separador de milhares 4 6 2 2 2" xfId="25923"/>
    <cellStyle name="Separador de milhares 4 6 2 2 3" xfId="27749"/>
    <cellStyle name="Separador de milhares 4 6 2 2 4" xfId="21247"/>
    <cellStyle name="Separador de milhares 4 6 2 3" xfId="9207"/>
    <cellStyle name="Separador de milhares 4 6 2 3 2" xfId="25922"/>
    <cellStyle name="Separador de milhares 4 6 2 3 3" xfId="27748"/>
    <cellStyle name="Separador de milhares 4 6 2 3 4" xfId="21246"/>
    <cellStyle name="Separador de milhares 4 6 2 4" xfId="5907"/>
    <cellStyle name="Separador de milhares 4 6 3" xfId="3158"/>
    <cellStyle name="Separador de milhares 4 6 3 2" xfId="9210"/>
    <cellStyle name="Separador de milhares 4 6 3 2 2" xfId="25925"/>
    <cellStyle name="Separador de milhares 4 6 3 2 3" xfId="27751"/>
    <cellStyle name="Separador de milhares 4 6 3 2 4" xfId="21249"/>
    <cellStyle name="Separador de milhares 4 6 3 3" xfId="9209"/>
    <cellStyle name="Separador de milhares 4 6 3 3 2" xfId="25924"/>
    <cellStyle name="Separador de milhares 4 6 3 3 3" xfId="27750"/>
    <cellStyle name="Separador de milhares 4 6 3 3 4" xfId="21248"/>
    <cellStyle name="Separador de milhares 4 6 3 4" xfId="5908"/>
    <cellStyle name="Separador de milhares 4 6 4" xfId="9211"/>
    <cellStyle name="Separador de milhares 4 6 4 2" xfId="25926"/>
    <cellStyle name="Separador de milhares 4 6 4 3" xfId="27752"/>
    <cellStyle name="Separador de milhares 4 6 4 4" xfId="21250"/>
    <cellStyle name="Separador de milhares 4 6 5" xfId="9206"/>
    <cellStyle name="Separador de milhares 4 6 5 2" xfId="25921"/>
    <cellStyle name="Separador de milhares 4 6 5 3" xfId="27747"/>
    <cellStyle name="Separador de milhares 4 6 5 4" xfId="21245"/>
    <cellStyle name="Separador de milhares 4 6 6" xfId="5906"/>
    <cellStyle name="Separador de milhares 4 6 7" xfId="13904"/>
    <cellStyle name="Separador de milhares 4 6 7 2" xfId="29147"/>
    <cellStyle name="Separador de milhares 4 6 8" xfId="16234"/>
    <cellStyle name="Separador de milhares 4 7" xfId="3159"/>
    <cellStyle name="Separador de milhares 4 7 2" xfId="3160"/>
    <cellStyle name="Separador de milhares 4 7 2 2" xfId="9214"/>
    <cellStyle name="Separador de milhares 4 7 2 2 2" xfId="25929"/>
    <cellStyle name="Separador de milhares 4 7 2 2 3" xfId="27755"/>
    <cellStyle name="Separador de milhares 4 7 2 2 4" xfId="21253"/>
    <cellStyle name="Separador de milhares 4 7 2 3" xfId="9213"/>
    <cellStyle name="Separador de milhares 4 7 2 3 2" xfId="25928"/>
    <cellStyle name="Separador de milhares 4 7 2 3 3" xfId="27754"/>
    <cellStyle name="Separador de milhares 4 7 2 3 4" xfId="21252"/>
    <cellStyle name="Separador de milhares 4 7 2 4" xfId="5910"/>
    <cellStyle name="Separador de milhares 4 7 3" xfId="3161"/>
    <cellStyle name="Separador de milhares 4 7 3 2" xfId="9216"/>
    <cellStyle name="Separador de milhares 4 7 3 2 2" xfId="25931"/>
    <cellStyle name="Separador de milhares 4 7 3 2 3" xfId="27757"/>
    <cellStyle name="Separador de milhares 4 7 3 2 4" xfId="21255"/>
    <cellStyle name="Separador de milhares 4 7 3 3" xfId="9215"/>
    <cellStyle name="Separador de milhares 4 7 3 3 2" xfId="25930"/>
    <cellStyle name="Separador de milhares 4 7 3 3 3" xfId="27756"/>
    <cellStyle name="Separador de milhares 4 7 3 3 4" xfId="21254"/>
    <cellStyle name="Separador de milhares 4 7 3 4" xfId="5911"/>
    <cellStyle name="Separador de milhares 4 7 4" xfId="9217"/>
    <cellStyle name="Separador de milhares 4 7 4 2" xfId="25932"/>
    <cellStyle name="Separador de milhares 4 7 4 3" xfId="27758"/>
    <cellStyle name="Separador de milhares 4 7 4 4" xfId="21256"/>
    <cellStyle name="Separador de milhares 4 7 5" xfId="9212"/>
    <cellStyle name="Separador de milhares 4 7 5 2" xfId="25927"/>
    <cellStyle name="Separador de milhares 4 7 5 3" xfId="27753"/>
    <cellStyle name="Separador de milhares 4 7 5 4" xfId="21251"/>
    <cellStyle name="Separador de milhares 4 7 6" xfId="5909"/>
    <cellStyle name="Separador de milhares 4 7 7" xfId="13905"/>
    <cellStyle name="Separador de milhares 4 7 7 2" xfId="29148"/>
    <cellStyle name="Separador de milhares 4 7 8" xfId="16235"/>
    <cellStyle name="Separador de milhares 4 8" xfId="3162"/>
    <cellStyle name="Separador de milhares 4 8 2" xfId="3163"/>
    <cellStyle name="Separador de milhares 4 8 2 2" xfId="9220"/>
    <cellStyle name="Separador de milhares 4 8 2 2 2" xfId="25935"/>
    <cellStyle name="Separador de milhares 4 8 2 2 3" xfId="27761"/>
    <cellStyle name="Separador de milhares 4 8 2 2 4" xfId="21259"/>
    <cellStyle name="Separador de milhares 4 8 2 3" xfId="9219"/>
    <cellStyle name="Separador de milhares 4 8 2 3 2" xfId="25934"/>
    <cellStyle name="Separador de milhares 4 8 2 3 3" xfId="27760"/>
    <cellStyle name="Separador de milhares 4 8 2 3 4" xfId="21258"/>
    <cellStyle name="Separador de milhares 4 8 2 4" xfId="5913"/>
    <cellStyle name="Separador de milhares 4 8 3" xfId="3164"/>
    <cellStyle name="Separador de milhares 4 8 3 2" xfId="9222"/>
    <cellStyle name="Separador de milhares 4 8 3 2 2" xfId="25937"/>
    <cellStyle name="Separador de milhares 4 8 3 2 3" xfId="27763"/>
    <cellStyle name="Separador de milhares 4 8 3 2 4" xfId="21261"/>
    <cellStyle name="Separador de milhares 4 8 3 3" xfId="9221"/>
    <cellStyle name="Separador de milhares 4 8 3 3 2" xfId="25936"/>
    <cellStyle name="Separador de milhares 4 8 3 3 3" xfId="27762"/>
    <cellStyle name="Separador de milhares 4 8 3 3 4" xfId="21260"/>
    <cellStyle name="Separador de milhares 4 8 3 4" xfId="5914"/>
    <cellStyle name="Separador de milhares 4 8 4" xfId="9223"/>
    <cellStyle name="Separador de milhares 4 8 4 2" xfId="25938"/>
    <cellStyle name="Separador de milhares 4 8 4 3" xfId="27764"/>
    <cellStyle name="Separador de milhares 4 8 4 4" xfId="21262"/>
    <cellStyle name="Separador de milhares 4 8 5" xfId="9218"/>
    <cellStyle name="Separador de milhares 4 8 5 2" xfId="25933"/>
    <cellStyle name="Separador de milhares 4 8 5 3" xfId="27759"/>
    <cellStyle name="Separador de milhares 4 8 5 4" xfId="21257"/>
    <cellStyle name="Separador de milhares 4 8 6" xfId="5912"/>
    <cellStyle name="Separador de milhares 4 8 7" xfId="13906"/>
    <cellStyle name="Separador de milhares 4 8 7 2" xfId="29149"/>
    <cellStyle name="Separador de milhares 4 8 8" xfId="16236"/>
    <cellStyle name="Separador de milhares 4 9" xfId="3165"/>
    <cellStyle name="Separador de milhares 4 9 2" xfId="3166"/>
    <cellStyle name="Separador de milhares 4 9 2 2" xfId="9226"/>
    <cellStyle name="Separador de milhares 4 9 2 2 2" xfId="25941"/>
    <cellStyle name="Separador de milhares 4 9 2 2 3" xfId="27767"/>
    <cellStyle name="Separador de milhares 4 9 2 2 4" xfId="21265"/>
    <cellStyle name="Separador de milhares 4 9 2 3" xfId="9225"/>
    <cellStyle name="Separador de milhares 4 9 2 3 2" xfId="25940"/>
    <cellStyle name="Separador de milhares 4 9 2 3 3" xfId="27766"/>
    <cellStyle name="Separador de milhares 4 9 2 3 4" xfId="21264"/>
    <cellStyle name="Separador de milhares 4 9 2 4" xfId="5916"/>
    <cellStyle name="Separador de milhares 4 9 3" xfId="3167"/>
    <cellStyle name="Separador de milhares 4 9 3 2" xfId="9228"/>
    <cellStyle name="Separador de milhares 4 9 3 2 2" xfId="25943"/>
    <cellStyle name="Separador de milhares 4 9 3 2 3" xfId="27769"/>
    <cellStyle name="Separador de milhares 4 9 3 2 4" xfId="21267"/>
    <cellStyle name="Separador de milhares 4 9 3 3" xfId="9227"/>
    <cellStyle name="Separador de milhares 4 9 3 3 2" xfId="25942"/>
    <cellStyle name="Separador de milhares 4 9 3 3 3" xfId="27768"/>
    <cellStyle name="Separador de milhares 4 9 3 3 4" xfId="21266"/>
    <cellStyle name="Separador de milhares 4 9 3 4" xfId="5917"/>
    <cellStyle name="Separador de milhares 4 9 4" xfId="9229"/>
    <cellStyle name="Separador de milhares 4 9 4 2" xfId="25944"/>
    <cellStyle name="Separador de milhares 4 9 4 3" xfId="27770"/>
    <cellStyle name="Separador de milhares 4 9 4 4" xfId="21268"/>
    <cellStyle name="Separador de milhares 4 9 5" xfId="9224"/>
    <cellStyle name="Separador de milhares 4 9 5 2" xfId="25939"/>
    <cellStyle name="Separador de milhares 4 9 5 3" xfId="27765"/>
    <cellStyle name="Separador de milhares 4 9 5 4" xfId="21263"/>
    <cellStyle name="Separador de milhares 4 9 6" xfId="5915"/>
    <cellStyle name="Separador de milhares 4 9 7" xfId="13907"/>
    <cellStyle name="Separador de milhares 4 9 7 2" xfId="29150"/>
    <cellStyle name="Separador de milhares 4 9 8" xfId="16237"/>
    <cellStyle name="Separador de milhares 4_Analise_Torre_PM_072009" xfId="3168"/>
    <cellStyle name="Separador de milhares 40 2" xfId="3169"/>
    <cellStyle name="Separador de milhares 40 2 2" xfId="9230"/>
    <cellStyle name="Separador de milhares 40 2 2 2" xfId="25945"/>
    <cellStyle name="Separador de milhares 40 2 2 3" xfId="27771"/>
    <cellStyle name="Separador de milhares 40 2 2 4" xfId="21269"/>
    <cellStyle name="Separador de milhares 48" xfId="3170"/>
    <cellStyle name="Separador de milhares 48 2" xfId="9231"/>
    <cellStyle name="Separador de milhares 48 2 2" xfId="25946"/>
    <cellStyle name="Separador de milhares 48 2 3" xfId="27772"/>
    <cellStyle name="Separador de milhares 48 2 4" xfId="21270"/>
    <cellStyle name="Separador de milhares 49" xfId="3171"/>
    <cellStyle name="Separador de milhares 49 2" xfId="9232"/>
    <cellStyle name="Separador de milhares 49 2 2" xfId="25947"/>
    <cellStyle name="Separador de milhares 49 2 3" xfId="27773"/>
    <cellStyle name="Separador de milhares 49 2 4" xfId="21271"/>
    <cellStyle name="Separador de milhares 5" xfId="3172"/>
    <cellStyle name="Separador de milhares 5 10" xfId="3173"/>
    <cellStyle name="Separador de milhares 5 10 2" xfId="3174"/>
    <cellStyle name="Separador de milhares 5 10 2 2" xfId="9236"/>
    <cellStyle name="Separador de milhares 5 10 2 2 2" xfId="25951"/>
    <cellStyle name="Separador de milhares 5 10 2 2 3" xfId="27777"/>
    <cellStyle name="Separador de milhares 5 10 2 2 4" xfId="21275"/>
    <cellStyle name="Separador de milhares 5 10 2 3" xfId="9235"/>
    <cellStyle name="Separador de milhares 5 10 2 3 2" xfId="25950"/>
    <cellStyle name="Separador de milhares 5 10 2 3 3" xfId="27776"/>
    <cellStyle name="Separador de milhares 5 10 2 3 4" xfId="21274"/>
    <cellStyle name="Separador de milhares 5 10 2 4" xfId="5919"/>
    <cellStyle name="Separador de milhares 5 10 3" xfId="3175"/>
    <cellStyle name="Separador de milhares 5 10 3 2" xfId="9238"/>
    <cellStyle name="Separador de milhares 5 10 3 2 2" xfId="25953"/>
    <cellStyle name="Separador de milhares 5 10 3 2 3" xfId="27779"/>
    <cellStyle name="Separador de milhares 5 10 3 2 4" xfId="21277"/>
    <cellStyle name="Separador de milhares 5 10 3 3" xfId="9237"/>
    <cellStyle name="Separador de milhares 5 10 3 3 2" xfId="25952"/>
    <cellStyle name="Separador de milhares 5 10 3 3 3" xfId="27778"/>
    <cellStyle name="Separador de milhares 5 10 3 3 4" xfId="21276"/>
    <cellStyle name="Separador de milhares 5 10 3 4" xfId="5920"/>
    <cellStyle name="Separador de milhares 5 10 4" xfId="9239"/>
    <cellStyle name="Separador de milhares 5 10 4 2" xfId="25954"/>
    <cellStyle name="Separador de milhares 5 10 4 3" xfId="27780"/>
    <cellStyle name="Separador de milhares 5 10 4 4" xfId="21278"/>
    <cellStyle name="Separador de milhares 5 10 5" xfId="9234"/>
    <cellStyle name="Separador de milhares 5 10 5 2" xfId="25949"/>
    <cellStyle name="Separador de milhares 5 10 5 3" xfId="27775"/>
    <cellStyle name="Separador de milhares 5 10 5 4" xfId="21273"/>
    <cellStyle name="Separador de milhares 5 10 6" xfId="5918"/>
    <cellStyle name="Separador de milhares 5 10 7" xfId="13908"/>
    <cellStyle name="Separador de milhares 5 10 7 2" xfId="29151"/>
    <cellStyle name="Separador de milhares 5 10 8" xfId="16238"/>
    <cellStyle name="Separador de milhares 5 11" xfId="3176"/>
    <cellStyle name="Separador de milhares 5 11 2" xfId="3177"/>
    <cellStyle name="Separador de milhares 5 11 2 2" xfId="9242"/>
    <cellStyle name="Separador de milhares 5 11 2 2 2" xfId="25957"/>
    <cellStyle name="Separador de milhares 5 11 2 2 3" xfId="27783"/>
    <cellStyle name="Separador de milhares 5 11 2 2 4" xfId="21281"/>
    <cellStyle name="Separador de milhares 5 11 2 3" xfId="9241"/>
    <cellStyle name="Separador de milhares 5 11 2 3 2" xfId="25956"/>
    <cellStyle name="Separador de milhares 5 11 2 3 3" xfId="27782"/>
    <cellStyle name="Separador de milhares 5 11 2 3 4" xfId="21280"/>
    <cellStyle name="Separador de milhares 5 11 2 4" xfId="5922"/>
    <cellStyle name="Separador de milhares 5 11 3" xfId="3178"/>
    <cellStyle name="Separador de milhares 5 11 3 2" xfId="9244"/>
    <cellStyle name="Separador de milhares 5 11 3 2 2" xfId="25959"/>
    <cellStyle name="Separador de milhares 5 11 3 2 3" xfId="27785"/>
    <cellStyle name="Separador de milhares 5 11 3 2 4" xfId="21283"/>
    <cellStyle name="Separador de milhares 5 11 3 3" xfId="9243"/>
    <cellStyle name="Separador de milhares 5 11 3 3 2" xfId="25958"/>
    <cellStyle name="Separador de milhares 5 11 3 3 3" xfId="27784"/>
    <cellStyle name="Separador de milhares 5 11 3 3 4" xfId="21282"/>
    <cellStyle name="Separador de milhares 5 11 3 4" xfId="5923"/>
    <cellStyle name="Separador de milhares 5 11 4" xfId="9245"/>
    <cellStyle name="Separador de milhares 5 11 4 2" xfId="25960"/>
    <cellStyle name="Separador de milhares 5 11 4 3" xfId="27786"/>
    <cellStyle name="Separador de milhares 5 11 4 4" xfId="21284"/>
    <cellStyle name="Separador de milhares 5 11 5" xfId="9240"/>
    <cellStyle name="Separador de milhares 5 11 5 2" xfId="25955"/>
    <cellStyle name="Separador de milhares 5 11 5 3" xfId="27781"/>
    <cellStyle name="Separador de milhares 5 11 5 4" xfId="21279"/>
    <cellStyle name="Separador de milhares 5 11 6" xfId="5921"/>
    <cellStyle name="Separador de milhares 5 11 7" xfId="13909"/>
    <cellStyle name="Separador de milhares 5 11 7 2" xfId="29152"/>
    <cellStyle name="Separador de milhares 5 11 8" xfId="16239"/>
    <cellStyle name="Separador de milhares 5 12" xfId="3179"/>
    <cellStyle name="Separador de milhares 5 12 2" xfId="3180"/>
    <cellStyle name="Separador de milhares 5 12 2 2" xfId="9248"/>
    <cellStyle name="Separador de milhares 5 12 2 2 2" xfId="25963"/>
    <cellStyle name="Separador de milhares 5 12 2 2 3" xfId="27789"/>
    <cellStyle name="Separador de milhares 5 12 2 2 4" xfId="21287"/>
    <cellStyle name="Separador de milhares 5 12 2 3" xfId="9247"/>
    <cellStyle name="Separador de milhares 5 12 2 3 2" xfId="25962"/>
    <cellStyle name="Separador de milhares 5 12 2 3 3" xfId="27788"/>
    <cellStyle name="Separador de milhares 5 12 2 3 4" xfId="21286"/>
    <cellStyle name="Separador de milhares 5 12 2 4" xfId="5925"/>
    <cellStyle name="Separador de milhares 5 12 3" xfId="3181"/>
    <cellStyle name="Separador de milhares 5 12 3 2" xfId="9250"/>
    <cellStyle name="Separador de milhares 5 12 3 2 2" xfId="25965"/>
    <cellStyle name="Separador de milhares 5 12 3 2 3" xfId="27791"/>
    <cellStyle name="Separador de milhares 5 12 3 2 4" xfId="21289"/>
    <cellStyle name="Separador de milhares 5 12 3 3" xfId="9249"/>
    <cellStyle name="Separador de milhares 5 12 3 3 2" xfId="25964"/>
    <cellStyle name="Separador de milhares 5 12 3 3 3" xfId="27790"/>
    <cellStyle name="Separador de milhares 5 12 3 3 4" xfId="21288"/>
    <cellStyle name="Separador de milhares 5 12 3 4" xfId="5926"/>
    <cellStyle name="Separador de milhares 5 12 4" xfId="9251"/>
    <cellStyle name="Separador de milhares 5 12 4 2" xfId="25966"/>
    <cellStyle name="Separador de milhares 5 12 4 3" xfId="27792"/>
    <cellStyle name="Separador de milhares 5 12 4 4" xfId="21290"/>
    <cellStyle name="Separador de milhares 5 12 5" xfId="9246"/>
    <cellStyle name="Separador de milhares 5 12 5 2" xfId="25961"/>
    <cellStyle name="Separador de milhares 5 12 5 3" xfId="27787"/>
    <cellStyle name="Separador de milhares 5 12 5 4" xfId="21285"/>
    <cellStyle name="Separador de milhares 5 12 6" xfId="5924"/>
    <cellStyle name="Separador de milhares 5 12 7" xfId="13910"/>
    <cellStyle name="Separador de milhares 5 12 7 2" xfId="29153"/>
    <cellStyle name="Separador de milhares 5 12 8" xfId="16240"/>
    <cellStyle name="Separador de milhares 5 13" xfId="3182"/>
    <cellStyle name="Separador de milhares 5 13 2" xfId="3183"/>
    <cellStyle name="Separador de milhares 5 13 2 2" xfId="9254"/>
    <cellStyle name="Separador de milhares 5 13 2 2 2" xfId="25969"/>
    <cellStyle name="Separador de milhares 5 13 2 2 3" xfId="27795"/>
    <cellStyle name="Separador de milhares 5 13 2 2 4" xfId="21293"/>
    <cellStyle name="Separador de milhares 5 13 2 3" xfId="9253"/>
    <cellStyle name="Separador de milhares 5 13 2 3 2" xfId="25968"/>
    <cellStyle name="Separador de milhares 5 13 2 3 3" xfId="27794"/>
    <cellStyle name="Separador de milhares 5 13 2 3 4" xfId="21292"/>
    <cellStyle name="Separador de milhares 5 13 2 4" xfId="5928"/>
    <cellStyle name="Separador de milhares 5 13 3" xfId="3184"/>
    <cellStyle name="Separador de milhares 5 13 3 2" xfId="9256"/>
    <cellStyle name="Separador de milhares 5 13 3 2 2" xfId="25971"/>
    <cellStyle name="Separador de milhares 5 13 3 2 3" xfId="27797"/>
    <cellStyle name="Separador de milhares 5 13 3 2 4" xfId="21295"/>
    <cellStyle name="Separador de milhares 5 13 3 3" xfId="9255"/>
    <cellStyle name="Separador de milhares 5 13 3 3 2" xfId="25970"/>
    <cellStyle name="Separador de milhares 5 13 3 3 3" xfId="27796"/>
    <cellStyle name="Separador de milhares 5 13 3 3 4" xfId="21294"/>
    <cellStyle name="Separador de milhares 5 13 3 4" xfId="5929"/>
    <cellStyle name="Separador de milhares 5 13 4" xfId="9257"/>
    <cellStyle name="Separador de milhares 5 13 4 2" xfId="25972"/>
    <cellStyle name="Separador de milhares 5 13 4 3" xfId="27798"/>
    <cellStyle name="Separador de milhares 5 13 4 4" xfId="21296"/>
    <cellStyle name="Separador de milhares 5 13 5" xfId="9252"/>
    <cellStyle name="Separador de milhares 5 13 5 2" xfId="25967"/>
    <cellStyle name="Separador de milhares 5 13 5 3" xfId="27793"/>
    <cellStyle name="Separador de milhares 5 13 5 4" xfId="21291"/>
    <cellStyle name="Separador de milhares 5 13 6" xfId="5927"/>
    <cellStyle name="Separador de milhares 5 13 7" xfId="13911"/>
    <cellStyle name="Separador de milhares 5 13 7 2" xfId="29154"/>
    <cellStyle name="Separador de milhares 5 13 8" xfId="16241"/>
    <cellStyle name="Separador de milhares 5 14" xfId="3185"/>
    <cellStyle name="Separador de milhares 5 14 2" xfId="3186"/>
    <cellStyle name="Separador de milhares 5 14 2 2" xfId="9260"/>
    <cellStyle name="Separador de milhares 5 14 2 2 2" xfId="25975"/>
    <cellStyle name="Separador de milhares 5 14 2 2 3" xfId="27801"/>
    <cellStyle name="Separador de milhares 5 14 2 2 4" xfId="21299"/>
    <cellStyle name="Separador de milhares 5 14 2 3" xfId="9259"/>
    <cellStyle name="Separador de milhares 5 14 2 3 2" xfId="25974"/>
    <cellStyle name="Separador de milhares 5 14 2 3 3" xfId="27800"/>
    <cellStyle name="Separador de milhares 5 14 2 3 4" xfId="21298"/>
    <cellStyle name="Separador de milhares 5 14 2 4" xfId="5931"/>
    <cellStyle name="Separador de milhares 5 14 3" xfId="3187"/>
    <cellStyle name="Separador de milhares 5 14 3 2" xfId="9262"/>
    <cellStyle name="Separador de milhares 5 14 3 2 2" xfId="25977"/>
    <cellStyle name="Separador de milhares 5 14 3 2 3" xfId="27803"/>
    <cellStyle name="Separador de milhares 5 14 3 2 4" xfId="21301"/>
    <cellStyle name="Separador de milhares 5 14 3 3" xfId="9261"/>
    <cellStyle name="Separador de milhares 5 14 3 3 2" xfId="25976"/>
    <cellStyle name="Separador de milhares 5 14 3 3 3" xfId="27802"/>
    <cellStyle name="Separador de milhares 5 14 3 3 4" xfId="21300"/>
    <cellStyle name="Separador de milhares 5 14 3 4" xfId="5932"/>
    <cellStyle name="Separador de milhares 5 14 4" xfId="9263"/>
    <cellStyle name="Separador de milhares 5 14 4 2" xfId="25978"/>
    <cellStyle name="Separador de milhares 5 14 4 3" xfId="27804"/>
    <cellStyle name="Separador de milhares 5 14 4 4" xfId="21302"/>
    <cellStyle name="Separador de milhares 5 14 5" xfId="9258"/>
    <cellStyle name="Separador de milhares 5 14 5 2" xfId="25973"/>
    <cellStyle name="Separador de milhares 5 14 5 3" xfId="27799"/>
    <cellStyle name="Separador de milhares 5 14 5 4" xfId="21297"/>
    <cellStyle name="Separador de milhares 5 14 6" xfId="5930"/>
    <cellStyle name="Separador de milhares 5 14 7" xfId="13912"/>
    <cellStyle name="Separador de milhares 5 14 7 2" xfId="29155"/>
    <cellStyle name="Separador de milhares 5 14 8" xfId="16242"/>
    <cellStyle name="Separador de milhares 5 15" xfId="3188"/>
    <cellStyle name="Separador de milhares 5 15 2" xfId="3189"/>
    <cellStyle name="Separador de milhares 5 15 2 2" xfId="9266"/>
    <cellStyle name="Separador de milhares 5 15 2 2 2" xfId="25981"/>
    <cellStyle name="Separador de milhares 5 15 2 2 3" xfId="27807"/>
    <cellStyle name="Separador de milhares 5 15 2 2 4" xfId="21305"/>
    <cellStyle name="Separador de milhares 5 15 2 3" xfId="9265"/>
    <cellStyle name="Separador de milhares 5 15 2 3 2" xfId="25980"/>
    <cellStyle name="Separador de milhares 5 15 2 3 3" xfId="27806"/>
    <cellStyle name="Separador de milhares 5 15 2 3 4" xfId="21304"/>
    <cellStyle name="Separador de milhares 5 15 2 4" xfId="5934"/>
    <cellStyle name="Separador de milhares 5 15 3" xfId="3190"/>
    <cellStyle name="Separador de milhares 5 15 3 2" xfId="9268"/>
    <cellStyle name="Separador de milhares 5 15 3 2 2" xfId="25983"/>
    <cellStyle name="Separador de milhares 5 15 3 2 3" xfId="27809"/>
    <cellStyle name="Separador de milhares 5 15 3 2 4" xfId="21307"/>
    <cellStyle name="Separador de milhares 5 15 3 3" xfId="9267"/>
    <cellStyle name="Separador de milhares 5 15 3 3 2" xfId="25982"/>
    <cellStyle name="Separador de milhares 5 15 3 3 3" xfId="27808"/>
    <cellStyle name="Separador de milhares 5 15 3 3 4" xfId="21306"/>
    <cellStyle name="Separador de milhares 5 15 3 4" xfId="5935"/>
    <cellStyle name="Separador de milhares 5 15 4" xfId="9269"/>
    <cellStyle name="Separador de milhares 5 15 4 2" xfId="25984"/>
    <cellStyle name="Separador de milhares 5 15 4 3" xfId="27810"/>
    <cellStyle name="Separador de milhares 5 15 4 4" xfId="21308"/>
    <cellStyle name="Separador de milhares 5 15 5" xfId="9264"/>
    <cellStyle name="Separador de milhares 5 15 5 2" xfId="25979"/>
    <cellStyle name="Separador de milhares 5 15 5 3" xfId="27805"/>
    <cellStyle name="Separador de milhares 5 15 5 4" xfId="21303"/>
    <cellStyle name="Separador de milhares 5 15 6" xfId="5933"/>
    <cellStyle name="Separador de milhares 5 15 7" xfId="13913"/>
    <cellStyle name="Separador de milhares 5 15 7 2" xfId="29156"/>
    <cellStyle name="Separador de milhares 5 15 8" xfId="16243"/>
    <cellStyle name="Separador de milhares 5 16" xfId="3191"/>
    <cellStyle name="Separador de milhares 5 16 2" xfId="3192"/>
    <cellStyle name="Separador de milhares 5 16 2 2" xfId="9272"/>
    <cellStyle name="Separador de milhares 5 16 2 2 2" xfId="25987"/>
    <cellStyle name="Separador de milhares 5 16 2 2 3" xfId="27813"/>
    <cellStyle name="Separador de milhares 5 16 2 2 4" xfId="21311"/>
    <cellStyle name="Separador de milhares 5 16 2 3" xfId="9271"/>
    <cellStyle name="Separador de milhares 5 16 2 3 2" xfId="25986"/>
    <cellStyle name="Separador de milhares 5 16 2 3 3" xfId="27812"/>
    <cellStyle name="Separador de milhares 5 16 2 3 4" xfId="21310"/>
    <cellStyle name="Separador de milhares 5 16 2 4" xfId="5937"/>
    <cellStyle name="Separador de milhares 5 16 3" xfId="3193"/>
    <cellStyle name="Separador de milhares 5 16 3 2" xfId="9274"/>
    <cellStyle name="Separador de milhares 5 16 3 2 2" xfId="25989"/>
    <cellStyle name="Separador de milhares 5 16 3 2 3" xfId="27815"/>
    <cellStyle name="Separador de milhares 5 16 3 2 4" xfId="21313"/>
    <cellStyle name="Separador de milhares 5 16 3 3" xfId="9273"/>
    <cellStyle name="Separador de milhares 5 16 3 3 2" xfId="25988"/>
    <cellStyle name="Separador de milhares 5 16 3 3 3" xfId="27814"/>
    <cellStyle name="Separador de milhares 5 16 3 3 4" xfId="21312"/>
    <cellStyle name="Separador de milhares 5 16 3 4" xfId="5938"/>
    <cellStyle name="Separador de milhares 5 16 4" xfId="9275"/>
    <cellStyle name="Separador de milhares 5 16 4 2" xfId="25990"/>
    <cellStyle name="Separador de milhares 5 16 4 3" xfId="27816"/>
    <cellStyle name="Separador de milhares 5 16 4 4" xfId="21314"/>
    <cellStyle name="Separador de milhares 5 16 5" xfId="9270"/>
    <cellStyle name="Separador de milhares 5 16 5 2" xfId="25985"/>
    <cellStyle name="Separador de milhares 5 16 5 3" xfId="27811"/>
    <cellStyle name="Separador de milhares 5 16 5 4" xfId="21309"/>
    <cellStyle name="Separador de milhares 5 16 6" xfId="5936"/>
    <cellStyle name="Separador de milhares 5 16 7" xfId="13914"/>
    <cellStyle name="Separador de milhares 5 16 7 2" xfId="29157"/>
    <cellStyle name="Separador de milhares 5 16 8" xfId="16244"/>
    <cellStyle name="Separador de milhares 5 17" xfId="3194"/>
    <cellStyle name="Separador de milhares 5 17 2" xfId="9276"/>
    <cellStyle name="Separador de milhares 5 17 2 2" xfId="25991"/>
    <cellStyle name="Separador de milhares 5 17 2 3" xfId="27817"/>
    <cellStyle name="Separador de milhares 5 17 2 4" xfId="21315"/>
    <cellStyle name="Separador de milhares 5 18" xfId="3195"/>
    <cellStyle name="Separador de milhares 5 18 2" xfId="9277"/>
    <cellStyle name="Separador de milhares 5 18 2 2" xfId="25992"/>
    <cellStyle name="Separador de milhares 5 18 2 3" xfId="27818"/>
    <cellStyle name="Separador de milhares 5 18 2 4" xfId="21316"/>
    <cellStyle name="Separador de milhares 5 19" xfId="3196"/>
    <cellStyle name="Separador de milhares 5 19 2" xfId="3197"/>
    <cellStyle name="Separador de milhares 5 19 2 2" xfId="9280"/>
    <cellStyle name="Separador de milhares 5 19 2 2 2" xfId="25995"/>
    <cellStyle name="Separador de milhares 5 19 2 2 3" xfId="27821"/>
    <cellStyle name="Separador de milhares 5 19 2 2 4" xfId="21319"/>
    <cellStyle name="Separador de milhares 5 19 2 3" xfId="9279"/>
    <cellStyle name="Separador de milhares 5 19 2 3 2" xfId="25994"/>
    <cellStyle name="Separador de milhares 5 19 2 3 3" xfId="27820"/>
    <cellStyle name="Separador de milhares 5 19 2 3 4" xfId="21318"/>
    <cellStyle name="Separador de milhares 5 19 2 4" xfId="5940"/>
    <cellStyle name="Separador de milhares 5 19 3" xfId="3198"/>
    <cellStyle name="Separador de milhares 5 19 3 2" xfId="9282"/>
    <cellStyle name="Separador de milhares 5 19 3 2 2" xfId="25997"/>
    <cellStyle name="Separador de milhares 5 19 3 2 3" xfId="27823"/>
    <cellStyle name="Separador de milhares 5 19 3 2 4" xfId="21321"/>
    <cellStyle name="Separador de milhares 5 19 3 3" xfId="9281"/>
    <cellStyle name="Separador de milhares 5 19 3 3 2" xfId="25996"/>
    <cellStyle name="Separador de milhares 5 19 3 3 3" xfId="27822"/>
    <cellStyle name="Separador de milhares 5 19 3 3 4" xfId="21320"/>
    <cellStyle name="Separador de milhares 5 19 3 4" xfId="5941"/>
    <cellStyle name="Separador de milhares 5 19 4" xfId="9283"/>
    <cellStyle name="Separador de milhares 5 19 4 2" xfId="25998"/>
    <cellStyle name="Separador de milhares 5 19 4 3" xfId="27824"/>
    <cellStyle name="Separador de milhares 5 19 4 4" xfId="21322"/>
    <cellStyle name="Separador de milhares 5 19 5" xfId="9278"/>
    <cellStyle name="Separador de milhares 5 19 5 2" xfId="25993"/>
    <cellStyle name="Separador de milhares 5 19 5 3" xfId="27819"/>
    <cellStyle name="Separador de milhares 5 19 5 4" xfId="21317"/>
    <cellStyle name="Separador de milhares 5 19 6" xfId="5939"/>
    <cellStyle name="Separador de milhares 5 19 7" xfId="13915"/>
    <cellStyle name="Separador de milhares 5 19 7 2" xfId="29158"/>
    <cellStyle name="Separador de milhares 5 19 8" xfId="16245"/>
    <cellStyle name="Separador de milhares 5 2" xfId="3199"/>
    <cellStyle name="Separador de milhares 5 2 10" xfId="3200"/>
    <cellStyle name="Separador de milhares 5 2 10 2" xfId="9286"/>
    <cellStyle name="Separador de milhares 5 2 10 2 2" xfId="26001"/>
    <cellStyle name="Separador de milhares 5 2 10 2 3" xfId="27827"/>
    <cellStyle name="Separador de milhares 5 2 10 2 4" xfId="21325"/>
    <cellStyle name="Separador de milhares 5 2 10 3" xfId="9285"/>
    <cellStyle name="Separador de milhares 5 2 10 3 2" xfId="26000"/>
    <cellStyle name="Separador de milhares 5 2 10 3 3" xfId="27826"/>
    <cellStyle name="Separador de milhares 5 2 10 3 4" xfId="21324"/>
    <cellStyle name="Separador de milhares 5 2 10 4" xfId="5942"/>
    <cellStyle name="Separador de milhares 5 2 11" xfId="3201"/>
    <cellStyle name="Separador de milhares 5 2 11 2" xfId="9287"/>
    <cellStyle name="Separador de milhares 5 2 11 2 2" xfId="26002"/>
    <cellStyle name="Separador de milhares 5 2 11 2 3" xfId="27828"/>
    <cellStyle name="Separador de milhares 5 2 11 2 4" xfId="21326"/>
    <cellStyle name="Separador de milhares 5 2 11 3" xfId="5943"/>
    <cellStyle name="Separador de milhares 5 2 12" xfId="9288"/>
    <cellStyle name="Separador de milhares 5 2 12 2" xfId="26003"/>
    <cellStyle name="Separador de milhares 5 2 12 3" xfId="27829"/>
    <cellStyle name="Separador de milhares 5 2 12 4" xfId="21327"/>
    <cellStyle name="Separador de milhares 5 2 13" xfId="9284"/>
    <cellStyle name="Separador de milhares 5 2 13 2" xfId="25999"/>
    <cellStyle name="Separador de milhares 5 2 13 3" xfId="27825"/>
    <cellStyle name="Separador de milhares 5 2 13 4" xfId="21323"/>
    <cellStyle name="Separador de milhares 5 2 14" xfId="13210"/>
    <cellStyle name="Separador de milhares 5 2 14 2" xfId="24879"/>
    <cellStyle name="Separador de milhares 5 2 15" xfId="13641"/>
    <cellStyle name="Separador de milhares 5 2 15 2" xfId="28888"/>
    <cellStyle name="Separador de milhares 5 2 16" xfId="15971"/>
    <cellStyle name="Separador de milhares 5 2 2" xfId="3202"/>
    <cellStyle name="Separador de milhares 5 2 2 2" xfId="3203"/>
    <cellStyle name="Separador de milhares 5 2 2 2 2" xfId="9291"/>
    <cellStyle name="Separador de milhares 5 2 2 2 2 2" xfId="15047"/>
    <cellStyle name="Separador de milhares 5 2 2 2 2 2 2" xfId="30270"/>
    <cellStyle name="Separador de milhares 5 2 2 2 2 2 3" xfId="26006"/>
    <cellStyle name="Separador de milhares 5 2 2 2 2 3" xfId="27832"/>
    <cellStyle name="Separador de milhares 5 2 2 2 2 4" xfId="21330"/>
    <cellStyle name="Separador de milhares 5 2 2 2 3" xfId="9292"/>
    <cellStyle name="Separador de milhares 5 2 2 2 3 2" xfId="26007"/>
    <cellStyle name="Separador de milhares 5 2 2 2 3 3" xfId="27833"/>
    <cellStyle name="Separador de milhares 5 2 2 2 3 4" xfId="21331"/>
    <cellStyle name="Separador de milhares 5 2 2 2 4" xfId="9290"/>
    <cellStyle name="Separador de milhares 5 2 2 2 4 2" xfId="26005"/>
    <cellStyle name="Separador de milhares 5 2 2 2 4 3" xfId="27831"/>
    <cellStyle name="Separador de milhares 5 2 2 2 4 4" xfId="21329"/>
    <cellStyle name="Separador de milhares 5 2 2 2 5" xfId="14799"/>
    <cellStyle name="Separador de milhares 5 2 2 3" xfId="9289"/>
    <cellStyle name="Separador de milhares 5 2 2 3 2" xfId="26004"/>
    <cellStyle name="Separador de milhares 5 2 2 3 3" xfId="27830"/>
    <cellStyle name="Separador de milhares 5 2 2 3 4" xfId="21328"/>
    <cellStyle name="Separador de milhares 5 2 3" xfId="3204"/>
    <cellStyle name="Separador de milhares 5 2 3 2" xfId="3205"/>
    <cellStyle name="Separador de milhares 5 2 3 2 2" xfId="9294"/>
    <cellStyle name="Separador de milhares 5 2 3 2 2 2" xfId="26009"/>
    <cellStyle name="Separador de milhares 5 2 3 2 2 3" xfId="27835"/>
    <cellStyle name="Separador de milhares 5 2 3 2 2 4" xfId="21333"/>
    <cellStyle name="Separador de milhares 5 2 3 3" xfId="3206"/>
    <cellStyle name="Separador de milhares 5 2 3 3 2" xfId="9295"/>
    <cellStyle name="Separador de milhares 5 2 3 3 2 2" xfId="26010"/>
    <cellStyle name="Separador de milhares 5 2 3 3 2 3" xfId="27836"/>
    <cellStyle name="Separador de milhares 5 2 3 3 2 4" xfId="21334"/>
    <cellStyle name="Separador de milhares 5 2 3 4" xfId="9296"/>
    <cellStyle name="Separador de milhares 5 2 3 4 2" xfId="26011"/>
    <cellStyle name="Separador de milhares 5 2 3 4 3" xfId="27837"/>
    <cellStyle name="Separador de milhares 5 2 3 4 4" xfId="21335"/>
    <cellStyle name="Separador de milhares 5 2 3 5" xfId="9293"/>
    <cellStyle name="Separador de milhares 5 2 3 5 2" xfId="26008"/>
    <cellStyle name="Separador de milhares 5 2 3 5 3" xfId="27834"/>
    <cellStyle name="Separador de milhares 5 2 3 5 4" xfId="21332"/>
    <cellStyle name="Separador de milhares 5 2 3 6" xfId="14825"/>
    <cellStyle name="Separador de milhares 5 2 3 6 2" xfId="30062"/>
    <cellStyle name="Separador de milhares 5 2 3 7" xfId="17142"/>
    <cellStyle name="Separador de milhares 5 2 4" xfId="3207"/>
    <cellStyle name="Separador de milhares 5 2 4 2" xfId="3208"/>
    <cellStyle name="Separador de milhares 5 2 4 2 2" xfId="9298"/>
    <cellStyle name="Separador de milhares 5 2 4 2 2 2" xfId="26013"/>
    <cellStyle name="Separador de milhares 5 2 4 2 2 3" xfId="27839"/>
    <cellStyle name="Separador de milhares 5 2 4 2 2 4" xfId="21337"/>
    <cellStyle name="Separador de milhares 5 2 4 3" xfId="9297"/>
    <cellStyle name="Separador de milhares 5 2 4 3 2" xfId="26012"/>
    <cellStyle name="Separador de milhares 5 2 4 3 3" xfId="27838"/>
    <cellStyle name="Separador de milhares 5 2 4 3 4" xfId="21336"/>
    <cellStyle name="Separador de milhares 5 2 5" xfId="3209"/>
    <cellStyle name="Separador de milhares 5 2 5 2" xfId="3210"/>
    <cellStyle name="Separador de milhares 5 2 5 2 2" xfId="9300"/>
    <cellStyle name="Separador de milhares 5 2 5 2 2 2" xfId="26015"/>
    <cellStyle name="Separador de milhares 5 2 5 2 2 3" xfId="27841"/>
    <cellStyle name="Separador de milhares 5 2 5 2 2 4" xfId="21339"/>
    <cellStyle name="Separador de milhares 5 2 5 3" xfId="3211"/>
    <cellStyle name="Separador de milhares 5 2 5 3 2" xfId="5945"/>
    <cellStyle name="Separador de milhares 5 2 5 3 2 2" xfId="9302"/>
    <cellStyle name="Separador de milhares 5 2 5 3 2 2 2" xfId="26017"/>
    <cellStyle name="Separador de milhares 5 2 5 3 2 2 3" xfId="27843"/>
    <cellStyle name="Separador de milhares 5 2 5 3 2 2 4" xfId="21341"/>
    <cellStyle name="Separador de milhares 5 2 5 3 3" xfId="9301"/>
    <cellStyle name="Separador de milhares 5 2 5 3 3 2" xfId="26016"/>
    <cellStyle name="Separador de milhares 5 2 5 3 3 3" xfId="27842"/>
    <cellStyle name="Separador de milhares 5 2 5 3 3 4" xfId="21340"/>
    <cellStyle name="Separador de milhares 5 2 5 3 4" xfId="5944"/>
    <cellStyle name="Separador de milhares 5 2 5 4" xfId="9299"/>
    <cellStyle name="Separador de milhares 5 2 5 4 2" xfId="26014"/>
    <cellStyle name="Separador de milhares 5 2 5 4 3" xfId="27840"/>
    <cellStyle name="Separador de milhares 5 2 5 4 4" xfId="21338"/>
    <cellStyle name="Separador de milhares 5 2 6" xfId="3212"/>
    <cellStyle name="Separador de milhares 5 2 6 2" xfId="9303"/>
    <cellStyle name="Separador de milhares 5 2 6 2 2" xfId="26018"/>
    <cellStyle name="Separador de milhares 5 2 6 2 3" xfId="27844"/>
    <cellStyle name="Separador de milhares 5 2 6 2 4" xfId="21342"/>
    <cellStyle name="Separador de milhares 5 2 7" xfId="3213"/>
    <cellStyle name="Separador de milhares 5 2 7 2" xfId="5947"/>
    <cellStyle name="Separador de milhares 5 2 7 2 2" xfId="9305"/>
    <cellStyle name="Separador de milhares 5 2 7 2 2 2" xfId="26020"/>
    <cellStyle name="Separador de milhares 5 2 7 2 2 3" xfId="27846"/>
    <cellStyle name="Separador de milhares 5 2 7 2 2 4" xfId="21344"/>
    <cellStyle name="Separador de milhares 5 2 7 3" xfId="9306"/>
    <cellStyle name="Separador de milhares 5 2 7 3 2" xfId="26021"/>
    <cellStyle name="Separador de milhares 5 2 7 3 3" xfId="27847"/>
    <cellStyle name="Separador de milhares 5 2 7 3 4" xfId="21345"/>
    <cellStyle name="Separador de milhares 5 2 7 4" xfId="9304"/>
    <cellStyle name="Separador de milhares 5 2 7 4 2" xfId="26019"/>
    <cellStyle name="Separador de milhares 5 2 7 4 3" xfId="27845"/>
    <cellStyle name="Separador de milhares 5 2 7 4 4" xfId="21343"/>
    <cellStyle name="Separador de milhares 5 2 7 5" xfId="5946"/>
    <cellStyle name="Separador de milhares 5 2 7 6" xfId="14844"/>
    <cellStyle name="Separador de milhares 5 2 7 6 2" xfId="30074"/>
    <cellStyle name="Separador de milhares 5 2 7 7" xfId="17159"/>
    <cellStyle name="Separador de milhares 5 2 8" xfId="3214"/>
    <cellStyle name="Separador de milhares 5 2 8 2" xfId="9308"/>
    <cellStyle name="Separador de milhares 5 2 8 2 2" xfId="15048"/>
    <cellStyle name="Separador de milhares 5 2 8 2 2 2" xfId="30271"/>
    <cellStyle name="Separador de milhares 5 2 8 2 2 3" xfId="26023"/>
    <cellStyle name="Separador de milhares 5 2 8 2 3" xfId="27849"/>
    <cellStyle name="Separador de milhares 5 2 8 2 4" xfId="21347"/>
    <cellStyle name="Separador de milhares 5 2 8 3" xfId="9309"/>
    <cellStyle name="Separador de milhares 5 2 8 3 2" xfId="26024"/>
    <cellStyle name="Separador de milhares 5 2 8 3 3" xfId="27850"/>
    <cellStyle name="Separador de milhares 5 2 8 3 4" xfId="21348"/>
    <cellStyle name="Separador de milhares 5 2 8 4" xfId="9307"/>
    <cellStyle name="Separador de milhares 5 2 8 4 2" xfId="26022"/>
    <cellStyle name="Separador de milhares 5 2 8 4 3" xfId="27848"/>
    <cellStyle name="Separador de milhares 5 2 8 4 4" xfId="21346"/>
    <cellStyle name="Separador de milhares 5 2 8 5" xfId="5948"/>
    <cellStyle name="Separador de milhares 5 2 8 6" xfId="14798"/>
    <cellStyle name="Separador de milhares 5 2 8 6 2" xfId="30039"/>
    <cellStyle name="Separador de milhares 5 2 8 7" xfId="17123"/>
    <cellStyle name="Separador de milhares 5 2 9" xfId="3215"/>
    <cellStyle name="Separador de milhares 5 2 9 2" xfId="9311"/>
    <cellStyle name="Separador de milhares 5 2 9 2 2" xfId="26026"/>
    <cellStyle name="Separador de milhares 5 2 9 2 3" xfId="27852"/>
    <cellStyle name="Separador de milhares 5 2 9 2 4" xfId="21350"/>
    <cellStyle name="Separador de milhares 5 2 9 3" xfId="9310"/>
    <cellStyle name="Separador de milhares 5 2 9 3 2" xfId="26025"/>
    <cellStyle name="Separador de milhares 5 2 9 3 3" xfId="27851"/>
    <cellStyle name="Separador de milhares 5 2 9 3 4" xfId="21349"/>
    <cellStyle name="Separador de milhares 5 2 9 4" xfId="5949"/>
    <cellStyle name="Separador de milhares 5 20" xfId="3216"/>
    <cellStyle name="Separador de milhares 5 20 2" xfId="9312"/>
    <cellStyle name="Separador de milhares 5 20 2 2" xfId="26027"/>
    <cellStyle name="Separador de milhares 5 20 2 3" xfId="27853"/>
    <cellStyle name="Separador de milhares 5 20 2 4" xfId="21351"/>
    <cellStyle name="Separador de milhares 5 21" xfId="9313"/>
    <cellStyle name="Separador de milhares 5 21 2" xfId="14797"/>
    <cellStyle name="Separador de milhares 5 21 2 2" xfId="30038"/>
    <cellStyle name="Separador de milhares 5 21 2 3" xfId="26028"/>
    <cellStyle name="Separador de milhares 5 21 3" xfId="27854"/>
    <cellStyle name="Separador de milhares 5 21 4" xfId="21352"/>
    <cellStyle name="Separador de milhares 5 22" xfId="9233"/>
    <cellStyle name="Separador de milhares 5 22 2" xfId="25948"/>
    <cellStyle name="Separador de milhares 5 22 3" xfId="27774"/>
    <cellStyle name="Separador de milhares 5 22 4" xfId="21272"/>
    <cellStyle name="Separador de milhares 5 23" xfId="24875"/>
    <cellStyle name="Separador de milhares 5 3" xfId="3217"/>
    <cellStyle name="Separador de milhares 5 3 2" xfId="3218"/>
    <cellStyle name="Separador de milhares 5 3 2 2" xfId="5951"/>
    <cellStyle name="Separador de milhares 5 3 2 2 2" xfId="9316"/>
    <cellStyle name="Separador de milhares 5 3 2 2 2 2" xfId="26031"/>
    <cellStyle name="Separador de milhares 5 3 2 2 2 3" xfId="27857"/>
    <cellStyle name="Separador de milhares 5 3 2 2 2 4" xfId="21355"/>
    <cellStyle name="Separador de milhares 5 3 2 3" xfId="9317"/>
    <cellStyle name="Separador de milhares 5 3 2 3 2" xfId="26032"/>
    <cellStyle name="Separador de milhares 5 3 2 3 3" xfId="27858"/>
    <cellStyle name="Separador de milhares 5 3 2 3 4" xfId="21356"/>
    <cellStyle name="Separador de milhares 5 3 2 4" xfId="9315"/>
    <cellStyle name="Separador de milhares 5 3 2 4 2" xfId="26030"/>
    <cellStyle name="Separador de milhares 5 3 2 4 3" xfId="27856"/>
    <cellStyle name="Separador de milhares 5 3 2 4 4" xfId="21354"/>
    <cellStyle name="Separador de milhares 5 3 2 5" xfId="5950"/>
    <cellStyle name="Separador de milhares 5 3 2 6" xfId="14800"/>
    <cellStyle name="Separador de milhares 5 3 3" xfId="3219"/>
    <cellStyle name="Separador de milhares 5 3 3 2" xfId="9319"/>
    <cellStyle name="Separador de milhares 5 3 3 2 2" xfId="26034"/>
    <cellStyle name="Separador de milhares 5 3 3 2 3" xfId="27860"/>
    <cellStyle name="Separador de milhares 5 3 3 2 4" xfId="21358"/>
    <cellStyle name="Separador de milhares 5 3 3 3" xfId="9318"/>
    <cellStyle name="Separador de milhares 5 3 3 3 2" xfId="26033"/>
    <cellStyle name="Separador de milhares 5 3 3 3 3" xfId="27859"/>
    <cellStyle name="Separador de milhares 5 3 3 3 4" xfId="21357"/>
    <cellStyle name="Separador de milhares 5 3 3 4" xfId="5952"/>
    <cellStyle name="Separador de milhares 5 3 4" xfId="3220"/>
    <cellStyle name="Separador de milhares 5 3 4 2" xfId="9320"/>
    <cellStyle name="Separador de milhares 5 3 4 2 2" xfId="26035"/>
    <cellStyle name="Separador de milhares 5 3 4 2 3" xfId="27861"/>
    <cellStyle name="Separador de milhares 5 3 4 2 4" xfId="21359"/>
    <cellStyle name="Separador de milhares 5 3 4 3" xfId="5953"/>
    <cellStyle name="Separador de milhares 5 3 5" xfId="9321"/>
    <cellStyle name="Separador de milhares 5 3 5 2" xfId="26036"/>
    <cellStyle name="Separador de milhares 5 3 5 3" xfId="27862"/>
    <cellStyle name="Separador de milhares 5 3 5 4" xfId="21360"/>
    <cellStyle name="Separador de milhares 5 3 6" xfId="9314"/>
    <cellStyle name="Separador de milhares 5 3 6 2" xfId="26029"/>
    <cellStyle name="Separador de milhares 5 3 6 3" xfId="27855"/>
    <cellStyle name="Separador de milhares 5 3 6 4" xfId="21353"/>
    <cellStyle name="Separador de milhares 5 3 7" xfId="13916"/>
    <cellStyle name="Separador de milhares 5 3 7 2" xfId="29159"/>
    <cellStyle name="Separador de milhares 5 3 8" xfId="16246"/>
    <cellStyle name="Separador de milhares 5 4" xfId="3221"/>
    <cellStyle name="Separador de milhares 5 4 2" xfId="3222"/>
    <cellStyle name="Separador de milhares 5 4 2 2" xfId="5955"/>
    <cellStyle name="Separador de milhares 5 4 2 2 2" xfId="9324"/>
    <cellStyle name="Separador de milhares 5 4 2 2 2 2" xfId="26039"/>
    <cellStyle name="Separador de milhares 5 4 2 2 2 3" xfId="27865"/>
    <cellStyle name="Separador de milhares 5 4 2 2 2 4" xfId="21363"/>
    <cellStyle name="Separador de milhares 5 4 2 3" xfId="9325"/>
    <cellStyle name="Separador de milhares 5 4 2 3 2" xfId="26040"/>
    <cellStyle name="Separador de milhares 5 4 2 3 3" xfId="27866"/>
    <cellStyle name="Separador de milhares 5 4 2 3 4" xfId="21364"/>
    <cellStyle name="Separador de milhares 5 4 2 4" xfId="9323"/>
    <cellStyle name="Separador de milhares 5 4 2 4 2" xfId="26038"/>
    <cellStyle name="Separador de milhares 5 4 2 4 3" xfId="27864"/>
    <cellStyle name="Separador de milhares 5 4 2 4 4" xfId="21362"/>
    <cellStyle name="Separador de milhares 5 4 2 5" xfId="5954"/>
    <cellStyle name="Separador de milhares 5 4 2 6" xfId="14845"/>
    <cellStyle name="Separador de milhares 5 4 3" xfId="3223"/>
    <cellStyle name="Separador de milhares 5 4 3 2" xfId="9327"/>
    <cellStyle name="Separador de milhares 5 4 3 2 2" xfId="26042"/>
    <cellStyle name="Separador de milhares 5 4 3 2 3" xfId="27868"/>
    <cellStyle name="Separador de milhares 5 4 3 2 4" xfId="21366"/>
    <cellStyle name="Separador de milhares 5 4 3 3" xfId="9326"/>
    <cellStyle name="Separador de milhares 5 4 3 3 2" xfId="26041"/>
    <cellStyle name="Separador de milhares 5 4 3 3 3" xfId="27867"/>
    <cellStyle name="Separador de milhares 5 4 3 3 4" xfId="21365"/>
    <cellStyle name="Separador de milhares 5 4 3 4" xfId="5956"/>
    <cellStyle name="Separador de milhares 5 4 4" xfId="3224"/>
    <cellStyle name="Separador de milhares 5 4 4 2" xfId="9328"/>
    <cellStyle name="Separador de milhares 5 4 4 2 2" xfId="26043"/>
    <cellStyle name="Separador de milhares 5 4 4 2 3" xfId="27869"/>
    <cellStyle name="Separador de milhares 5 4 4 2 4" xfId="21367"/>
    <cellStyle name="Separador de milhares 5 4 4 3" xfId="5957"/>
    <cellStyle name="Separador de milhares 5 4 5" xfId="9329"/>
    <cellStyle name="Separador de milhares 5 4 5 2" xfId="26044"/>
    <cellStyle name="Separador de milhares 5 4 5 3" xfId="27870"/>
    <cellStyle name="Separador de milhares 5 4 5 4" xfId="21368"/>
    <cellStyle name="Separador de milhares 5 4 6" xfId="9322"/>
    <cellStyle name="Separador de milhares 5 4 6 2" xfId="26037"/>
    <cellStyle name="Separador de milhares 5 4 6 3" xfId="27863"/>
    <cellStyle name="Separador de milhares 5 4 6 4" xfId="21361"/>
    <cellStyle name="Separador de milhares 5 4 7" xfId="13917"/>
    <cellStyle name="Separador de milhares 5 4 7 2" xfId="29160"/>
    <cellStyle name="Separador de milhares 5 4 8" xfId="16247"/>
    <cellStyle name="Separador de milhares 5 5" xfId="3225"/>
    <cellStyle name="Separador de milhares 5 5 2" xfId="3226"/>
    <cellStyle name="Separador de milhares 5 5 2 2" xfId="9332"/>
    <cellStyle name="Separador de milhares 5 5 2 2 2" xfId="26047"/>
    <cellStyle name="Separador de milhares 5 5 2 2 3" xfId="27873"/>
    <cellStyle name="Separador de milhares 5 5 2 2 4" xfId="21371"/>
    <cellStyle name="Separador de milhares 5 5 2 3" xfId="9331"/>
    <cellStyle name="Separador de milhares 5 5 2 3 2" xfId="26046"/>
    <cellStyle name="Separador de milhares 5 5 2 3 3" xfId="27872"/>
    <cellStyle name="Separador de milhares 5 5 2 3 4" xfId="21370"/>
    <cellStyle name="Separador de milhares 5 5 2 4" xfId="5959"/>
    <cellStyle name="Separador de milhares 5 5 3" xfId="3227"/>
    <cellStyle name="Separador de milhares 5 5 3 2" xfId="9334"/>
    <cellStyle name="Separador de milhares 5 5 3 2 2" xfId="26049"/>
    <cellStyle name="Separador de milhares 5 5 3 2 3" xfId="27875"/>
    <cellStyle name="Separador de milhares 5 5 3 2 4" xfId="21373"/>
    <cellStyle name="Separador de milhares 5 5 3 3" xfId="9333"/>
    <cellStyle name="Separador de milhares 5 5 3 3 2" xfId="26048"/>
    <cellStyle name="Separador de milhares 5 5 3 3 3" xfId="27874"/>
    <cellStyle name="Separador de milhares 5 5 3 3 4" xfId="21372"/>
    <cellStyle name="Separador de milhares 5 5 3 4" xfId="5960"/>
    <cellStyle name="Separador de milhares 5 5 4" xfId="9335"/>
    <cellStyle name="Separador de milhares 5 5 4 2" xfId="26050"/>
    <cellStyle name="Separador de milhares 5 5 4 3" xfId="27876"/>
    <cellStyle name="Separador de milhares 5 5 4 4" xfId="21374"/>
    <cellStyle name="Separador de milhares 5 5 5" xfId="9330"/>
    <cellStyle name="Separador de milhares 5 5 5 2" xfId="26045"/>
    <cellStyle name="Separador de milhares 5 5 5 3" xfId="27871"/>
    <cellStyle name="Separador de milhares 5 5 5 4" xfId="21369"/>
    <cellStyle name="Separador de milhares 5 5 6" xfId="5958"/>
    <cellStyle name="Separador de milhares 5 5 7" xfId="13918"/>
    <cellStyle name="Separador de milhares 5 5 7 2" xfId="29161"/>
    <cellStyle name="Separador de milhares 5 5 8" xfId="16248"/>
    <cellStyle name="Separador de milhares 5 6" xfId="3228"/>
    <cellStyle name="Separador de milhares 5 6 2" xfId="3229"/>
    <cellStyle name="Separador de milhares 5 6 2 2" xfId="9338"/>
    <cellStyle name="Separador de milhares 5 6 2 2 2" xfId="26053"/>
    <cellStyle name="Separador de milhares 5 6 2 2 3" xfId="27879"/>
    <cellStyle name="Separador de milhares 5 6 2 2 4" xfId="21377"/>
    <cellStyle name="Separador de milhares 5 6 2 3" xfId="9337"/>
    <cellStyle name="Separador de milhares 5 6 2 3 2" xfId="26052"/>
    <cellStyle name="Separador de milhares 5 6 2 3 3" xfId="27878"/>
    <cellStyle name="Separador de milhares 5 6 2 3 4" xfId="21376"/>
    <cellStyle name="Separador de milhares 5 6 2 4" xfId="5962"/>
    <cellStyle name="Separador de milhares 5 6 3" xfId="3230"/>
    <cellStyle name="Separador de milhares 5 6 3 2" xfId="9340"/>
    <cellStyle name="Separador de milhares 5 6 3 2 2" xfId="26055"/>
    <cellStyle name="Separador de milhares 5 6 3 2 3" xfId="27881"/>
    <cellStyle name="Separador de milhares 5 6 3 2 4" xfId="21379"/>
    <cellStyle name="Separador de milhares 5 6 3 3" xfId="9339"/>
    <cellStyle name="Separador de milhares 5 6 3 3 2" xfId="26054"/>
    <cellStyle name="Separador de milhares 5 6 3 3 3" xfId="27880"/>
    <cellStyle name="Separador de milhares 5 6 3 3 4" xfId="21378"/>
    <cellStyle name="Separador de milhares 5 6 3 4" xfId="5963"/>
    <cellStyle name="Separador de milhares 5 6 4" xfId="9341"/>
    <cellStyle name="Separador de milhares 5 6 4 2" xfId="26056"/>
    <cellStyle name="Separador de milhares 5 6 4 3" xfId="27882"/>
    <cellStyle name="Separador de milhares 5 6 4 4" xfId="21380"/>
    <cellStyle name="Separador de milhares 5 6 5" xfId="9336"/>
    <cellStyle name="Separador de milhares 5 6 5 2" xfId="26051"/>
    <cellStyle name="Separador de milhares 5 6 5 3" xfId="27877"/>
    <cellStyle name="Separador de milhares 5 6 5 4" xfId="21375"/>
    <cellStyle name="Separador de milhares 5 6 6" xfId="5961"/>
    <cellStyle name="Separador de milhares 5 6 7" xfId="13919"/>
    <cellStyle name="Separador de milhares 5 6 7 2" xfId="29162"/>
    <cellStyle name="Separador de milhares 5 6 8" xfId="16249"/>
    <cellStyle name="Separador de milhares 5 7" xfId="3231"/>
    <cellStyle name="Separador de milhares 5 7 2" xfId="3232"/>
    <cellStyle name="Separador de milhares 5 7 2 2" xfId="9344"/>
    <cellStyle name="Separador de milhares 5 7 2 2 2" xfId="26059"/>
    <cellStyle name="Separador de milhares 5 7 2 2 3" xfId="27885"/>
    <cellStyle name="Separador de milhares 5 7 2 2 4" xfId="21383"/>
    <cellStyle name="Separador de milhares 5 7 2 3" xfId="9343"/>
    <cellStyle name="Separador de milhares 5 7 2 3 2" xfId="26058"/>
    <cellStyle name="Separador de milhares 5 7 2 3 3" xfId="27884"/>
    <cellStyle name="Separador de milhares 5 7 2 3 4" xfId="21382"/>
    <cellStyle name="Separador de milhares 5 7 2 4" xfId="5965"/>
    <cellStyle name="Separador de milhares 5 7 3" xfId="3233"/>
    <cellStyle name="Separador de milhares 5 7 3 2" xfId="9346"/>
    <cellStyle name="Separador de milhares 5 7 3 2 2" xfId="26061"/>
    <cellStyle name="Separador de milhares 5 7 3 2 3" xfId="27887"/>
    <cellStyle name="Separador de milhares 5 7 3 2 4" xfId="21385"/>
    <cellStyle name="Separador de milhares 5 7 3 3" xfId="9345"/>
    <cellStyle name="Separador de milhares 5 7 3 3 2" xfId="26060"/>
    <cellStyle name="Separador de milhares 5 7 3 3 3" xfId="27886"/>
    <cellStyle name="Separador de milhares 5 7 3 3 4" xfId="21384"/>
    <cellStyle name="Separador de milhares 5 7 3 4" xfId="5966"/>
    <cellStyle name="Separador de milhares 5 7 4" xfId="9347"/>
    <cellStyle name="Separador de milhares 5 7 4 2" xfId="26062"/>
    <cellStyle name="Separador de milhares 5 7 4 3" xfId="27888"/>
    <cellStyle name="Separador de milhares 5 7 4 4" xfId="21386"/>
    <cellStyle name="Separador de milhares 5 7 5" xfId="9342"/>
    <cellStyle name="Separador de milhares 5 7 5 2" xfId="26057"/>
    <cellStyle name="Separador de milhares 5 7 5 3" xfId="27883"/>
    <cellStyle name="Separador de milhares 5 7 5 4" xfId="21381"/>
    <cellStyle name="Separador de milhares 5 7 6" xfId="5964"/>
    <cellStyle name="Separador de milhares 5 7 7" xfId="13920"/>
    <cellStyle name="Separador de milhares 5 7 7 2" xfId="29163"/>
    <cellStyle name="Separador de milhares 5 7 8" xfId="16250"/>
    <cellStyle name="Separador de milhares 5 8" xfId="3234"/>
    <cellStyle name="Separador de milhares 5 8 2" xfId="3235"/>
    <cellStyle name="Separador de milhares 5 8 2 2" xfId="9350"/>
    <cellStyle name="Separador de milhares 5 8 2 2 2" xfId="26065"/>
    <cellStyle name="Separador de milhares 5 8 2 2 3" xfId="27891"/>
    <cellStyle name="Separador de milhares 5 8 2 2 4" xfId="21389"/>
    <cellStyle name="Separador de milhares 5 8 2 3" xfId="9349"/>
    <cellStyle name="Separador de milhares 5 8 2 3 2" xfId="26064"/>
    <cellStyle name="Separador de milhares 5 8 2 3 3" xfId="27890"/>
    <cellStyle name="Separador de milhares 5 8 2 3 4" xfId="21388"/>
    <cellStyle name="Separador de milhares 5 8 2 4" xfId="5968"/>
    <cellStyle name="Separador de milhares 5 8 3" xfId="3236"/>
    <cellStyle name="Separador de milhares 5 8 3 2" xfId="9352"/>
    <cellStyle name="Separador de milhares 5 8 3 2 2" xfId="26067"/>
    <cellStyle name="Separador de milhares 5 8 3 2 3" xfId="27893"/>
    <cellStyle name="Separador de milhares 5 8 3 2 4" xfId="21391"/>
    <cellStyle name="Separador de milhares 5 8 3 3" xfId="9351"/>
    <cellStyle name="Separador de milhares 5 8 3 3 2" xfId="26066"/>
    <cellStyle name="Separador de milhares 5 8 3 3 3" xfId="27892"/>
    <cellStyle name="Separador de milhares 5 8 3 3 4" xfId="21390"/>
    <cellStyle name="Separador de milhares 5 8 3 4" xfId="5969"/>
    <cellStyle name="Separador de milhares 5 8 4" xfId="9353"/>
    <cellStyle name="Separador de milhares 5 8 4 2" xfId="26068"/>
    <cellStyle name="Separador de milhares 5 8 4 3" xfId="27894"/>
    <cellStyle name="Separador de milhares 5 8 4 4" xfId="21392"/>
    <cellStyle name="Separador de milhares 5 8 5" xfId="9348"/>
    <cellStyle name="Separador de milhares 5 8 5 2" xfId="26063"/>
    <cellStyle name="Separador de milhares 5 8 5 3" xfId="27889"/>
    <cellStyle name="Separador de milhares 5 8 5 4" xfId="21387"/>
    <cellStyle name="Separador de milhares 5 8 6" xfId="5967"/>
    <cellStyle name="Separador de milhares 5 8 7" xfId="13921"/>
    <cellStyle name="Separador de milhares 5 8 7 2" xfId="29164"/>
    <cellStyle name="Separador de milhares 5 8 8" xfId="16251"/>
    <cellStyle name="Separador de milhares 5 9" xfId="3237"/>
    <cellStyle name="Separador de milhares 5 9 2" xfId="3238"/>
    <cellStyle name="Separador de milhares 5 9 2 2" xfId="9356"/>
    <cellStyle name="Separador de milhares 5 9 2 2 2" xfId="26071"/>
    <cellStyle name="Separador de milhares 5 9 2 2 3" xfId="27897"/>
    <cellStyle name="Separador de milhares 5 9 2 2 4" xfId="21395"/>
    <cellStyle name="Separador de milhares 5 9 2 3" xfId="9355"/>
    <cellStyle name="Separador de milhares 5 9 2 3 2" xfId="26070"/>
    <cellStyle name="Separador de milhares 5 9 2 3 3" xfId="27896"/>
    <cellStyle name="Separador de milhares 5 9 2 3 4" xfId="21394"/>
    <cellStyle name="Separador de milhares 5 9 2 4" xfId="5971"/>
    <cellStyle name="Separador de milhares 5 9 3" xfId="3239"/>
    <cellStyle name="Separador de milhares 5 9 3 2" xfId="9358"/>
    <cellStyle name="Separador de milhares 5 9 3 2 2" xfId="26073"/>
    <cellStyle name="Separador de milhares 5 9 3 2 3" xfId="27899"/>
    <cellStyle name="Separador de milhares 5 9 3 2 4" xfId="21397"/>
    <cellStyle name="Separador de milhares 5 9 3 3" xfId="9357"/>
    <cellStyle name="Separador de milhares 5 9 3 3 2" xfId="26072"/>
    <cellStyle name="Separador de milhares 5 9 3 3 3" xfId="27898"/>
    <cellStyle name="Separador de milhares 5 9 3 3 4" xfId="21396"/>
    <cellStyle name="Separador de milhares 5 9 3 4" xfId="5972"/>
    <cellStyle name="Separador de milhares 5 9 4" xfId="9359"/>
    <cellStyle name="Separador de milhares 5 9 4 2" xfId="26074"/>
    <cellStyle name="Separador de milhares 5 9 4 3" xfId="27900"/>
    <cellStyle name="Separador de milhares 5 9 4 4" xfId="21398"/>
    <cellStyle name="Separador de milhares 5 9 5" xfId="9354"/>
    <cellStyle name="Separador de milhares 5 9 5 2" xfId="26069"/>
    <cellStyle name="Separador de milhares 5 9 5 3" xfId="27895"/>
    <cellStyle name="Separador de milhares 5 9 5 4" xfId="21393"/>
    <cellStyle name="Separador de milhares 5 9 6" xfId="5970"/>
    <cellStyle name="Separador de milhares 5 9 7" xfId="13922"/>
    <cellStyle name="Separador de milhares 5 9 7 2" xfId="29165"/>
    <cellStyle name="Separador de milhares 5 9 8" xfId="16252"/>
    <cellStyle name="Separador de milhares 54" xfId="3240"/>
    <cellStyle name="Separador de milhares 54 2" xfId="9360"/>
    <cellStyle name="Separador de milhares 54 2 2" xfId="26075"/>
    <cellStyle name="Separador de milhares 54 2 3" xfId="27901"/>
    <cellStyle name="Separador de milhares 54 2 4" xfId="21399"/>
    <cellStyle name="Separador de milhares 55" xfId="3241"/>
    <cellStyle name="Separador de milhares 55 2" xfId="9361"/>
    <cellStyle name="Separador de milhares 55 2 2" xfId="26076"/>
    <cellStyle name="Separador de milhares 55 2 3" xfId="27902"/>
    <cellStyle name="Separador de milhares 55 2 4" xfId="21400"/>
    <cellStyle name="Separador de milhares 56" xfId="3242"/>
    <cellStyle name="Separador de milhares 56 2" xfId="9362"/>
    <cellStyle name="Separador de milhares 56 2 2" xfId="26077"/>
    <cellStyle name="Separador de milhares 56 2 3" xfId="27903"/>
    <cellStyle name="Separador de milhares 56 2 4" xfId="21401"/>
    <cellStyle name="Separador de milhares 6" xfId="3243"/>
    <cellStyle name="Separador de milhares 6 10" xfId="3244"/>
    <cellStyle name="Separador de milhares 6 10 2" xfId="3245"/>
    <cellStyle name="Separador de milhares 6 10 2 2" xfId="9366"/>
    <cellStyle name="Separador de milhares 6 10 2 2 2" xfId="26081"/>
    <cellStyle name="Separador de milhares 6 10 2 2 3" xfId="27907"/>
    <cellStyle name="Separador de milhares 6 10 2 2 4" xfId="21405"/>
    <cellStyle name="Separador de milhares 6 10 2 3" xfId="9365"/>
    <cellStyle name="Separador de milhares 6 10 2 3 2" xfId="26080"/>
    <cellStyle name="Separador de milhares 6 10 2 3 3" xfId="27906"/>
    <cellStyle name="Separador de milhares 6 10 2 3 4" xfId="21404"/>
    <cellStyle name="Separador de milhares 6 10 2 4" xfId="5974"/>
    <cellStyle name="Separador de milhares 6 10 3" xfId="3246"/>
    <cellStyle name="Separador de milhares 6 10 3 2" xfId="9368"/>
    <cellStyle name="Separador de milhares 6 10 3 2 2" xfId="26083"/>
    <cellStyle name="Separador de milhares 6 10 3 2 3" xfId="27909"/>
    <cellStyle name="Separador de milhares 6 10 3 2 4" xfId="21407"/>
    <cellStyle name="Separador de milhares 6 10 3 3" xfId="9367"/>
    <cellStyle name="Separador de milhares 6 10 3 3 2" xfId="26082"/>
    <cellStyle name="Separador de milhares 6 10 3 3 3" xfId="27908"/>
    <cellStyle name="Separador de milhares 6 10 3 3 4" xfId="21406"/>
    <cellStyle name="Separador de milhares 6 10 3 4" xfId="5975"/>
    <cellStyle name="Separador de milhares 6 10 4" xfId="9369"/>
    <cellStyle name="Separador de milhares 6 10 4 2" xfId="26084"/>
    <cellStyle name="Separador de milhares 6 10 4 3" xfId="27910"/>
    <cellStyle name="Separador de milhares 6 10 4 4" xfId="21408"/>
    <cellStyle name="Separador de milhares 6 10 5" xfId="9364"/>
    <cellStyle name="Separador de milhares 6 10 5 2" xfId="26079"/>
    <cellStyle name="Separador de milhares 6 10 5 3" xfId="27905"/>
    <cellStyle name="Separador de milhares 6 10 5 4" xfId="21403"/>
    <cellStyle name="Separador de milhares 6 10 6" xfId="5973"/>
    <cellStyle name="Separador de milhares 6 10 7" xfId="13923"/>
    <cellStyle name="Separador de milhares 6 10 7 2" xfId="29166"/>
    <cellStyle name="Separador de milhares 6 10 8" xfId="16253"/>
    <cellStyle name="Separador de milhares 6 11" xfId="3247"/>
    <cellStyle name="Separador de milhares 6 11 2" xfId="3248"/>
    <cellStyle name="Separador de milhares 6 11 2 2" xfId="9372"/>
    <cellStyle name="Separador de milhares 6 11 2 2 2" xfId="26087"/>
    <cellStyle name="Separador de milhares 6 11 2 2 3" xfId="27913"/>
    <cellStyle name="Separador de milhares 6 11 2 2 4" xfId="21411"/>
    <cellStyle name="Separador de milhares 6 11 2 3" xfId="9371"/>
    <cellStyle name="Separador de milhares 6 11 2 3 2" xfId="26086"/>
    <cellStyle name="Separador de milhares 6 11 2 3 3" xfId="27912"/>
    <cellStyle name="Separador de milhares 6 11 2 3 4" xfId="21410"/>
    <cellStyle name="Separador de milhares 6 11 2 4" xfId="5977"/>
    <cellStyle name="Separador de milhares 6 11 3" xfId="3249"/>
    <cellStyle name="Separador de milhares 6 11 3 2" xfId="9374"/>
    <cellStyle name="Separador de milhares 6 11 3 2 2" xfId="26089"/>
    <cellStyle name="Separador de milhares 6 11 3 2 3" xfId="27915"/>
    <cellStyle name="Separador de milhares 6 11 3 2 4" xfId="21413"/>
    <cellStyle name="Separador de milhares 6 11 3 3" xfId="9373"/>
    <cellStyle name="Separador de milhares 6 11 3 3 2" xfId="26088"/>
    <cellStyle name="Separador de milhares 6 11 3 3 3" xfId="27914"/>
    <cellStyle name="Separador de milhares 6 11 3 3 4" xfId="21412"/>
    <cellStyle name="Separador de milhares 6 11 3 4" xfId="5978"/>
    <cellStyle name="Separador de milhares 6 11 4" xfId="9375"/>
    <cellStyle name="Separador de milhares 6 11 4 2" xfId="26090"/>
    <cellStyle name="Separador de milhares 6 11 4 3" xfId="27916"/>
    <cellStyle name="Separador de milhares 6 11 4 4" xfId="21414"/>
    <cellStyle name="Separador de milhares 6 11 5" xfId="9370"/>
    <cellStyle name="Separador de milhares 6 11 5 2" xfId="26085"/>
    <cellStyle name="Separador de milhares 6 11 5 3" xfId="27911"/>
    <cellStyle name="Separador de milhares 6 11 5 4" xfId="21409"/>
    <cellStyle name="Separador de milhares 6 11 6" xfId="5976"/>
    <cellStyle name="Separador de milhares 6 11 7" xfId="13924"/>
    <cellStyle name="Separador de milhares 6 11 7 2" xfId="29167"/>
    <cellStyle name="Separador de milhares 6 11 8" xfId="16254"/>
    <cellStyle name="Separador de milhares 6 12" xfId="3250"/>
    <cellStyle name="Separador de milhares 6 12 2" xfId="3251"/>
    <cellStyle name="Separador de milhares 6 12 2 2" xfId="9378"/>
    <cellStyle name="Separador de milhares 6 12 2 2 2" xfId="26093"/>
    <cellStyle name="Separador de milhares 6 12 2 2 3" xfId="27919"/>
    <cellStyle name="Separador de milhares 6 12 2 2 4" xfId="21417"/>
    <cellStyle name="Separador de milhares 6 12 2 3" xfId="9377"/>
    <cellStyle name="Separador de milhares 6 12 2 3 2" xfId="26092"/>
    <cellStyle name="Separador de milhares 6 12 2 3 3" xfId="27918"/>
    <cellStyle name="Separador de milhares 6 12 2 3 4" xfId="21416"/>
    <cellStyle name="Separador de milhares 6 12 2 4" xfId="5980"/>
    <cellStyle name="Separador de milhares 6 12 3" xfId="3252"/>
    <cellStyle name="Separador de milhares 6 12 3 2" xfId="9380"/>
    <cellStyle name="Separador de milhares 6 12 3 2 2" xfId="26095"/>
    <cellStyle name="Separador de milhares 6 12 3 2 3" xfId="27921"/>
    <cellStyle name="Separador de milhares 6 12 3 2 4" xfId="21419"/>
    <cellStyle name="Separador de milhares 6 12 3 3" xfId="9379"/>
    <cellStyle name="Separador de milhares 6 12 3 3 2" xfId="26094"/>
    <cellStyle name="Separador de milhares 6 12 3 3 3" xfId="27920"/>
    <cellStyle name="Separador de milhares 6 12 3 3 4" xfId="21418"/>
    <cellStyle name="Separador de milhares 6 12 3 4" xfId="5981"/>
    <cellStyle name="Separador de milhares 6 12 4" xfId="9381"/>
    <cellStyle name="Separador de milhares 6 12 4 2" xfId="26096"/>
    <cellStyle name="Separador de milhares 6 12 4 3" xfId="27922"/>
    <cellStyle name="Separador de milhares 6 12 4 4" xfId="21420"/>
    <cellStyle name="Separador de milhares 6 12 5" xfId="9376"/>
    <cellStyle name="Separador de milhares 6 12 5 2" xfId="26091"/>
    <cellStyle name="Separador de milhares 6 12 5 3" xfId="27917"/>
    <cellStyle name="Separador de milhares 6 12 5 4" xfId="21415"/>
    <cellStyle name="Separador de milhares 6 12 6" xfId="5979"/>
    <cellStyle name="Separador de milhares 6 12 7" xfId="13925"/>
    <cellStyle name="Separador de milhares 6 12 7 2" xfId="29168"/>
    <cellStyle name="Separador de milhares 6 12 8" xfId="16255"/>
    <cellStyle name="Separador de milhares 6 13" xfId="3253"/>
    <cellStyle name="Separador de milhares 6 13 2" xfId="3254"/>
    <cellStyle name="Separador de milhares 6 13 2 2" xfId="9384"/>
    <cellStyle name="Separador de milhares 6 13 2 2 2" xfId="26099"/>
    <cellStyle name="Separador de milhares 6 13 2 2 3" xfId="27925"/>
    <cellStyle name="Separador de milhares 6 13 2 2 4" xfId="21423"/>
    <cellStyle name="Separador de milhares 6 13 2 3" xfId="9383"/>
    <cellStyle name="Separador de milhares 6 13 2 3 2" xfId="26098"/>
    <cellStyle name="Separador de milhares 6 13 2 3 3" xfId="27924"/>
    <cellStyle name="Separador de milhares 6 13 2 3 4" xfId="21422"/>
    <cellStyle name="Separador de milhares 6 13 2 4" xfId="5983"/>
    <cellStyle name="Separador de milhares 6 13 3" xfId="3255"/>
    <cellStyle name="Separador de milhares 6 13 3 2" xfId="9386"/>
    <cellStyle name="Separador de milhares 6 13 3 2 2" xfId="26101"/>
    <cellStyle name="Separador de milhares 6 13 3 2 3" xfId="27927"/>
    <cellStyle name="Separador de milhares 6 13 3 2 4" xfId="21425"/>
    <cellStyle name="Separador de milhares 6 13 3 3" xfId="9385"/>
    <cellStyle name="Separador de milhares 6 13 3 3 2" xfId="26100"/>
    <cellStyle name="Separador de milhares 6 13 3 3 3" xfId="27926"/>
    <cellStyle name="Separador de milhares 6 13 3 3 4" xfId="21424"/>
    <cellStyle name="Separador de milhares 6 13 3 4" xfId="5984"/>
    <cellStyle name="Separador de milhares 6 13 4" xfId="9387"/>
    <cellStyle name="Separador de milhares 6 13 4 2" xfId="26102"/>
    <cellStyle name="Separador de milhares 6 13 4 3" xfId="27928"/>
    <cellStyle name="Separador de milhares 6 13 4 4" xfId="21426"/>
    <cellStyle name="Separador de milhares 6 13 5" xfId="9382"/>
    <cellStyle name="Separador de milhares 6 13 5 2" xfId="26097"/>
    <cellStyle name="Separador de milhares 6 13 5 3" xfId="27923"/>
    <cellStyle name="Separador de milhares 6 13 5 4" xfId="21421"/>
    <cellStyle name="Separador de milhares 6 13 6" xfId="5982"/>
    <cellStyle name="Separador de milhares 6 13 7" xfId="13926"/>
    <cellStyle name="Separador de milhares 6 13 7 2" xfId="29169"/>
    <cellStyle name="Separador de milhares 6 13 8" xfId="16256"/>
    <cellStyle name="Separador de milhares 6 14" xfId="3256"/>
    <cellStyle name="Separador de milhares 6 14 2" xfId="3257"/>
    <cellStyle name="Separador de milhares 6 14 2 2" xfId="9390"/>
    <cellStyle name="Separador de milhares 6 14 2 2 2" xfId="26105"/>
    <cellStyle name="Separador de milhares 6 14 2 2 3" xfId="27931"/>
    <cellStyle name="Separador de milhares 6 14 2 2 4" xfId="21429"/>
    <cellStyle name="Separador de milhares 6 14 2 3" xfId="9389"/>
    <cellStyle name="Separador de milhares 6 14 2 3 2" xfId="26104"/>
    <cellStyle name="Separador de milhares 6 14 2 3 3" xfId="27930"/>
    <cellStyle name="Separador de milhares 6 14 2 3 4" xfId="21428"/>
    <cellStyle name="Separador de milhares 6 14 2 4" xfId="5986"/>
    <cellStyle name="Separador de milhares 6 14 3" xfId="3258"/>
    <cellStyle name="Separador de milhares 6 14 3 2" xfId="9392"/>
    <cellStyle name="Separador de milhares 6 14 3 2 2" xfId="26107"/>
    <cellStyle name="Separador de milhares 6 14 3 2 3" xfId="27933"/>
    <cellStyle name="Separador de milhares 6 14 3 2 4" xfId="21431"/>
    <cellStyle name="Separador de milhares 6 14 3 3" xfId="9391"/>
    <cellStyle name="Separador de milhares 6 14 3 3 2" xfId="26106"/>
    <cellStyle name="Separador de milhares 6 14 3 3 3" xfId="27932"/>
    <cellStyle name="Separador de milhares 6 14 3 3 4" xfId="21430"/>
    <cellStyle name="Separador de milhares 6 14 3 4" xfId="5987"/>
    <cellStyle name="Separador de milhares 6 14 4" xfId="9393"/>
    <cellStyle name="Separador de milhares 6 14 4 2" xfId="26108"/>
    <cellStyle name="Separador de milhares 6 14 4 3" xfId="27934"/>
    <cellStyle name="Separador de milhares 6 14 4 4" xfId="21432"/>
    <cellStyle name="Separador de milhares 6 14 5" xfId="9388"/>
    <cellStyle name="Separador de milhares 6 14 5 2" xfId="26103"/>
    <cellStyle name="Separador de milhares 6 14 5 3" xfId="27929"/>
    <cellStyle name="Separador de milhares 6 14 5 4" xfId="21427"/>
    <cellStyle name="Separador de milhares 6 14 6" xfId="5985"/>
    <cellStyle name="Separador de milhares 6 14 7" xfId="13927"/>
    <cellStyle name="Separador de milhares 6 14 7 2" xfId="29170"/>
    <cellStyle name="Separador de milhares 6 14 8" xfId="16257"/>
    <cellStyle name="Separador de milhares 6 15" xfId="3259"/>
    <cellStyle name="Separador de milhares 6 15 2" xfId="3260"/>
    <cellStyle name="Separador de milhares 6 15 2 2" xfId="9396"/>
    <cellStyle name="Separador de milhares 6 15 2 2 2" xfId="26111"/>
    <cellStyle name="Separador de milhares 6 15 2 2 3" xfId="27937"/>
    <cellStyle name="Separador de milhares 6 15 2 2 4" xfId="21435"/>
    <cellStyle name="Separador de milhares 6 15 2 3" xfId="9395"/>
    <cellStyle name="Separador de milhares 6 15 2 3 2" xfId="26110"/>
    <cellStyle name="Separador de milhares 6 15 2 3 3" xfId="27936"/>
    <cellStyle name="Separador de milhares 6 15 2 3 4" xfId="21434"/>
    <cellStyle name="Separador de milhares 6 15 2 4" xfId="5989"/>
    <cellStyle name="Separador de milhares 6 15 3" xfId="3261"/>
    <cellStyle name="Separador de milhares 6 15 3 2" xfId="9398"/>
    <cellStyle name="Separador de milhares 6 15 3 2 2" xfId="26113"/>
    <cellStyle name="Separador de milhares 6 15 3 2 3" xfId="27939"/>
    <cellStyle name="Separador de milhares 6 15 3 2 4" xfId="21437"/>
    <cellStyle name="Separador de milhares 6 15 3 3" xfId="9397"/>
    <cellStyle name="Separador de milhares 6 15 3 3 2" xfId="26112"/>
    <cellStyle name="Separador de milhares 6 15 3 3 3" xfId="27938"/>
    <cellStyle name="Separador de milhares 6 15 3 3 4" xfId="21436"/>
    <cellStyle name="Separador de milhares 6 15 3 4" xfId="5990"/>
    <cellStyle name="Separador de milhares 6 15 4" xfId="9399"/>
    <cellStyle name="Separador de milhares 6 15 4 2" xfId="26114"/>
    <cellStyle name="Separador de milhares 6 15 4 3" xfId="27940"/>
    <cellStyle name="Separador de milhares 6 15 4 4" xfId="21438"/>
    <cellStyle name="Separador de milhares 6 15 5" xfId="9394"/>
    <cellStyle name="Separador de milhares 6 15 5 2" xfId="26109"/>
    <cellStyle name="Separador de milhares 6 15 5 3" xfId="27935"/>
    <cellStyle name="Separador de milhares 6 15 5 4" xfId="21433"/>
    <cellStyle name="Separador de milhares 6 15 6" xfId="5988"/>
    <cellStyle name="Separador de milhares 6 15 7" xfId="13928"/>
    <cellStyle name="Separador de milhares 6 15 7 2" xfId="29171"/>
    <cellStyle name="Separador de milhares 6 15 8" xfId="16258"/>
    <cellStyle name="Separador de milhares 6 16" xfId="3262"/>
    <cellStyle name="Separador de milhares 6 16 2" xfId="3263"/>
    <cellStyle name="Separador de milhares 6 16 2 2" xfId="9402"/>
    <cellStyle name="Separador de milhares 6 16 2 2 2" xfId="26117"/>
    <cellStyle name="Separador de milhares 6 16 2 2 3" xfId="27943"/>
    <cellStyle name="Separador de milhares 6 16 2 2 4" xfId="21441"/>
    <cellStyle name="Separador de milhares 6 16 2 3" xfId="9401"/>
    <cellStyle name="Separador de milhares 6 16 2 3 2" xfId="26116"/>
    <cellStyle name="Separador de milhares 6 16 2 3 3" xfId="27942"/>
    <cellStyle name="Separador de milhares 6 16 2 3 4" xfId="21440"/>
    <cellStyle name="Separador de milhares 6 16 2 4" xfId="5992"/>
    <cellStyle name="Separador de milhares 6 16 3" xfId="3264"/>
    <cellStyle name="Separador de milhares 6 16 3 2" xfId="9404"/>
    <cellStyle name="Separador de milhares 6 16 3 2 2" xfId="26119"/>
    <cellStyle name="Separador de milhares 6 16 3 2 3" xfId="27945"/>
    <cellStyle name="Separador de milhares 6 16 3 2 4" xfId="21443"/>
    <cellStyle name="Separador de milhares 6 16 3 3" xfId="9403"/>
    <cellStyle name="Separador de milhares 6 16 3 3 2" xfId="26118"/>
    <cellStyle name="Separador de milhares 6 16 3 3 3" xfId="27944"/>
    <cellStyle name="Separador de milhares 6 16 3 3 4" xfId="21442"/>
    <cellStyle name="Separador de milhares 6 16 3 4" xfId="5993"/>
    <cellStyle name="Separador de milhares 6 16 4" xfId="9405"/>
    <cellStyle name="Separador de milhares 6 16 4 2" xfId="26120"/>
    <cellStyle name="Separador de milhares 6 16 4 3" xfId="27946"/>
    <cellStyle name="Separador de milhares 6 16 4 4" xfId="21444"/>
    <cellStyle name="Separador de milhares 6 16 5" xfId="9400"/>
    <cellStyle name="Separador de milhares 6 16 5 2" xfId="26115"/>
    <cellStyle name="Separador de milhares 6 16 5 3" xfId="27941"/>
    <cellStyle name="Separador de milhares 6 16 5 4" xfId="21439"/>
    <cellStyle name="Separador de milhares 6 16 6" xfId="5991"/>
    <cellStyle name="Separador de milhares 6 16 7" xfId="13929"/>
    <cellStyle name="Separador de milhares 6 16 7 2" xfId="29172"/>
    <cellStyle name="Separador de milhares 6 16 8" xfId="16259"/>
    <cellStyle name="Separador de milhares 6 17" xfId="3265"/>
    <cellStyle name="Separador de milhares 6 17 2" xfId="3266"/>
    <cellStyle name="Separador de milhares 6 17 2 2" xfId="9408"/>
    <cellStyle name="Separador de milhares 6 17 2 2 2" xfId="26123"/>
    <cellStyle name="Separador de milhares 6 17 2 2 3" xfId="27949"/>
    <cellStyle name="Separador de milhares 6 17 2 2 4" xfId="21447"/>
    <cellStyle name="Separador de milhares 6 17 2 3" xfId="9407"/>
    <cellStyle name="Separador de milhares 6 17 2 3 2" xfId="26122"/>
    <cellStyle name="Separador de milhares 6 17 2 3 3" xfId="27948"/>
    <cellStyle name="Separador de milhares 6 17 2 3 4" xfId="21446"/>
    <cellStyle name="Separador de milhares 6 17 2 4" xfId="5995"/>
    <cellStyle name="Separador de milhares 6 17 3" xfId="3267"/>
    <cellStyle name="Separador de milhares 6 17 3 2" xfId="9410"/>
    <cellStyle name="Separador de milhares 6 17 3 2 2" xfId="26125"/>
    <cellStyle name="Separador de milhares 6 17 3 2 3" xfId="27951"/>
    <cellStyle name="Separador de milhares 6 17 3 2 4" xfId="21449"/>
    <cellStyle name="Separador de milhares 6 17 3 3" xfId="9409"/>
    <cellStyle name="Separador de milhares 6 17 3 3 2" xfId="26124"/>
    <cellStyle name="Separador de milhares 6 17 3 3 3" xfId="27950"/>
    <cellStyle name="Separador de milhares 6 17 3 3 4" xfId="21448"/>
    <cellStyle name="Separador de milhares 6 17 3 4" xfId="5996"/>
    <cellStyle name="Separador de milhares 6 17 4" xfId="9411"/>
    <cellStyle name="Separador de milhares 6 17 4 2" xfId="26126"/>
    <cellStyle name="Separador de milhares 6 17 4 3" xfId="27952"/>
    <cellStyle name="Separador de milhares 6 17 4 4" xfId="21450"/>
    <cellStyle name="Separador de milhares 6 17 5" xfId="9406"/>
    <cellStyle name="Separador de milhares 6 17 5 2" xfId="26121"/>
    <cellStyle name="Separador de milhares 6 17 5 3" xfId="27947"/>
    <cellStyle name="Separador de milhares 6 17 5 4" xfId="21445"/>
    <cellStyle name="Separador de milhares 6 17 6" xfId="5994"/>
    <cellStyle name="Separador de milhares 6 17 7" xfId="13930"/>
    <cellStyle name="Separador de milhares 6 17 7 2" xfId="29173"/>
    <cellStyle name="Separador de milhares 6 17 8" xfId="16260"/>
    <cellStyle name="Separador de milhares 6 18" xfId="3268"/>
    <cellStyle name="Separador de milhares 6 18 2" xfId="3269"/>
    <cellStyle name="Separador de milhares 6 18 2 2" xfId="9414"/>
    <cellStyle name="Separador de milhares 6 18 2 2 2" xfId="26129"/>
    <cellStyle name="Separador de milhares 6 18 2 2 3" xfId="27955"/>
    <cellStyle name="Separador de milhares 6 18 2 2 4" xfId="21453"/>
    <cellStyle name="Separador de milhares 6 18 2 3" xfId="9413"/>
    <cellStyle name="Separador de milhares 6 18 2 3 2" xfId="26128"/>
    <cellStyle name="Separador de milhares 6 18 2 3 3" xfId="27954"/>
    <cellStyle name="Separador de milhares 6 18 2 3 4" xfId="21452"/>
    <cellStyle name="Separador de milhares 6 18 2 4" xfId="5998"/>
    <cellStyle name="Separador de milhares 6 18 3" xfId="3270"/>
    <cellStyle name="Separador de milhares 6 18 3 2" xfId="9416"/>
    <cellStyle name="Separador de milhares 6 18 3 2 2" xfId="26131"/>
    <cellStyle name="Separador de milhares 6 18 3 2 3" xfId="27957"/>
    <cellStyle name="Separador de milhares 6 18 3 2 4" xfId="21455"/>
    <cellStyle name="Separador de milhares 6 18 3 3" xfId="9415"/>
    <cellStyle name="Separador de milhares 6 18 3 3 2" xfId="26130"/>
    <cellStyle name="Separador de milhares 6 18 3 3 3" xfId="27956"/>
    <cellStyle name="Separador de milhares 6 18 3 3 4" xfId="21454"/>
    <cellStyle name="Separador de milhares 6 18 3 4" xfId="5999"/>
    <cellStyle name="Separador de milhares 6 18 4" xfId="9417"/>
    <cellStyle name="Separador de milhares 6 18 4 2" xfId="26132"/>
    <cellStyle name="Separador de milhares 6 18 4 3" xfId="27958"/>
    <cellStyle name="Separador de milhares 6 18 4 4" xfId="21456"/>
    <cellStyle name="Separador de milhares 6 18 5" xfId="9412"/>
    <cellStyle name="Separador de milhares 6 18 5 2" xfId="26127"/>
    <cellStyle name="Separador de milhares 6 18 5 3" xfId="27953"/>
    <cellStyle name="Separador de milhares 6 18 5 4" xfId="21451"/>
    <cellStyle name="Separador de milhares 6 18 6" xfId="5997"/>
    <cellStyle name="Separador de milhares 6 18 7" xfId="13931"/>
    <cellStyle name="Separador de milhares 6 18 7 2" xfId="29174"/>
    <cellStyle name="Separador de milhares 6 18 8" xfId="16261"/>
    <cellStyle name="Separador de milhares 6 19" xfId="3271"/>
    <cellStyle name="Separador de milhares 6 19 2" xfId="9418"/>
    <cellStyle name="Separador de milhares 6 19 2 2" xfId="26133"/>
    <cellStyle name="Separador de milhares 6 19 2 3" xfId="27959"/>
    <cellStyle name="Separador de milhares 6 19 2 4" xfId="21457"/>
    <cellStyle name="Separador de milhares 6 2" xfId="3272"/>
    <cellStyle name="Separador de milhares 6 2 2" xfId="9419"/>
    <cellStyle name="Separador de milhares 6 2 2 2" xfId="26134"/>
    <cellStyle name="Separador de milhares 6 2 2 3" xfId="27960"/>
    <cellStyle name="Separador de milhares 6 2 2 4" xfId="21458"/>
    <cellStyle name="Separador de milhares 6 2 3" xfId="24967"/>
    <cellStyle name="Separador de milhares 6 2 4" xfId="24856"/>
    <cellStyle name="Separador de milhares 6 20" xfId="9363"/>
    <cellStyle name="Separador de milhares 6 20 2" xfId="26078"/>
    <cellStyle name="Separador de milhares 6 20 3" xfId="27904"/>
    <cellStyle name="Separador de milhares 6 20 4" xfId="21402"/>
    <cellStyle name="Separador de milhares 6 3" xfId="3273"/>
    <cellStyle name="Separador de milhares 6 3 2" xfId="3274"/>
    <cellStyle name="Separador de milhares 6 3 2 2" xfId="9422"/>
    <cellStyle name="Separador de milhares 6 3 2 2 2" xfId="26137"/>
    <cellStyle name="Separador de milhares 6 3 2 2 3" xfId="27963"/>
    <cellStyle name="Separador de milhares 6 3 2 2 4" xfId="21461"/>
    <cellStyle name="Separador de milhares 6 3 2 3" xfId="9421"/>
    <cellStyle name="Separador de milhares 6 3 2 3 2" xfId="26136"/>
    <cellStyle name="Separador de milhares 6 3 2 3 3" xfId="27962"/>
    <cellStyle name="Separador de milhares 6 3 2 3 4" xfId="21460"/>
    <cellStyle name="Separador de milhares 6 3 2 4" xfId="6001"/>
    <cellStyle name="Separador de milhares 6 3 3" xfId="3275"/>
    <cellStyle name="Separador de milhares 6 3 3 2" xfId="9424"/>
    <cellStyle name="Separador de milhares 6 3 3 2 2" xfId="26139"/>
    <cellStyle name="Separador de milhares 6 3 3 2 3" xfId="27965"/>
    <cellStyle name="Separador de milhares 6 3 3 2 4" xfId="21463"/>
    <cellStyle name="Separador de milhares 6 3 3 3" xfId="9423"/>
    <cellStyle name="Separador de milhares 6 3 3 3 2" xfId="26138"/>
    <cellStyle name="Separador de milhares 6 3 3 3 3" xfId="27964"/>
    <cellStyle name="Separador de milhares 6 3 3 3 4" xfId="21462"/>
    <cellStyle name="Separador de milhares 6 3 3 4" xfId="6002"/>
    <cellStyle name="Separador de milhares 6 3 4" xfId="9425"/>
    <cellStyle name="Separador de milhares 6 3 4 2" xfId="26140"/>
    <cellStyle name="Separador de milhares 6 3 4 3" xfId="27966"/>
    <cellStyle name="Separador de milhares 6 3 4 4" xfId="21464"/>
    <cellStyle name="Separador de milhares 6 3 5" xfId="9420"/>
    <cellStyle name="Separador de milhares 6 3 5 2" xfId="26135"/>
    <cellStyle name="Separador de milhares 6 3 5 3" xfId="27961"/>
    <cellStyle name="Separador de milhares 6 3 5 4" xfId="21459"/>
    <cellStyle name="Separador de milhares 6 3 6" xfId="6000"/>
    <cellStyle name="Separador de milhares 6 3 7" xfId="13932"/>
    <cellStyle name="Separador de milhares 6 3 7 2" xfId="29175"/>
    <cellStyle name="Separador de milhares 6 3 8" xfId="16262"/>
    <cellStyle name="Separador de milhares 6 4" xfId="3276"/>
    <cellStyle name="Separador de milhares 6 4 2" xfId="3277"/>
    <cellStyle name="Separador de milhares 6 4 2 2" xfId="9428"/>
    <cellStyle name="Separador de milhares 6 4 2 2 2" xfId="26143"/>
    <cellStyle name="Separador de milhares 6 4 2 2 3" xfId="27969"/>
    <cellStyle name="Separador de milhares 6 4 2 2 4" xfId="21467"/>
    <cellStyle name="Separador de milhares 6 4 2 3" xfId="9427"/>
    <cellStyle name="Separador de milhares 6 4 2 3 2" xfId="26142"/>
    <cellStyle name="Separador de milhares 6 4 2 3 3" xfId="27968"/>
    <cellStyle name="Separador de milhares 6 4 2 3 4" xfId="21466"/>
    <cellStyle name="Separador de milhares 6 4 2 4" xfId="6004"/>
    <cellStyle name="Separador de milhares 6 4 3" xfId="3278"/>
    <cellStyle name="Separador de milhares 6 4 3 2" xfId="9430"/>
    <cellStyle name="Separador de milhares 6 4 3 2 2" xfId="26145"/>
    <cellStyle name="Separador de milhares 6 4 3 2 3" xfId="27971"/>
    <cellStyle name="Separador de milhares 6 4 3 2 4" xfId="21469"/>
    <cellStyle name="Separador de milhares 6 4 3 3" xfId="9429"/>
    <cellStyle name="Separador de milhares 6 4 3 3 2" xfId="26144"/>
    <cellStyle name="Separador de milhares 6 4 3 3 3" xfId="27970"/>
    <cellStyle name="Separador de milhares 6 4 3 3 4" xfId="21468"/>
    <cellStyle name="Separador de milhares 6 4 3 4" xfId="6005"/>
    <cellStyle name="Separador de milhares 6 4 4" xfId="9431"/>
    <cellStyle name="Separador de milhares 6 4 4 2" xfId="26146"/>
    <cellStyle name="Separador de milhares 6 4 4 3" xfId="27972"/>
    <cellStyle name="Separador de milhares 6 4 4 4" xfId="21470"/>
    <cellStyle name="Separador de milhares 6 4 5" xfId="9426"/>
    <cellStyle name="Separador de milhares 6 4 5 2" xfId="26141"/>
    <cellStyle name="Separador de milhares 6 4 5 3" xfId="27967"/>
    <cellStyle name="Separador de milhares 6 4 5 4" xfId="21465"/>
    <cellStyle name="Separador de milhares 6 4 6" xfId="6003"/>
    <cellStyle name="Separador de milhares 6 4 7" xfId="13933"/>
    <cellStyle name="Separador de milhares 6 4 7 2" xfId="29176"/>
    <cellStyle name="Separador de milhares 6 4 8" xfId="16263"/>
    <cellStyle name="Separador de milhares 6 5" xfId="3279"/>
    <cellStyle name="Separador de milhares 6 5 2" xfId="3280"/>
    <cellStyle name="Separador de milhares 6 5 2 2" xfId="9434"/>
    <cellStyle name="Separador de milhares 6 5 2 2 2" xfId="26149"/>
    <cellStyle name="Separador de milhares 6 5 2 2 3" xfId="27975"/>
    <cellStyle name="Separador de milhares 6 5 2 2 4" xfId="21473"/>
    <cellStyle name="Separador de milhares 6 5 2 3" xfId="9433"/>
    <cellStyle name="Separador de milhares 6 5 2 3 2" xfId="26148"/>
    <cellStyle name="Separador de milhares 6 5 2 3 3" xfId="27974"/>
    <cellStyle name="Separador de milhares 6 5 2 3 4" xfId="21472"/>
    <cellStyle name="Separador de milhares 6 5 2 4" xfId="6007"/>
    <cellStyle name="Separador de milhares 6 5 3" xfId="3281"/>
    <cellStyle name="Separador de milhares 6 5 3 2" xfId="9436"/>
    <cellStyle name="Separador de milhares 6 5 3 2 2" xfId="26151"/>
    <cellStyle name="Separador de milhares 6 5 3 2 3" xfId="27977"/>
    <cellStyle name="Separador de milhares 6 5 3 2 4" xfId="21475"/>
    <cellStyle name="Separador de milhares 6 5 3 3" xfId="9435"/>
    <cellStyle name="Separador de milhares 6 5 3 3 2" xfId="26150"/>
    <cellStyle name="Separador de milhares 6 5 3 3 3" xfId="27976"/>
    <cellStyle name="Separador de milhares 6 5 3 3 4" xfId="21474"/>
    <cellStyle name="Separador de milhares 6 5 3 4" xfId="6008"/>
    <cellStyle name="Separador de milhares 6 5 4" xfId="9437"/>
    <cellStyle name="Separador de milhares 6 5 4 2" xfId="26152"/>
    <cellStyle name="Separador de milhares 6 5 4 3" xfId="27978"/>
    <cellStyle name="Separador de milhares 6 5 4 4" xfId="21476"/>
    <cellStyle name="Separador de milhares 6 5 5" xfId="9432"/>
    <cellStyle name="Separador de milhares 6 5 5 2" xfId="26147"/>
    <cellStyle name="Separador de milhares 6 5 5 3" xfId="27973"/>
    <cellStyle name="Separador de milhares 6 5 5 4" xfId="21471"/>
    <cellStyle name="Separador de milhares 6 5 6" xfId="6006"/>
    <cellStyle name="Separador de milhares 6 5 7" xfId="13934"/>
    <cellStyle name="Separador de milhares 6 5 7 2" xfId="29177"/>
    <cellStyle name="Separador de milhares 6 5 8" xfId="16264"/>
    <cellStyle name="Separador de milhares 6 6" xfId="3282"/>
    <cellStyle name="Separador de milhares 6 6 2" xfId="3283"/>
    <cellStyle name="Separador de milhares 6 6 2 2" xfId="9440"/>
    <cellStyle name="Separador de milhares 6 6 2 2 2" xfId="26155"/>
    <cellStyle name="Separador de milhares 6 6 2 2 3" xfId="27981"/>
    <cellStyle name="Separador de milhares 6 6 2 2 4" xfId="21479"/>
    <cellStyle name="Separador de milhares 6 6 2 3" xfId="9439"/>
    <cellStyle name="Separador de milhares 6 6 2 3 2" xfId="26154"/>
    <cellStyle name="Separador de milhares 6 6 2 3 3" xfId="27980"/>
    <cellStyle name="Separador de milhares 6 6 2 3 4" xfId="21478"/>
    <cellStyle name="Separador de milhares 6 6 2 4" xfId="6010"/>
    <cellStyle name="Separador de milhares 6 6 3" xfId="3284"/>
    <cellStyle name="Separador de milhares 6 6 3 2" xfId="9442"/>
    <cellStyle name="Separador de milhares 6 6 3 2 2" xfId="26157"/>
    <cellStyle name="Separador de milhares 6 6 3 2 3" xfId="27983"/>
    <cellStyle name="Separador de milhares 6 6 3 2 4" xfId="21481"/>
    <cellStyle name="Separador de milhares 6 6 3 3" xfId="9441"/>
    <cellStyle name="Separador de milhares 6 6 3 3 2" xfId="26156"/>
    <cellStyle name="Separador de milhares 6 6 3 3 3" xfId="27982"/>
    <cellStyle name="Separador de milhares 6 6 3 3 4" xfId="21480"/>
    <cellStyle name="Separador de milhares 6 6 3 4" xfId="6011"/>
    <cellStyle name="Separador de milhares 6 6 4" xfId="9443"/>
    <cellStyle name="Separador de milhares 6 6 4 2" xfId="26158"/>
    <cellStyle name="Separador de milhares 6 6 4 3" xfId="27984"/>
    <cellStyle name="Separador de milhares 6 6 4 4" xfId="21482"/>
    <cellStyle name="Separador de milhares 6 6 5" xfId="9438"/>
    <cellStyle name="Separador de milhares 6 6 5 2" xfId="26153"/>
    <cellStyle name="Separador de milhares 6 6 5 3" xfId="27979"/>
    <cellStyle name="Separador de milhares 6 6 5 4" xfId="21477"/>
    <cellStyle name="Separador de milhares 6 6 6" xfId="6009"/>
    <cellStyle name="Separador de milhares 6 6 7" xfId="13935"/>
    <cellStyle name="Separador de milhares 6 6 7 2" xfId="29178"/>
    <cellStyle name="Separador de milhares 6 6 8" xfId="16265"/>
    <cellStyle name="Separador de milhares 6 7" xfId="3285"/>
    <cellStyle name="Separador de milhares 6 7 2" xfId="3286"/>
    <cellStyle name="Separador de milhares 6 7 2 2" xfId="9446"/>
    <cellStyle name="Separador de milhares 6 7 2 2 2" xfId="26161"/>
    <cellStyle name="Separador de milhares 6 7 2 2 3" xfId="27987"/>
    <cellStyle name="Separador de milhares 6 7 2 2 4" xfId="21485"/>
    <cellStyle name="Separador de milhares 6 7 2 3" xfId="9445"/>
    <cellStyle name="Separador de milhares 6 7 2 3 2" xfId="26160"/>
    <cellStyle name="Separador de milhares 6 7 2 3 3" xfId="27986"/>
    <cellStyle name="Separador de milhares 6 7 2 3 4" xfId="21484"/>
    <cellStyle name="Separador de milhares 6 7 2 4" xfId="6013"/>
    <cellStyle name="Separador de milhares 6 7 3" xfId="3287"/>
    <cellStyle name="Separador de milhares 6 7 3 2" xfId="9448"/>
    <cellStyle name="Separador de milhares 6 7 3 2 2" xfId="26163"/>
    <cellStyle name="Separador de milhares 6 7 3 2 3" xfId="27989"/>
    <cellStyle name="Separador de milhares 6 7 3 2 4" xfId="21487"/>
    <cellStyle name="Separador de milhares 6 7 3 3" xfId="9447"/>
    <cellStyle name="Separador de milhares 6 7 3 3 2" xfId="26162"/>
    <cellStyle name="Separador de milhares 6 7 3 3 3" xfId="27988"/>
    <cellStyle name="Separador de milhares 6 7 3 3 4" xfId="21486"/>
    <cellStyle name="Separador de milhares 6 7 3 4" xfId="6014"/>
    <cellStyle name="Separador de milhares 6 7 4" xfId="9449"/>
    <cellStyle name="Separador de milhares 6 7 4 2" xfId="26164"/>
    <cellStyle name="Separador de milhares 6 7 4 3" xfId="27990"/>
    <cellStyle name="Separador de milhares 6 7 4 4" xfId="21488"/>
    <cellStyle name="Separador de milhares 6 7 5" xfId="9444"/>
    <cellStyle name="Separador de milhares 6 7 5 2" xfId="26159"/>
    <cellStyle name="Separador de milhares 6 7 5 3" xfId="27985"/>
    <cellStyle name="Separador de milhares 6 7 5 4" xfId="21483"/>
    <cellStyle name="Separador de milhares 6 7 6" xfId="6012"/>
    <cellStyle name="Separador de milhares 6 7 7" xfId="13936"/>
    <cellStyle name="Separador de milhares 6 7 7 2" xfId="29179"/>
    <cellStyle name="Separador de milhares 6 7 8" xfId="16266"/>
    <cellStyle name="Separador de milhares 6 8" xfId="3288"/>
    <cellStyle name="Separador de milhares 6 8 2" xfId="3289"/>
    <cellStyle name="Separador de milhares 6 8 2 2" xfId="9452"/>
    <cellStyle name="Separador de milhares 6 8 2 2 2" xfId="26167"/>
    <cellStyle name="Separador de milhares 6 8 2 2 3" xfId="27993"/>
    <cellStyle name="Separador de milhares 6 8 2 2 4" xfId="21491"/>
    <cellStyle name="Separador de milhares 6 8 2 3" xfId="9451"/>
    <cellStyle name="Separador de milhares 6 8 2 3 2" xfId="26166"/>
    <cellStyle name="Separador de milhares 6 8 2 3 3" xfId="27992"/>
    <cellStyle name="Separador de milhares 6 8 2 3 4" xfId="21490"/>
    <cellStyle name="Separador de milhares 6 8 2 4" xfId="6016"/>
    <cellStyle name="Separador de milhares 6 8 3" xfId="3290"/>
    <cellStyle name="Separador de milhares 6 8 3 2" xfId="9454"/>
    <cellStyle name="Separador de milhares 6 8 3 2 2" xfId="26169"/>
    <cellStyle name="Separador de milhares 6 8 3 2 3" xfId="27995"/>
    <cellStyle name="Separador de milhares 6 8 3 2 4" xfId="21493"/>
    <cellStyle name="Separador de milhares 6 8 3 3" xfId="9453"/>
    <cellStyle name="Separador de milhares 6 8 3 3 2" xfId="26168"/>
    <cellStyle name="Separador de milhares 6 8 3 3 3" xfId="27994"/>
    <cellStyle name="Separador de milhares 6 8 3 3 4" xfId="21492"/>
    <cellStyle name="Separador de milhares 6 8 3 4" xfId="6017"/>
    <cellStyle name="Separador de milhares 6 8 4" xfId="9455"/>
    <cellStyle name="Separador de milhares 6 8 4 2" xfId="26170"/>
    <cellStyle name="Separador de milhares 6 8 4 3" xfId="27996"/>
    <cellStyle name="Separador de milhares 6 8 4 4" xfId="21494"/>
    <cellStyle name="Separador de milhares 6 8 5" xfId="9450"/>
    <cellStyle name="Separador de milhares 6 8 5 2" xfId="26165"/>
    <cellStyle name="Separador de milhares 6 8 5 3" xfId="27991"/>
    <cellStyle name="Separador de milhares 6 8 5 4" xfId="21489"/>
    <cellStyle name="Separador de milhares 6 8 6" xfId="6015"/>
    <cellStyle name="Separador de milhares 6 8 7" xfId="13937"/>
    <cellStyle name="Separador de milhares 6 8 7 2" xfId="29180"/>
    <cellStyle name="Separador de milhares 6 8 8" xfId="16267"/>
    <cellStyle name="Separador de milhares 6 9" xfId="3291"/>
    <cellStyle name="Separador de milhares 6 9 2" xfId="3292"/>
    <cellStyle name="Separador de milhares 6 9 2 2" xfId="9458"/>
    <cellStyle name="Separador de milhares 6 9 2 2 2" xfId="26173"/>
    <cellStyle name="Separador de milhares 6 9 2 2 3" xfId="27999"/>
    <cellStyle name="Separador de milhares 6 9 2 2 4" xfId="21497"/>
    <cellStyle name="Separador de milhares 6 9 2 3" xfId="9457"/>
    <cellStyle name="Separador de milhares 6 9 2 3 2" xfId="26172"/>
    <cellStyle name="Separador de milhares 6 9 2 3 3" xfId="27998"/>
    <cellStyle name="Separador de milhares 6 9 2 3 4" xfId="21496"/>
    <cellStyle name="Separador de milhares 6 9 2 4" xfId="6019"/>
    <cellStyle name="Separador de milhares 6 9 3" xfId="3293"/>
    <cellStyle name="Separador de milhares 6 9 3 2" xfId="9460"/>
    <cellStyle name="Separador de milhares 6 9 3 2 2" xfId="26175"/>
    <cellStyle name="Separador de milhares 6 9 3 2 3" xfId="28001"/>
    <cellStyle name="Separador de milhares 6 9 3 2 4" xfId="21499"/>
    <cellStyle name="Separador de milhares 6 9 3 3" xfId="9459"/>
    <cellStyle name="Separador de milhares 6 9 3 3 2" xfId="26174"/>
    <cellStyle name="Separador de milhares 6 9 3 3 3" xfId="28000"/>
    <cellStyle name="Separador de milhares 6 9 3 3 4" xfId="21498"/>
    <cellStyle name="Separador de milhares 6 9 3 4" xfId="6020"/>
    <cellStyle name="Separador de milhares 6 9 4" xfId="9461"/>
    <cellStyle name="Separador de milhares 6 9 4 2" xfId="26176"/>
    <cellStyle name="Separador de milhares 6 9 4 3" xfId="28002"/>
    <cellStyle name="Separador de milhares 6 9 4 4" xfId="21500"/>
    <cellStyle name="Separador de milhares 6 9 5" xfId="9456"/>
    <cellStyle name="Separador de milhares 6 9 5 2" xfId="26171"/>
    <cellStyle name="Separador de milhares 6 9 5 3" xfId="27997"/>
    <cellStyle name="Separador de milhares 6 9 5 4" xfId="21495"/>
    <cellStyle name="Separador de milhares 6 9 6" xfId="6018"/>
    <cellStyle name="Separador de milhares 6 9 7" xfId="13938"/>
    <cellStyle name="Separador de milhares 6 9 7 2" xfId="29181"/>
    <cellStyle name="Separador de milhares 6 9 8" xfId="16268"/>
    <cellStyle name="Separador de milhares 67" xfId="3294"/>
    <cellStyle name="Separador de milhares 67 2" xfId="9462"/>
    <cellStyle name="Separador de milhares 67 2 2" xfId="26177"/>
    <cellStyle name="Separador de milhares 67 2 3" xfId="28003"/>
    <cellStyle name="Separador de milhares 67 2 4" xfId="21501"/>
    <cellStyle name="Separador de milhares 7" xfId="3295"/>
    <cellStyle name="Separador de milhares 7 10" xfId="3296"/>
    <cellStyle name="Separador de milhares 7 10 2" xfId="3297"/>
    <cellStyle name="Separador de milhares 7 10 2 2" xfId="9466"/>
    <cellStyle name="Separador de milhares 7 10 2 2 2" xfId="26181"/>
    <cellStyle name="Separador de milhares 7 10 2 2 3" xfId="28007"/>
    <cellStyle name="Separador de milhares 7 10 2 2 4" xfId="21505"/>
    <cellStyle name="Separador de milhares 7 10 2 3" xfId="9465"/>
    <cellStyle name="Separador de milhares 7 10 2 3 2" xfId="26180"/>
    <cellStyle name="Separador de milhares 7 10 2 3 3" xfId="28006"/>
    <cellStyle name="Separador de milhares 7 10 2 3 4" xfId="21504"/>
    <cellStyle name="Separador de milhares 7 10 2 4" xfId="6022"/>
    <cellStyle name="Separador de milhares 7 10 3" xfId="3298"/>
    <cellStyle name="Separador de milhares 7 10 3 2" xfId="9468"/>
    <cellStyle name="Separador de milhares 7 10 3 2 2" xfId="26183"/>
    <cellStyle name="Separador de milhares 7 10 3 2 3" xfId="28009"/>
    <cellStyle name="Separador de milhares 7 10 3 2 4" xfId="21507"/>
    <cellStyle name="Separador de milhares 7 10 3 3" xfId="9467"/>
    <cellStyle name="Separador de milhares 7 10 3 3 2" xfId="26182"/>
    <cellStyle name="Separador de milhares 7 10 3 3 3" xfId="28008"/>
    <cellStyle name="Separador de milhares 7 10 3 3 4" xfId="21506"/>
    <cellStyle name="Separador de milhares 7 10 3 4" xfId="6023"/>
    <cellStyle name="Separador de milhares 7 10 4" xfId="9469"/>
    <cellStyle name="Separador de milhares 7 10 4 2" xfId="26184"/>
    <cellStyle name="Separador de milhares 7 10 4 3" xfId="28010"/>
    <cellStyle name="Separador de milhares 7 10 4 4" xfId="21508"/>
    <cellStyle name="Separador de milhares 7 10 5" xfId="9464"/>
    <cellStyle name="Separador de milhares 7 10 5 2" xfId="26179"/>
    <cellStyle name="Separador de milhares 7 10 5 3" xfId="28005"/>
    <cellStyle name="Separador de milhares 7 10 5 4" xfId="21503"/>
    <cellStyle name="Separador de milhares 7 10 6" xfId="6021"/>
    <cellStyle name="Separador de milhares 7 10 7" xfId="13939"/>
    <cellStyle name="Separador de milhares 7 10 7 2" xfId="29182"/>
    <cellStyle name="Separador de milhares 7 10 8" xfId="16269"/>
    <cellStyle name="Separador de milhares 7 11" xfId="3299"/>
    <cellStyle name="Separador de milhares 7 11 2" xfId="3300"/>
    <cellStyle name="Separador de milhares 7 11 2 2" xfId="9472"/>
    <cellStyle name="Separador de milhares 7 11 2 2 2" xfId="26187"/>
    <cellStyle name="Separador de milhares 7 11 2 2 3" xfId="28013"/>
    <cellStyle name="Separador de milhares 7 11 2 2 4" xfId="21511"/>
    <cellStyle name="Separador de milhares 7 11 2 3" xfId="9471"/>
    <cellStyle name="Separador de milhares 7 11 2 3 2" xfId="26186"/>
    <cellStyle name="Separador de milhares 7 11 2 3 3" xfId="28012"/>
    <cellStyle name="Separador de milhares 7 11 2 3 4" xfId="21510"/>
    <cellStyle name="Separador de milhares 7 11 2 4" xfId="6025"/>
    <cellStyle name="Separador de milhares 7 11 3" xfId="3301"/>
    <cellStyle name="Separador de milhares 7 11 3 2" xfId="9474"/>
    <cellStyle name="Separador de milhares 7 11 3 2 2" xfId="26189"/>
    <cellStyle name="Separador de milhares 7 11 3 2 3" xfId="28015"/>
    <cellStyle name="Separador de milhares 7 11 3 2 4" xfId="21513"/>
    <cellStyle name="Separador de milhares 7 11 3 3" xfId="9473"/>
    <cellStyle name="Separador de milhares 7 11 3 3 2" xfId="26188"/>
    <cellStyle name="Separador de milhares 7 11 3 3 3" xfId="28014"/>
    <cellStyle name="Separador de milhares 7 11 3 3 4" xfId="21512"/>
    <cellStyle name="Separador de milhares 7 11 3 4" xfId="6026"/>
    <cellStyle name="Separador de milhares 7 11 4" xfId="9475"/>
    <cellStyle name="Separador de milhares 7 11 4 2" xfId="26190"/>
    <cellStyle name="Separador de milhares 7 11 4 3" xfId="28016"/>
    <cellStyle name="Separador de milhares 7 11 4 4" xfId="21514"/>
    <cellStyle name="Separador de milhares 7 11 5" xfId="9470"/>
    <cellStyle name="Separador de milhares 7 11 5 2" xfId="26185"/>
    <cellStyle name="Separador de milhares 7 11 5 3" xfId="28011"/>
    <cellStyle name="Separador de milhares 7 11 5 4" xfId="21509"/>
    <cellStyle name="Separador de milhares 7 11 6" xfId="6024"/>
    <cellStyle name="Separador de milhares 7 11 7" xfId="13940"/>
    <cellStyle name="Separador de milhares 7 11 7 2" xfId="29183"/>
    <cellStyle name="Separador de milhares 7 11 8" xfId="16270"/>
    <cellStyle name="Separador de milhares 7 12" xfId="3302"/>
    <cellStyle name="Separador de milhares 7 12 2" xfId="3303"/>
    <cellStyle name="Separador de milhares 7 12 2 2" xfId="9478"/>
    <cellStyle name="Separador de milhares 7 12 2 2 2" xfId="26193"/>
    <cellStyle name="Separador de milhares 7 12 2 2 3" xfId="28019"/>
    <cellStyle name="Separador de milhares 7 12 2 2 4" xfId="21517"/>
    <cellStyle name="Separador de milhares 7 12 2 3" xfId="9477"/>
    <cellStyle name="Separador de milhares 7 12 2 3 2" xfId="26192"/>
    <cellStyle name="Separador de milhares 7 12 2 3 3" xfId="28018"/>
    <cellStyle name="Separador de milhares 7 12 2 3 4" xfId="21516"/>
    <cellStyle name="Separador de milhares 7 12 2 4" xfId="6028"/>
    <cellStyle name="Separador de milhares 7 12 3" xfId="3304"/>
    <cellStyle name="Separador de milhares 7 12 3 2" xfId="9480"/>
    <cellStyle name="Separador de milhares 7 12 3 2 2" xfId="26195"/>
    <cellStyle name="Separador de milhares 7 12 3 2 3" xfId="28021"/>
    <cellStyle name="Separador de milhares 7 12 3 2 4" xfId="21519"/>
    <cellStyle name="Separador de milhares 7 12 3 3" xfId="9479"/>
    <cellStyle name="Separador de milhares 7 12 3 3 2" xfId="26194"/>
    <cellStyle name="Separador de milhares 7 12 3 3 3" xfId="28020"/>
    <cellStyle name="Separador de milhares 7 12 3 3 4" xfId="21518"/>
    <cellStyle name="Separador de milhares 7 12 3 4" xfId="6029"/>
    <cellStyle name="Separador de milhares 7 12 4" xfId="9481"/>
    <cellStyle name="Separador de milhares 7 12 4 2" xfId="26196"/>
    <cellStyle name="Separador de milhares 7 12 4 3" xfId="28022"/>
    <cellStyle name="Separador de milhares 7 12 4 4" xfId="21520"/>
    <cellStyle name="Separador de milhares 7 12 5" xfId="9476"/>
    <cellStyle name="Separador de milhares 7 12 5 2" xfId="26191"/>
    <cellStyle name="Separador de milhares 7 12 5 3" xfId="28017"/>
    <cellStyle name="Separador de milhares 7 12 5 4" xfId="21515"/>
    <cellStyle name="Separador de milhares 7 12 6" xfId="6027"/>
    <cellStyle name="Separador de milhares 7 12 7" xfId="13941"/>
    <cellStyle name="Separador de milhares 7 12 7 2" xfId="29184"/>
    <cellStyle name="Separador de milhares 7 12 8" xfId="16271"/>
    <cellStyle name="Separador de milhares 7 13" xfId="3305"/>
    <cellStyle name="Separador de milhares 7 13 2" xfId="3306"/>
    <cellStyle name="Separador de milhares 7 13 2 2" xfId="9484"/>
    <cellStyle name="Separador de milhares 7 13 2 2 2" xfId="26199"/>
    <cellStyle name="Separador de milhares 7 13 2 2 3" xfId="28025"/>
    <cellStyle name="Separador de milhares 7 13 2 2 4" xfId="21523"/>
    <cellStyle name="Separador de milhares 7 13 2 3" xfId="9483"/>
    <cellStyle name="Separador de milhares 7 13 2 3 2" xfId="26198"/>
    <cellStyle name="Separador de milhares 7 13 2 3 3" xfId="28024"/>
    <cellStyle name="Separador de milhares 7 13 2 3 4" xfId="21522"/>
    <cellStyle name="Separador de milhares 7 13 2 4" xfId="6031"/>
    <cellStyle name="Separador de milhares 7 13 3" xfId="3307"/>
    <cellStyle name="Separador de milhares 7 13 3 2" xfId="9486"/>
    <cellStyle name="Separador de milhares 7 13 3 2 2" xfId="26201"/>
    <cellStyle name="Separador de milhares 7 13 3 2 3" xfId="28027"/>
    <cellStyle name="Separador de milhares 7 13 3 2 4" xfId="21525"/>
    <cellStyle name="Separador de milhares 7 13 3 3" xfId="9485"/>
    <cellStyle name="Separador de milhares 7 13 3 3 2" xfId="26200"/>
    <cellStyle name="Separador de milhares 7 13 3 3 3" xfId="28026"/>
    <cellStyle name="Separador de milhares 7 13 3 3 4" xfId="21524"/>
    <cellStyle name="Separador de milhares 7 13 3 4" xfId="6032"/>
    <cellStyle name="Separador de milhares 7 13 4" xfId="9487"/>
    <cellStyle name="Separador de milhares 7 13 4 2" xfId="26202"/>
    <cellStyle name="Separador de milhares 7 13 4 3" xfId="28028"/>
    <cellStyle name="Separador de milhares 7 13 4 4" xfId="21526"/>
    <cellStyle name="Separador de milhares 7 13 5" xfId="9482"/>
    <cellStyle name="Separador de milhares 7 13 5 2" xfId="26197"/>
    <cellStyle name="Separador de milhares 7 13 5 3" xfId="28023"/>
    <cellStyle name="Separador de milhares 7 13 5 4" xfId="21521"/>
    <cellStyle name="Separador de milhares 7 13 6" xfId="6030"/>
    <cellStyle name="Separador de milhares 7 13 7" xfId="13942"/>
    <cellStyle name="Separador de milhares 7 13 7 2" xfId="29185"/>
    <cellStyle name="Separador de milhares 7 13 8" xfId="16272"/>
    <cellStyle name="Separador de milhares 7 14" xfId="3308"/>
    <cellStyle name="Separador de milhares 7 14 2" xfId="3309"/>
    <cellStyle name="Separador de milhares 7 14 2 2" xfId="9490"/>
    <cellStyle name="Separador de milhares 7 14 2 2 2" xfId="26205"/>
    <cellStyle name="Separador de milhares 7 14 2 2 3" xfId="28031"/>
    <cellStyle name="Separador de milhares 7 14 2 2 4" xfId="21529"/>
    <cellStyle name="Separador de milhares 7 14 2 3" xfId="9489"/>
    <cellStyle name="Separador de milhares 7 14 2 3 2" xfId="26204"/>
    <cellStyle name="Separador de milhares 7 14 2 3 3" xfId="28030"/>
    <cellStyle name="Separador de milhares 7 14 2 3 4" xfId="21528"/>
    <cellStyle name="Separador de milhares 7 14 2 4" xfId="6034"/>
    <cellStyle name="Separador de milhares 7 14 3" xfId="3310"/>
    <cellStyle name="Separador de milhares 7 14 3 2" xfId="9492"/>
    <cellStyle name="Separador de milhares 7 14 3 2 2" xfId="26207"/>
    <cellStyle name="Separador de milhares 7 14 3 2 3" xfId="28033"/>
    <cellStyle name="Separador de milhares 7 14 3 2 4" xfId="21531"/>
    <cellStyle name="Separador de milhares 7 14 3 3" xfId="9491"/>
    <cellStyle name="Separador de milhares 7 14 3 3 2" xfId="26206"/>
    <cellStyle name="Separador de milhares 7 14 3 3 3" xfId="28032"/>
    <cellStyle name="Separador de milhares 7 14 3 3 4" xfId="21530"/>
    <cellStyle name="Separador de milhares 7 14 3 4" xfId="6035"/>
    <cellStyle name="Separador de milhares 7 14 4" xfId="9493"/>
    <cellStyle name="Separador de milhares 7 14 4 2" xfId="26208"/>
    <cellStyle name="Separador de milhares 7 14 4 3" xfId="28034"/>
    <cellStyle name="Separador de milhares 7 14 4 4" xfId="21532"/>
    <cellStyle name="Separador de milhares 7 14 5" xfId="9488"/>
    <cellStyle name="Separador de milhares 7 14 5 2" xfId="26203"/>
    <cellStyle name="Separador de milhares 7 14 5 3" xfId="28029"/>
    <cellStyle name="Separador de milhares 7 14 5 4" xfId="21527"/>
    <cellStyle name="Separador de milhares 7 14 6" xfId="6033"/>
    <cellStyle name="Separador de milhares 7 14 7" xfId="13943"/>
    <cellStyle name="Separador de milhares 7 14 7 2" xfId="29186"/>
    <cellStyle name="Separador de milhares 7 14 8" xfId="16273"/>
    <cellStyle name="Separador de milhares 7 15" xfId="3311"/>
    <cellStyle name="Separador de milhares 7 15 2" xfId="3312"/>
    <cellStyle name="Separador de milhares 7 15 2 2" xfId="9496"/>
    <cellStyle name="Separador de milhares 7 15 2 2 2" xfId="26211"/>
    <cellStyle name="Separador de milhares 7 15 2 2 3" xfId="28037"/>
    <cellStyle name="Separador de milhares 7 15 2 2 4" xfId="21535"/>
    <cellStyle name="Separador de milhares 7 15 2 3" xfId="9495"/>
    <cellStyle name="Separador de milhares 7 15 2 3 2" xfId="26210"/>
    <cellStyle name="Separador de milhares 7 15 2 3 3" xfId="28036"/>
    <cellStyle name="Separador de milhares 7 15 2 3 4" xfId="21534"/>
    <cellStyle name="Separador de milhares 7 15 2 4" xfId="6037"/>
    <cellStyle name="Separador de milhares 7 15 3" xfId="3313"/>
    <cellStyle name="Separador de milhares 7 15 3 2" xfId="9498"/>
    <cellStyle name="Separador de milhares 7 15 3 2 2" xfId="26213"/>
    <cellStyle name="Separador de milhares 7 15 3 2 3" xfId="28039"/>
    <cellStyle name="Separador de milhares 7 15 3 2 4" xfId="21537"/>
    <cellStyle name="Separador de milhares 7 15 3 3" xfId="9497"/>
    <cellStyle name="Separador de milhares 7 15 3 3 2" xfId="26212"/>
    <cellStyle name="Separador de milhares 7 15 3 3 3" xfId="28038"/>
    <cellStyle name="Separador de milhares 7 15 3 3 4" xfId="21536"/>
    <cellStyle name="Separador de milhares 7 15 3 4" xfId="6038"/>
    <cellStyle name="Separador de milhares 7 15 4" xfId="9499"/>
    <cellStyle name="Separador de milhares 7 15 4 2" xfId="26214"/>
    <cellStyle name="Separador de milhares 7 15 4 3" xfId="28040"/>
    <cellStyle name="Separador de milhares 7 15 4 4" xfId="21538"/>
    <cellStyle name="Separador de milhares 7 15 5" xfId="9494"/>
    <cellStyle name="Separador de milhares 7 15 5 2" xfId="26209"/>
    <cellStyle name="Separador de milhares 7 15 5 3" xfId="28035"/>
    <cellStyle name="Separador de milhares 7 15 5 4" xfId="21533"/>
    <cellStyle name="Separador de milhares 7 15 6" xfId="6036"/>
    <cellStyle name="Separador de milhares 7 15 7" xfId="13944"/>
    <cellStyle name="Separador de milhares 7 15 7 2" xfId="29187"/>
    <cellStyle name="Separador de milhares 7 15 8" xfId="16274"/>
    <cellStyle name="Separador de milhares 7 16" xfId="3314"/>
    <cellStyle name="Separador de milhares 7 16 2" xfId="3315"/>
    <cellStyle name="Separador de milhares 7 16 2 2" xfId="9502"/>
    <cellStyle name="Separador de milhares 7 16 2 2 2" xfId="26217"/>
    <cellStyle name="Separador de milhares 7 16 2 2 3" xfId="28043"/>
    <cellStyle name="Separador de milhares 7 16 2 2 4" xfId="21541"/>
    <cellStyle name="Separador de milhares 7 16 2 3" xfId="9501"/>
    <cellStyle name="Separador de milhares 7 16 2 3 2" xfId="26216"/>
    <cellStyle name="Separador de milhares 7 16 2 3 3" xfId="28042"/>
    <cellStyle name="Separador de milhares 7 16 2 3 4" xfId="21540"/>
    <cellStyle name="Separador de milhares 7 16 2 4" xfId="6040"/>
    <cellStyle name="Separador de milhares 7 16 3" xfId="3316"/>
    <cellStyle name="Separador de milhares 7 16 3 2" xfId="9504"/>
    <cellStyle name="Separador de milhares 7 16 3 2 2" xfId="26219"/>
    <cellStyle name="Separador de milhares 7 16 3 2 3" xfId="28045"/>
    <cellStyle name="Separador de milhares 7 16 3 2 4" xfId="21543"/>
    <cellStyle name="Separador de milhares 7 16 3 3" xfId="9503"/>
    <cellStyle name="Separador de milhares 7 16 3 3 2" xfId="26218"/>
    <cellStyle name="Separador de milhares 7 16 3 3 3" xfId="28044"/>
    <cellStyle name="Separador de milhares 7 16 3 3 4" xfId="21542"/>
    <cellStyle name="Separador de milhares 7 16 3 4" xfId="6041"/>
    <cellStyle name="Separador de milhares 7 16 4" xfId="9505"/>
    <cellStyle name="Separador de milhares 7 16 4 2" xfId="26220"/>
    <cellStyle name="Separador de milhares 7 16 4 3" xfId="28046"/>
    <cellStyle name="Separador de milhares 7 16 4 4" xfId="21544"/>
    <cellStyle name="Separador de milhares 7 16 5" xfId="9500"/>
    <cellStyle name="Separador de milhares 7 16 5 2" xfId="26215"/>
    <cellStyle name="Separador de milhares 7 16 5 3" xfId="28041"/>
    <cellStyle name="Separador de milhares 7 16 5 4" xfId="21539"/>
    <cellStyle name="Separador de milhares 7 16 6" xfId="6039"/>
    <cellStyle name="Separador de milhares 7 16 7" xfId="13945"/>
    <cellStyle name="Separador de milhares 7 16 7 2" xfId="29188"/>
    <cellStyle name="Separador de milhares 7 16 8" xfId="16275"/>
    <cellStyle name="Separador de milhares 7 17" xfId="3317"/>
    <cellStyle name="Separador de milhares 7 17 2" xfId="9506"/>
    <cellStyle name="Separador de milhares 7 17 2 2" xfId="26221"/>
    <cellStyle name="Separador de milhares 7 17 2 3" xfId="28047"/>
    <cellStyle name="Separador de milhares 7 17 2 4" xfId="21545"/>
    <cellStyle name="Separador de milhares 7 18" xfId="3318"/>
    <cellStyle name="Separador de milhares 7 18 2" xfId="9507"/>
    <cellStyle name="Separador de milhares 7 18 2 2" xfId="26222"/>
    <cellStyle name="Separador de milhares 7 18 2 3" xfId="28048"/>
    <cellStyle name="Separador de milhares 7 18 2 4" xfId="21546"/>
    <cellStyle name="Separador de milhares 7 19" xfId="3319"/>
    <cellStyle name="Separador de milhares 7 19 2" xfId="9508"/>
    <cellStyle name="Separador de milhares 7 19 2 2" xfId="26223"/>
    <cellStyle name="Separador de milhares 7 19 2 3" xfId="28049"/>
    <cellStyle name="Separador de milhares 7 19 2 4" xfId="21547"/>
    <cellStyle name="Separador de milhares 7 2" xfId="3320"/>
    <cellStyle name="Separador de milhares 7 2 2" xfId="9509"/>
    <cellStyle name="Separador de milhares 7 2 2 2" xfId="26224"/>
    <cellStyle name="Separador de milhares 7 2 2 3" xfId="28050"/>
    <cellStyle name="Separador de milhares 7 2 2 4" xfId="21548"/>
    <cellStyle name="Separador de milhares 7 20" xfId="9463"/>
    <cellStyle name="Separador de milhares 7 20 2" xfId="26178"/>
    <cellStyle name="Separador de milhares 7 20 3" xfId="28004"/>
    <cellStyle name="Separador de milhares 7 20 4" xfId="21502"/>
    <cellStyle name="Separador de milhares 7 3" xfId="3321"/>
    <cellStyle name="Separador de milhares 7 3 2" xfId="3322"/>
    <cellStyle name="Separador de milhares 7 3 2 2" xfId="6043"/>
    <cellStyle name="Separador de milhares 7 3 2 2 2" xfId="9512"/>
    <cellStyle name="Separador de milhares 7 3 2 2 2 2" xfId="26227"/>
    <cellStyle name="Separador de milhares 7 3 2 2 2 3" xfId="28053"/>
    <cellStyle name="Separador de milhares 7 3 2 2 2 4" xfId="21551"/>
    <cellStyle name="Separador de milhares 7 3 2 3" xfId="9513"/>
    <cellStyle name="Separador de milhares 7 3 2 3 2" xfId="26228"/>
    <cellStyle name="Separador de milhares 7 3 2 3 3" xfId="28054"/>
    <cellStyle name="Separador de milhares 7 3 2 3 4" xfId="21552"/>
    <cellStyle name="Separador de milhares 7 3 2 4" xfId="9511"/>
    <cellStyle name="Separador de milhares 7 3 2 4 2" xfId="26226"/>
    <cellStyle name="Separador de milhares 7 3 2 4 3" xfId="28052"/>
    <cellStyle name="Separador de milhares 7 3 2 4 4" xfId="21550"/>
    <cellStyle name="Separador de milhares 7 3 2 5" xfId="6042"/>
    <cellStyle name="Separador de milhares 7 3 2 6" xfId="14846"/>
    <cellStyle name="Separador de milhares 7 3 3" xfId="3323"/>
    <cellStyle name="Separador de milhares 7 3 3 2" xfId="9515"/>
    <cellStyle name="Separador de milhares 7 3 3 2 2" xfId="26230"/>
    <cellStyle name="Separador de milhares 7 3 3 2 3" xfId="28056"/>
    <cellStyle name="Separador de milhares 7 3 3 2 4" xfId="21554"/>
    <cellStyle name="Separador de milhares 7 3 3 3" xfId="9514"/>
    <cellStyle name="Separador de milhares 7 3 3 3 2" xfId="26229"/>
    <cellStyle name="Separador de milhares 7 3 3 3 3" xfId="28055"/>
    <cellStyle name="Separador de milhares 7 3 3 3 4" xfId="21553"/>
    <cellStyle name="Separador de milhares 7 3 3 4" xfId="6044"/>
    <cellStyle name="Separador de milhares 7 3 4" xfId="3324"/>
    <cellStyle name="Separador de milhares 7 3 4 2" xfId="9516"/>
    <cellStyle name="Separador de milhares 7 3 4 2 2" xfId="26231"/>
    <cellStyle name="Separador de milhares 7 3 4 2 3" xfId="28057"/>
    <cellStyle name="Separador de milhares 7 3 4 2 4" xfId="21555"/>
    <cellStyle name="Separador de milhares 7 3 4 3" xfId="6045"/>
    <cellStyle name="Separador de milhares 7 3 5" xfId="9517"/>
    <cellStyle name="Separador de milhares 7 3 5 2" xfId="26232"/>
    <cellStyle name="Separador de milhares 7 3 5 3" xfId="28058"/>
    <cellStyle name="Separador de milhares 7 3 5 4" xfId="21556"/>
    <cellStyle name="Separador de milhares 7 3 6" xfId="9510"/>
    <cellStyle name="Separador de milhares 7 3 6 2" xfId="26225"/>
    <cellStyle name="Separador de milhares 7 3 6 3" xfId="28051"/>
    <cellStyle name="Separador de milhares 7 3 6 4" xfId="21549"/>
    <cellStyle name="Separador de milhares 7 3 7" xfId="13946"/>
    <cellStyle name="Separador de milhares 7 3 7 2" xfId="29189"/>
    <cellStyle name="Separador de milhares 7 3 8" xfId="16276"/>
    <cellStyle name="Separador de milhares 7 4" xfId="3325"/>
    <cellStyle name="Separador de milhares 7 4 2" xfId="3326"/>
    <cellStyle name="Separador de milhares 7 4 2 2" xfId="9520"/>
    <cellStyle name="Separador de milhares 7 4 2 2 2" xfId="26235"/>
    <cellStyle name="Separador de milhares 7 4 2 2 3" xfId="28061"/>
    <cellStyle name="Separador de milhares 7 4 2 2 4" xfId="21559"/>
    <cellStyle name="Separador de milhares 7 4 2 3" xfId="9519"/>
    <cellStyle name="Separador de milhares 7 4 2 3 2" xfId="26234"/>
    <cellStyle name="Separador de milhares 7 4 2 3 3" xfId="28060"/>
    <cellStyle name="Separador de milhares 7 4 2 3 4" xfId="21558"/>
    <cellStyle name="Separador de milhares 7 4 2 4" xfId="6047"/>
    <cellStyle name="Separador de milhares 7 4 3" xfId="3327"/>
    <cellStyle name="Separador de milhares 7 4 3 2" xfId="9522"/>
    <cellStyle name="Separador de milhares 7 4 3 2 2" xfId="26237"/>
    <cellStyle name="Separador de milhares 7 4 3 2 3" xfId="28063"/>
    <cellStyle name="Separador de milhares 7 4 3 2 4" xfId="21561"/>
    <cellStyle name="Separador de milhares 7 4 3 3" xfId="9521"/>
    <cellStyle name="Separador de milhares 7 4 3 3 2" xfId="26236"/>
    <cellStyle name="Separador de milhares 7 4 3 3 3" xfId="28062"/>
    <cellStyle name="Separador de milhares 7 4 3 3 4" xfId="21560"/>
    <cellStyle name="Separador de milhares 7 4 3 4" xfId="6048"/>
    <cellStyle name="Separador de milhares 7 4 4" xfId="9523"/>
    <cellStyle name="Separador de milhares 7 4 4 2" xfId="26238"/>
    <cellStyle name="Separador de milhares 7 4 4 3" xfId="28064"/>
    <cellStyle name="Separador de milhares 7 4 4 4" xfId="21562"/>
    <cellStyle name="Separador de milhares 7 4 5" xfId="9518"/>
    <cellStyle name="Separador de milhares 7 4 5 2" xfId="26233"/>
    <cellStyle name="Separador de milhares 7 4 5 3" xfId="28059"/>
    <cellStyle name="Separador de milhares 7 4 5 4" xfId="21557"/>
    <cellStyle name="Separador de milhares 7 4 6" xfId="6046"/>
    <cellStyle name="Separador de milhares 7 4 7" xfId="13947"/>
    <cellStyle name="Separador de milhares 7 4 7 2" xfId="29190"/>
    <cellStyle name="Separador de milhares 7 4 8" xfId="16277"/>
    <cellStyle name="Separador de milhares 7 5" xfId="3328"/>
    <cellStyle name="Separador de milhares 7 5 2" xfId="3329"/>
    <cellStyle name="Separador de milhares 7 5 2 2" xfId="9526"/>
    <cellStyle name="Separador de milhares 7 5 2 2 2" xfId="26241"/>
    <cellStyle name="Separador de milhares 7 5 2 2 3" xfId="28067"/>
    <cellStyle name="Separador de milhares 7 5 2 2 4" xfId="21565"/>
    <cellStyle name="Separador de milhares 7 5 2 3" xfId="9525"/>
    <cellStyle name="Separador de milhares 7 5 2 3 2" xfId="26240"/>
    <cellStyle name="Separador de milhares 7 5 2 3 3" xfId="28066"/>
    <cellStyle name="Separador de milhares 7 5 2 3 4" xfId="21564"/>
    <cellStyle name="Separador de milhares 7 5 2 4" xfId="6050"/>
    <cellStyle name="Separador de milhares 7 5 3" xfId="3330"/>
    <cellStyle name="Separador de milhares 7 5 3 2" xfId="9528"/>
    <cellStyle name="Separador de milhares 7 5 3 2 2" xfId="26243"/>
    <cellStyle name="Separador de milhares 7 5 3 2 3" xfId="28069"/>
    <cellStyle name="Separador de milhares 7 5 3 2 4" xfId="21567"/>
    <cellStyle name="Separador de milhares 7 5 3 3" xfId="9527"/>
    <cellStyle name="Separador de milhares 7 5 3 3 2" xfId="26242"/>
    <cellStyle name="Separador de milhares 7 5 3 3 3" xfId="28068"/>
    <cellStyle name="Separador de milhares 7 5 3 3 4" xfId="21566"/>
    <cellStyle name="Separador de milhares 7 5 3 4" xfId="6051"/>
    <cellStyle name="Separador de milhares 7 5 4" xfId="9529"/>
    <cellStyle name="Separador de milhares 7 5 4 2" xfId="26244"/>
    <cellStyle name="Separador de milhares 7 5 4 3" xfId="28070"/>
    <cellStyle name="Separador de milhares 7 5 4 4" xfId="21568"/>
    <cellStyle name="Separador de milhares 7 5 5" xfId="9524"/>
    <cellStyle name="Separador de milhares 7 5 5 2" xfId="26239"/>
    <cellStyle name="Separador de milhares 7 5 5 3" xfId="28065"/>
    <cellStyle name="Separador de milhares 7 5 5 4" xfId="21563"/>
    <cellStyle name="Separador de milhares 7 5 6" xfId="6049"/>
    <cellStyle name="Separador de milhares 7 5 7" xfId="13948"/>
    <cellStyle name="Separador de milhares 7 5 7 2" xfId="29191"/>
    <cellStyle name="Separador de milhares 7 5 8" xfId="16278"/>
    <cellStyle name="Separador de milhares 7 6" xfId="3331"/>
    <cellStyle name="Separador de milhares 7 6 2" xfId="3332"/>
    <cellStyle name="Separador de milhares 7 6 2 2" xfId="9532"/>
    <cellStyle name="Separador de milhares 7 6 2 2 2" xfId="26247"/>
    <cellStyle name="Separador de milhares 7 6 2 2 3" xfId="28073"/>
    <cellStyle name="Separador de milhares 7 6 2 2 4" xfId="21571"/>
    <cellStyle name="Separador de milhares 7 6 2 3" xfId="9531"/>
    <cellStyle name="Separador de milhares 7 6 2 3 2" xfId="26246"/>
    <cellStyle name="Separador de milhares 7 6 2 3 3" xfId="28072"/>
    <cellStyle name="Separador de milhares 7 6 2 3 4" xfId="21570"/>
    <cellStyle name="Separador de milhares 7 6 2 4" xfId="6053"/>
    <cellStyle name="Separador de milhares 7 6 3" xfId="3333"/>
    <cellStyle name="Separador de milhares 7 6 3 2" xfId="9534"/>
    <cellStyle name="Separador de milhares 7 6 3 2 2" xfId="26249"/>
    <cellStyle name="Separador de milhares 7 6 3 2 3" xfId="28075"/>
    <cellStyle name="Separador de milhares 7 6 3 2 4" xfId="21573"/>
    <cellStyle name="Separador de milhares 7 6 3 3" xfId="9533"/>
    <cellStyle name="Separador de milhares 7 6 3 3 2" xfId="26248"/>
    <cellStyle name="Separador de milhares 7 6 3 3 3" xfId="28074"/>
    <cellStyle name="Separador de milhares 7 6 3 3 4" xfId="21572"/>
    <cellStyle name="Separador de milhares 7 6 3 4" xfId="6054"/>
    <cellStyle name="Separador de milhares 7 6 4" xfId="9535"/>
    <cellStyle name="Separador de milhares 7 6 4 2" xfId="26250"/>
    <cellStyle name="Separador de milhares 7 6 4 3" xfId="28076"/>
    <cellStyle name="Separador de milhares 7 6 4 4" xfId="21574"/>
    <cellStyle name="Separador de milhares 7 6 5" xfId="9530"/>
    <cellStyle name="Separador de milhares 7 6 5 2" xfId="26245"/>
    <cellStyle name="Separador de milhares 7 6 5 3" xfId="28071"/>
    <cellStyle name="Separador de milhares 7 6 5 4" xfId="21569"/>
    <cellStyle name="Separador de milhares 7 6 6" xfId="6052"/>
    <cellStyle name="Separador de milhares 7 6 7" xfId="13949"/>
    <cellStyle name="Separador de milhares 7 6 7 2" xfId="29192"/>
    <cellStyle name="Separador de milhares 7 6 8" xfId="16279"/>
    <cellStyle name="Separador de milhares 7 7" xfId="3334"/>
    <cellStyle name="Separador de milhares 7 7 2" xfId="3335"/>
    <cellStyle name="Separador de milhares 7 7 2 2" xfId="9538"/>
    <cellStyle name="Separador de milhares 7 7 2 2 2" xfId="26253"/>
    <cellStyle name="Separador de milhares 7 7 2 2 3" xfId="28079"/>
    <cellStyle name="Separador de milhares 7 7 2 2 4" xfId="21577"/>
    <cellStyle name="Separador de milhares 7 7 2 3" xfId="9537"/>
    <cellStyle name="Separador de milhares 7 7 2 3 2" xfId="26252"/>
    <cellStyle name="Separador de milhares 7 7 2 3 3" xfId="28078"/>
    <cellStyle name="Separador de milhares 7 7 2 3 4" xfId="21576"/>
    <cellStyle name="Separador de milhares 7 7 2 4" xfId="6056"/>
    <cellStyle name="Separador de milhares 7 7 3" xfId="3336"/>
    <cellStyle name="Separador de milhares 7 7 3 2" xfId="9540"/>
    <cellStyle name="Separador de milhares 7 7 3 2 2" xfId="26255"/>
    <cellStyle name="Separador de milhares 7 7 3 2 3" xfId="28081"/>
    <cellStyle name="Separador de milhares 7 7 3 2 4" xfId="21579"/>
    <cellStyle name="Separador de milhares 7 7 3 3" xfId="9539"/>
    <cellStyle name="Separador de milhares 7 7 3 3 2" xfId="26254"/>
    <cellStyle name="Separador de milhares 7 7 3 3 3" xfId="28080"/>
    <cellStyle name="Separador de milhares 7 7 3 3 4" xfId="21578"/>
    <cellStyle name="Separador de milhares 7 7 3 4" xfId="6057"/>
    <cellStyle name="Separador de milhares 7 7 4" xfId="9541"/>
    <cellStyle name="Separador de milhares 7 7 4 2" xfId="26256"/>
    <cellStyle name="Separador de milhares 7 7 4 3" xfId="28082"/>
    <cellStyle name="Separador de milhares 7 7 4 4" xfId="21580"/>
    <cellStyle name="Separador de milhares 7 7 5" xfId="9536"/>
    <cellStyle name="Separador de milhares 7 7 5 2" xfId="26251"/>
    <cellStyle name="Separador de milhares 7 7 5 3" xfId="28077"/>
    <cellStyle name="Separador de milhares 7 7 5 4" xfId="21575"/>
    <cellStyle name="Separador de milhares 7 7 6" xfId="6055"/>
    <cellStyle name="Separador de milhares 7 7 7" xfId="13950"/>
    <cellStyle name="Separador de milhares 7 7 7 2" xfId="29193"/>
    <cellStyle name="Separador de milhares 7 7 8" xfId="16280"/>
    <cellStyle name="Separador de milhares 7 8" xfId="3337"/>
    <cellStyle name="Separador de milhares 7 8 2" xfId="3338"/>
    <cellStyle name="Separador de milhares 7 8 2 2" xfId="9544"/>
    <cellStyle name="Separador de milhares 7 8 2 2 2" xfId="26259"/>
    <cellStyle name="Separador de milhares 7 8 2 2 3" xfId="28085"/>
    <cellStyle name="Separador de milhares 7 8 2 2 4" xfId="21583"/>
    <cellStyle name="Separador de milhares 7 8 2 3" xfId="9543"/>
    <cellStyle name="Separador de milhares 7 8 2 3 2" xfId="26258"/>
    <cellStyle name="Separador de milhares 7 8 2 3 3" xfId="28084"/>
    <cellStyle name="Separador de milhares 7 8 2 3 4" xfId="21582"/>
    <cellStyle name="Separador de milhares 7 8 2 4" xfId="6059"/>
    <cellStyle name="Separador de milhares 7 8 3" xfId="3339"/>
    <cellStyle name="Separador de milhares 7 8 3 2" xfId="9546"/>
    <cellStyle name="Separador de milhares 7 8 3 2 2" xfId="26261"/>
    <cellStyle name="Separador de milhares 7 8 3 2 3" xfId="28087"/>
    <cellStyle name="Separador de milhares 7 8 3 2 4" xfId="21585"/>
    <cellStyle name="Separador de milhares 7 8 3 3" xfId="9545"/>
    <cellStyle name="Separador de milhares 7 8 3 3 2" xfId="26260"/>
    <cellStyle name="Separador de milhares 7 8 3 3 3" xfId="28086"/>
    <cellStyle name="Separador de milhares 7 8 3 3 4" xfId="21584"/>
    <cellStyle name="Separador de milhares 7 8 3 4" xfId="6060"/>
    <cellStyle name="Separador de milhares 7 8 4" xfId="9547"/>
    <cellStyle name="Separador de milhares 7 8 4 2" xfId="26262"/>
    <cellStyle name="Separador de milhares 7 8 4 3" xfId="28088"/>
    <cellStyle name="Separador de milhares 7 8 4 4" xfId="21586"/>
    <cellStyle name="Separador de milhares 7 8 5" xfId="9542"/>
    <cellStyle name="Separador de milhares 7 8 5 2" xfId="26257"/>
    <cellStyle name="Separador de milhares 7 8 5 3" xfId="28083"/>
    <cellStyle name="Separador de milhares 7 8 5 4" xfId="21581"/>
    <cellStyle name="Separador de milhares 7 8 6" xfId="6058"/>
    <cellStyle name="Separador de milhares 7 8 7" xfId="13951"/>
    <cellStyle name="Separador de milhares 7 8 7 2" xfId="29194"/>
    <cellStyle name="Separador de milhares 7 8 8" xfId="16281"/>
    <cellStyle name="Separador de milhares 7 9" xfId="3340"/>
    <cellStyle name="Separador de milhares 7 9 2" xfId="3341"/>
    <cellStyle name="Separador de milhares 7 9 2 2" xfId="9550"/>
    <cellStyle name="Separador de milhares 7 9 2 2 2" xfId="26265"/>
    <cellStyle name="Separador de milhares 7 9 2 2 3" xfId="28091"/>
    <cellStyle name="Separador de milhares 7 9 2 2 4" xfId="21589"/>
    <cellStyle name="Separador de milhares 7 9 2 3" xfId="9549"/>
    <cellStyle name="Separador de milhares 7 9 2 3 2" xfId="26264"/>
    <cellStyle name="Separador de milhares 7 9 2 3 3" xfId="28090"/>
    <cellStyle name="Separador de milhares 7 9 2 3 4" xfId="21588"/>
    <cellStyle name="Separador de milhares 7 9 2 4" xfId="6062"/>
    <cellStyle name="Separador de milhares 7 9 3" xfId="3342"/>
    <cellStyle name="Separador de milhares 7 9 3 2" xfId="9552"/>
    <cellStyle name="Separador de milhares 7 9 3 2 2" xfId="26267"/>
    <cellStyle name="Separador de milhares 7 9 3 2 3" xfId="28093"/>
    <cellStyle name="Separador de milhares 7 9 3 2 4" xfId="21591"/>
    <cellStyle name="Separador de milhares 7 9 3 3" xfId="9551"/>
    <cellStyle name="Separador de milhares 7 9 3 3 2" xfId="26266"/>
    <cellStyle name="Separador de milhares 7 9 3 3 3" xfId="28092"/>
    <cellStyle name="Separador de milhares 7 9 3 3 4" xfId="21590"/>
    <cellStyle name="Separador de milhares 7 9 3 4" xfId="6063"/>
    <cellStyle name="Separador de milhares 7 9 4" xfId="9553"/>
    <cellStyle name="Separador de milhares 7 9 4 2" xfId="26268"/>
    <cellStyle name="Separador de milhares 7 9 4 3" xfId="28094"/>
    <cellStyle name="Separador de milhares 7 9 4 4" xfId="21592"/>
    <cellStyle name="Separador de milhares 7 9 5" xfId="9548"/>
    <cellStyle name="Separador de milhares 7 9 5 2" xfId="26263"/>
    <cellStyle name="Separador de milhares 7 9 5 3" xfId="28089"/>
    <cellStyle name="Separador de milhares 7 9 5 4" xfId="21587"/>
    <cellStyle name="Separador de milhares 7 9 6" xfId="6061"/>
    <cellStyle name="Separador de milhares 7 9 7" xfId="13952"/>
    <cellStyle name="Separador de milhares 7 9 7 2" xfId="29195"/>
    <cellStyle name="Separador de milhares 7 9 8" xfId="16282"/>
    <cellStyle name="Separador de milhares 8" xfId="3343"/>
    <cellStyle name="Separador de milhares 8 2" xfId="3344"/>
    <cellStyle name="Separador de milhares 8 2 2" xfId="9555"/>
    <cellStyle name="Separador de milhares 8 2 2 2" xfId="26270"/>
    <cellStyle name="Separador de milhares 8 2 2 3" xfId="28096"/>
    <cellStyle name="Separador de milhares 8 2 2 4" xfId="21594"/>
    <cellStyle name="Separador de milhares 8 3" xfId="3345"/>
    <cellStyle name="Separador de milhares 8 3 2" xfId="9556"/>
    <cellStyle name="Separador de milhares 8 3 2 2" xfId="26271"/>
    <cellStyle name="Separador de milhares 8 3 2 3" xfId="28097"/>
    <cellStyle name="Separador de milhares 8 3 2 4" xfId="21595"/>
    <cellStyle name="Separador de milhares 8 4" xfId="3346"/>
    <cellStyle name="Separador de milhares 8 4 2" xfId="9557"/>
    <cellStyle name="Separador de milhares 8 4 2 2" xfId="26272"/>
    <cellStyle name="Separador de milhares 8 4 2 3" xfId="28098"/>
    <cellStyle name="Separador de milhares 8 4 2 4" xfId="21596"/>
    <cellStyle name="Separador de milhares 8 5" xfId="9554"/>
    <cellStyle name="Separador de milhares 8 5 2" xfId="26269"/>
    <cellStyle name="Separador de milhares 8 5 3" xfId="28095"/>
    <cellStyle name="Separador de milhares 8 5 4" xfId="21593"/>
    <cellStyle name="Separador de milhares 9" xfId="3347"/>
    <cellStyle name="Separador de milhares 9 10" xfId="3348"/>
    <cellStyle name="Separador de milhares 9 10 2" xfId="3349"/>
    <cellStyle name="Separador de milhares 9 10 2 2" xfId="9560"/>
    <cellStyle name="Separador de milhares 9 10 2 2 2" xfId="26275"/>
    <cellStyle name="Separador de milhares 9 10 2 2 3" xfId="28101"/>
    <cellStyle name="Separador de milhares 9 10 2 2 4" xfId="21599"/>
    <cellStyle name="Separador de milhares 9 10 3" xfId="3350"/>
    <cellStyle name="Separador de milhares 9 10 3 2" xfId="9562"/>
    <cellStyle name="Separador de milhares 9 10 3 2 2" xfId="26277"/>
    <cellStyle name="Separador de milhares 9 10 3 2 3" xfId="28103"/>
    <cellStyle name="Separador de milhares 9 10 3 2 4" xfId="21601"/>
    <cellStyle name="Separador de milhares 9 10 3 3" xfId="9561"/>
    <cellStyle name="Separador de milhares 9 10 3 3 2" xfId="26276"/>
    <cellStyle name="Separador de milhares 9 10 3 3 3" xfId="28102"/>
    <cellStyle name="Separador de milhares 9 10 3 3 4" xfId="21600"/>
    <cellStyle name="Separador de milhares 9 10 3 4" xfId="6065"/>
    <cellStyle name="Separador de milhares 9 10 4" xfId="3351"/>
    <cellStyle name="Separador de milhares 9 10 4 2" xfId="9564"/>
    <cellStyle name="Separador de milhares 9 10 4 2 2" xfId="26279"/>
    <cellStyle name="Separador de milhares 9 10 4 2 3" xfId="28105"/>
    <cellStyle name="Separador de milhares 9 10 4 2 4" xfId="21603"/>
    <cellStyle name="Separador de milhares 9 10 4 3" xfId="9563"/>
    <cellStyle name="Separador de milhares 9 10 4 3 2" xfId="26278"/>
    <cellStyle name="Separador de milhares 9 10 4 3 3" xfId="28104"/>
    <cellStyle name="Separador de milhares 9 10 4 3 4" xfId="21602"/>
    <cellStyle name="Separador de milhares 9 10 4 4" xfId="6066"/>
    <cellStyle name="Separador de milhares 9 10 5" xfId="9565"/>
    <cellStyle name="Separador de milhares 9 10 5 2" xfId="26280"/>
    <cellStyle name="Separador de milhares 9 10 5 3" xfId="28106"/>
    <cellStyle name="Separador de milhares 9 10 5 4" xfId="21604"/>
    <cellStyle name="Separador de milhares 9 10 6" xfId="9559"/>
    <cellStyle name="Separador de milhares 9 10 6 2" xfId="26274"/>
    <cellStyle name="Separador de milhares 9 10 6 3" xfId="28100"/>
    <cellStyle name="Separador de milhares 9 10 6 4" xfId="21598"/>
    <cellStyle name="Separador de milhares 9 10 7" xfId="6064"/>
    <cellStyle name="Separador de milhares 9 10 8" xfId="13953"/>
    <cellStyle name="Separador de milhares 9 10 8 2" xfId="29196"/>
    <cellStyle name="Separador de milhares 9 10 9" xfId="16283"/>
    <cellStyle name="Separador de milhares 9 11" xfId="3352"/>
    <cellStyle name="Separador de milhares 9 11 2" xfId="3353"/>
    <cellStyle name="Separador de milhares 9 11 2 2" xfId="9567"/>
    <cellStyle name="Separador de milhares 9 11 2 2 2" xfId="26282"/>
    <cellStyle name="Separador de milhares 9 11 2 2 3" xfId="28108"/>
    <cellStyle name="Separador de milhares 9 11 2 2 4" xfId="21606"/>
    <cellStyle name="Separador de milhares 9 11 3" xfId="3354"/>
    <cellStyle name="Separador de milhares 9 11 3 2" xfId="9569"/>
    <cellStyle name="Separador de milhares 9 11 3 2 2" xfId="26284"/>
    <cellStyle name="Separador de milhares 9 11 3 2 3" xfId="28110"/>
    <cellStyle name="Separador de milhares 9 11 3 2 4" xfId="21608"/>
    <cellStyle name="Separador de milhares 9 11 3 3" xfId="9568"/>
    <cellStyle name="Separador de milhares 9 11 3 3 2" xfId="26283"/>
    <cellStyle name="Separador de milhares 9 11 3 3 3" xfId="28109"/>
    <cellStyle name="Separador de milhares 9 11 3 3 4" xfId="21607"/>
    <cellStyle name="Separador de milhares 9 11 3 4" xfId="6068"/>
    <cellStyle name="Separador de milhares 9 11 4" xfId="3355"/>
    <cellStyle name="Separador de milhares 9 11 4 2" xfId="9571"/>
    <cellStyle name="Separador de milhares 9 11 4 2 2" xfId="26286"/>
    <cellStyle name="Separador de milhares 9 11 4 2 3" xfId="28112"/>
    <cellStyle name="Separador de milhares 9 11 4 2 4" xfId="21610"/>
    <cellStyle name="Separador de milhares 9 11 4 3" xfId="9570"/>
    <cellStyle name="Separador de milhares 9 11 4 3 2" xfId="26285"/>
    <cellStyle name="Separador de milhares 9 11 4 3 3" xfId="28111"/>
    <cellStyle name="Separador de milhares 9 11 4 3 4" xfId="21609"/>
    <cellStyle name="Separador de milhares 9 11 4 4" xfId="6069"/>
    <cellStyle name="Separador de milhares 9 11 5" xfId="9572"/>
    <cellStyle name="Separador de milhares 9 11 5 2" xfId="26287"/>
    <cellStyle name="Separador de milhares 9 11 5 3" xfId="28113"/>
    <cellStyle name="Separador de milhares 9 11 5 4" xfId="21611"/>
    <cellStyle name="Separador de milhares 9 11 6" xfId="9566"/>
    <cellStyle name="Separador de milhares 9 11 6 2" xfId="26281"/>
    <cellStyle name="Separador de milhares 9 11 6 3" xfId="28107"/>
    <cellStyle name="Separador de milhares 9 11 6 4" xfId="21605"/>
    <cellStyle name="Separador de milhares 9 11 7" xfId="6067"/>
    <cellStyle name="Separador de milhares 9 11 8" xfId="13954"/>
    <cellStyle name="Separador de milhares 9 11 8 2" xfId="29197"/>
    <cellStyle name="Separador de milhares 9 11 9" xfId="16284"/>
    <cellStyle name="Separador de milhares 9 12" xfId="3356"/>
    <cellStyle name="Separador de milhares 9 12 2" xfId="3357"/>
    <cellStyle name="Separador de milhares 9 12 2 2" xfId="9574"/>
    <cellStyle name="Separador de milhares 9 12 2 2 2" xfId="26289"/>
    <cellStyle name="Separador de milhares 9 12 2 2 3" xfId="28115"/>
    <cellStyle name="Separador de milhares 9 12 2 2 4" xfId="21613"/>
    <cellStyle name="Separador de milhares 9 12 3" xfId="3358"/>
    <cellStyle name="Separador de milhares 9 12 3 2" xfId="9576"/>
    <cellStyle name="Separador de milhares 9 12 3 2 2" xfId="26291"/>
    <cellStyle name="Separador de milhares 9 12 3 2 3" xfId="28117"/>
    <cellStyle name="Separador de milhares 9 12 3 2 4" xfId="21615"/>
    <cellStyle name="Separador de milhares 9 12 3 3" xfId="9575"/>
    <cellStyle name="Separador de milhares 9 12 3 3 2" xfId="26290"/>
    <cellStyle name="Separador de milhares 9 12 3 3 3" xfId="28116"/>
    <cellStyle name="Separador de milhares 9 12 3 3 4" xfId="21614"/>
    <cellStyle name="Separador de milhares 9 12 3 4" xfId="6071"/>
    <cellStyle name="Separador de milhares 9 12 4" xfId="3359"/>
    <cellStyle name="Separador de milhares 9 12 4 2" xfId="9578"/>
    <cellStyle name="Separador de milhares 9 12 4 2 2" xfId="26293"/>
    <cellStyle name="Separador de milhares 9 12 4 2 3" xfId="28119"/>
    <cellStyle name="Separador de milhares 9 12 4 2 4" xfId="21617"/>
    <cellStyle name="Separador de milhares 9 12 4 3" xfId="9577"/>
    <cellStyle name="Separador de milhares 9 12 4 3 2" xfId="26292"/>
    <cellStyle name="Separador de milhares 9 12 4 3 3" xfId="28118"/>
    <cellStyle name="Separador de milhares 9 12 4 3 4" xfId="21616"/>
    <cellStyle name="Separador de milhares 9 12 4 4" xfId="6072"/>
    <cellStyle name="Separador de milhares 9 12 5" xfId="9579"/>
    <cellStyle name="Separador de milhares 9 12 5 2" xfId="26294"/>
    <cellStyle name="Separador de milhares 9 12 5 3" xfId="28120"/>
    <cellStyle name="Separador de milhares 9 12 5 4" xfId="21618"/>
    <cellStyle name="Separador de milhares 9 12 6" xfId="9573"/>
    <cellStyle name="Separador de milhares 9 12 6 2" xfId="26288"/>
    <cellStyle name="Separador de milhares 9 12 6 3" xfId="28114"/>
    <cellStyle name="Separador de milhares 9 12 6 4" xfId="21612"/>
    <cellStyle name="Separador de milhares 9 12 7" xfId="6070"/>
    <cellStyle name="Separador de milhares 9 12 8" xfId="13955"/>
    <cellStyle name="Separador de milhares 9 12 8 2" xfId="29198"/>
    <cellStyle name="Separador de milhares 9 12 9" xfId="16285"/>
    <cellStyle name="Separador de milhares 9 13" xfId="3360"/>
    <cellStyle name="Separador de milhares 9 13 2" xfId="3361"/>
    <cellStyle name="Separador de milhares 9 13 2 2" xfId="9582"/>
    <cellStyle name="Separador de milhares 9 13 2 2 2" xfId="26297"/>
    <cellStyle name="Separador de milhares 9 13 2 2 3" xfId="28123"/>
    <cellStyle name="Separador de milhares 9 13 2 2 4" xfId="21621"/>
    <cellStyle name="Separador de milhares 9 13 2 3" xfId="9581"/>
    <cellStyle name="Separador de milhares 9 13 2 3 2" xfId="26296"/>
    <cellStyle name="Separador de milhares 9 13 2 3 3" xfId="28122"/>
    <cellStyle name="Separador de milhares 9 13 2 3 4" xfId="21620"/>
    <cellStyle name="Separador de milhares 9 13 2 4" xfId="6074"/>
    <cellStyle name="Separador de milhares 9 13 3" xfId="3362"/>
    <cellStyle name="Separador de milhares 9 13 3 2" xfId="9584"/>
    <cellStyle name="Separador de milhares 9 13 3 2 2" xfId="26299"/>
    <cellStyle name="Separador de milhares 9 13 3 2 3" xfId="28125"/>
    <cellStyle name="Separador de milhares 9 13 3 2 4" xfId="21623"/>
    <cellStyle name="Separador de milhares 9 13 3 3" xfId="9583"/>
    <cellStyle name="Separador de milhares 9 13 3 3 2" xfId="26298"/>
    <cellStyle name="Separador de milhares 9 13 3 3 3" xfId="28124"/>
    <cellStyle name="Separador de milhares 9 13 3 3 4" xfId="21622"/>
    <cellStyle name="Separador de milhares 9 13 3 4" xfId="6075"/>
    <cellStyle name="Separador de milhares 9 13 4" xfId="9585"/>
    <cellStyle name="Separador de milhares 9 13 4 2" xfId="26300"/>
    <cellStyle name="Separador de milhares 9 13 4 3" xfId="28126"/>
    <cellStyle name="Separador de milhares 9 13 4 4" xfId="21624"/>
    <cellStyle name="Separador de milhares 9 13 5" xfId="9580"/>
    <cellStyle name="Separador de milhares 9 13 5 2" xfId="26295"/>
    <cellStyle name="Separador de milhares 9 13 5 3" xfId="28121"/>
    <cellStyle name="Separador de milhares 9 13 5 4" xfId="21619"/>
    <cellStyle name="Separador de milhares 9 13 6" xfId="6073"/>
    <cellStyle name="Separador de milhares 9 13 7" xfId="13956"/>
    <cellStyle name="Separador de milhares 9 13 7 2" xfId="29199"/>
    <cellStyle name="Separador de milhares 9 13 8" xfId="16286"/>
    <cellStyle name="Separador de milhares 9 14" xfId="3363"/>
    <cellStyle name="Separador de milhares 9 14 2" xfId="3364"/>
    <cellStyle name="Separador de milhares 9 14 2 2" xfId="9588"/>
    <cellStyle name="Separador de milhares 9 14 2 2 2" xfId="26303"/>
    <cellStyle name="Separador de milhares 9 14 2 2 3" xfId="28129"/>
    <cellStyle name="Separador de milhares 9 14 2 2 4" xfId="21627"/>
    <cellStyle name="Separador de milhares 9 14 2 3" xfId="9587"/>
    <cellStyle name="Separador de milhares 9 14 2 3 2" xfId="26302"/>
    <cellStyle name="Separador de milhares 9 14 2 3 3" xfId="28128"/>
    <cellStyle name="Separador de milhares 9 14 2 3 4" xfId="21626"/>
    <cellStyle name="Separador de milhares 9 14 2 4" xfId="6077"/>
    <cellStyle name="Separador de milhares 9 14 3" xfId="3365"/>
    <cellStyle name="Separador de milhares 9 14 3 2" xfId="9590"/>
    <cellStyle name="Separador de milhares 9 14 3 2 2" xfId="26305"/>
    <cellStyle name="Separador de milhares 9 14 3 2 3" xfId="28131"/>
    <cellStyle name="Separador de milhares 9 14 3 2 4" xfId="21629"/>
    <cellStyle name="Separador de milhares 9 14 3 3" xfId="9589"/>
    <cellStyle name="Separador de milhares 9 14 3 3 2" xfId="26304"/>
    <cellStyle name="Separador de milhares 9 14 3 3 3" xfId="28130"/>
    <cellStyle name="Separador de milhares 9 14 3 3 4" xfId="21628"/>
    <cellStyle name="Separador de milhares 9 14 3 4" xfId="6078"/>
    <cellStyle name="Separador de milhares 9 14 4" xfId="9591"/>
    <cellStyle name="Separador de milhares 9 14 4 2" xfId="26306"/>
    <cellStyle name="Separador de milhares 9 14 4 3" xfId="28132"/>
    <cellStyle name="Separador de milhares 9 14 4 4" xfId="21630"/>
    <cellStyle name="Separador de milhares 9 14 5" xfId="9586"/>
    <cellStyle name="Separador de milhares 9 14 5 2" xfId="26301"/>
    <cellStyle name="Separador de milhares 9 14 5 3" xfId="28127"/>
    <cellStyle name="Separador de milhares 9 14 5 4" xfId="21625"/>
    <cellStyle name="Separador de milhares 9 14 6" xfId="6076"/>
    <cellStyle name="Separador de milhares 9 14 7" xfId="13957"/>
    <cellStyle name="Separador de milhares 9 14 7 2" xfId="29200"/>
    <cellStyle name="Separador de milhares 9 14 8" xfId="16287"/>
    <cellStyle name="Separador de milhares 9 15" xfId="3366"/>
    <cellStyle name="Separador de milhares 9 15 2" xfId="3367"/>
    <cellStyle name="Separador de milhares 9 15 2 2" xfId="9594"/>
    <cellStyle name="Separador de milhares 9 15 2 2 2" xfId="26309"/>
    <cellStyle name="Separador de milhares 9 15 2 2 3" xfId="28135"/>
    <cellStyle name="Separador de milhares 9 15 2 2 4" xfId="21633"/>
    <cellStyle name="Separador de milhares 9 15 2 3" xfId="9593"/>
    <cellStyle name="Separador de milhares 9 15 2 3 2" xfId="26308"/>
    <cellStyle name="Separador de milhares 9 15 2 3 3" xfId="28134"/>
    <cellStyle name="Separador de milhares 9 15 2 3 4" xfId="21632"/>
    <cellStyle name="Separador de milhares 9 15 2 4" xfId="6080"/>
    <cellStyle name="Separador de milhares 9 15 3" xfId="3368"/>
    <cellStyle name="Separador de milhares 9 15 3 2" xfId="9596"/>
    <cellStyle name="Separador de milhares 9 15 3 2 2" xfId="26311"/>
    <cellStyle name="Separador de milhares 9 15 3 2 3" xfId="28137"/>
    <cellStyle name="Separador de milhares 9 15 3 2 4" xfId="21635"/>
    <cellStyle name="Separador de milhares 9 15 3 3" xfId="9595"/>
    <cellStyle name="Separador de milhares 9 15 3 3 2" xfId="26310"/>
    <cellStyle name="Separador de milhares 9 15 3 3 3" xfId="28136"/>
    <cellStyle name="Separador de milhares 9 15 3 3 4" xfId="21634"/>
    <cellStyle name="Separador de milhares 9 15 3 4" xfId="6081"/>
    <cellStyle name="Separador de milhares 9 15 4" xfId="9597"/>
    <cellStyle name="Separador de milhares 9 15 4 2" xfId="26312"/>
    <cellStyle name="Separador de milhares 9 15 4 3" xfId="28138"/>
    <cellStyle name="Separador de milhares 9 15 4 4" xfId="21636"/>
    <cellStyle name="Separador de milhares 9 15 5" xfId="9592"/>
    <cellStyle name="Separador de milhares 9 15 5 2" xfId="26307"/>
    <cellStyle name="Separador de milhares 9 15 5 3" xfId="28133"/>
    <cellStyle name="Separador de milhares 9 15 5 4" xfId="21631"/>
    <cellStyle name="Separador de milhares 9 15 6" xfId="6079"/>
    <cellStyle name="Separador de milhares 9 15 7" xfId="13958"/>
    <cellStyle name="Separador de milhares 9 15 7 2" xfId="29201"/>
    <cellStyle name="Separador de milhares 9 15 8" xfId="16288"/>
    <cellStyle name="Separador de milhares 9 16" xfId="3369"/>
    <cellStyle name="Separador de milhares 9 16 2" xfId="3370"/>
    <cellStyle name="Separador de milhares 9 16 2 2" xfId="9600"/>
    <cellStyle name="Separador de milhares 9 16 2 2 2" xfId="26315"/>
    <cellStyle name="Separador de milhares 9 16 2 2 3" xfId="28141"/>
    <cellStyle name="Separador de milhares 9 16 2 2 4" xfId="21639"/>
    <cellStyle name="Separador de milhares 9 16 2 3" xfId="9599"/>
    <cellStyle name="Separador de milhares 9 16 2 3 2" xfId="26314"/>
    <cellStyle name="Separador de milhares 9 16 2 3 3" xfId="28140"/>
    <cellStyle name="Separador de milhares 9 16 2 3 4" xfId="21638"/>
    <cellStyle name="Separador de milhares 9 16 2 4" xfId="6083"/>
    <cellStyle name="Separador de milhares 9 16 3" xfId="3371"/>
    <cellStyle name="Separador de milhares 9 16 3 2" xfId="9602"/>
    <cellStyle name="Separador de milhares 9 16 3 2 2" xfId="26317"/>
    <cellStyle name="Separador de milhares 9 16 3 2 3" xfId="28143"/>
    <cellStyle name="Separador de milhares 9 16 3 2 4" xfId="21641"/>
    <cellStyle name="Separador de milhares 9 16 3 3" xfId="9601"/>
    <cellStyle name="Separador de milhares 9 16 3 3 2" xfId="26316"/>
    <cellStyle name="Separador de milhares 9 16 3 3 3" xfId="28142"/>
    <cellStyle name="Separador de milhares 9 16 3 3 4" xfId="21640"/>
    <cellStyle name="Separador de milhares 9 16 3 4" xfId="6084"/>
    <cellStyle name="Separador de milhares 9 16 4" xfId="9603"/>
    <cellStyle name="Separador de milhares 9 16 4 2" xfId="26318"/>
    <cellStyle name="Separador de milhares 9 16 4 3" xfId="28144"/>
    <cellStyle name="Separador de milhares 9 16 4 4" xfId="21642"/>
    <cellStyle name="Separador de milhares 9 16 5" xfId="9598"/>
    <cellStyle name="Separador de milhares 9 16 5 2" xfId="26313"/>
    <cellStyle name="Separador de milhares 9 16 5 3" xfId="28139"/>
    <cellStyle name="Separador de milhares 9 16 5 4" xfId="21637"/>
    <cellStyle name="Separador de milhares 9 16 6" xfId="6082"/>
    <cellStyle name="Separador de milhares 9 16 7" xfId="13959"/>
    <cellStyle name="Separador de milhares 9 16 7 2" xfId="29202"/>
    <cellStyle name="Separador de milhares 9 16 8" xfId="16289"/>
    <cellStyle name="Separador de milhares 9 17" xfId="3372"/>
    <cellStyle name="Separador de milhares 9 17 2" xfId="9604"/>
    <cellStyle name="Separador de milhares 9 17 2 2" xfId="26319"/>
    <cellStyle name="Separador de milhares 9 17 2 3" xfId="28145"/>
    <cellStyle name="Separador de milhares 9 17 2 4" xfId="21643"/>
    <cellStyle name="Separador de milhares 9 18" xfId="9558"/>
    <cellStyle name="Separador de milhares 9 18 2" xfId="26273"/>
    <cellStyle name="Separador de milhares 9 18 3" xfId="28099"/>
    <cellStyle name="Separador de milhares 9 18 4" xfId="21597"/>
    <cellStyle name="Separador de milhares 9 2" xfId="3373"/>
    <cellStyle name="Separador de milhares 9 2 2" xfId="3374"/>
    <cellStyle name="Separador de milhares 9 2 2 2" xfId="9606"/>
    <cellStyle name="Separador de milhares 9 2 2 2 2" xfId="26321"/>
    <cellStyle name="Separador de milhares 9 2 2 2 3" xfId="28147"/>
    <cellStyle name="Separador de milhares 9 2 2 2 4" xfId="21645"/>
    <cellStyle name="Separador de milhares 9 2 3" xfId="9605"/>
    <cellStyle name="Separador de milhares 9 2 3 2" xfId="26320"/>
    <cellStyle name="Separador de milhares 9 2 3 3" xfId="28146"/>
    <cellStyle name="Separador de milhares 9 2 3 4" xfId="21644"/>
    <cellStyle name="Separador de milhares 9 3" xfId="3375"/>
    <cellStyle name="Separador de milhares 9 3 2" xfId="3376"/>
    <cellStyle name="Separador de milhares 9 3 2 2" xfId="9608"/>
    <cellStyle name="Separador de milhares 9 3 2 2 2" xfId="26323"/>
    <cellStyle name="Separador de milhares 9 3 2 2 3" xfId="28149"/>
    <cellStyle name="Separador de milhares 9 3 2 2 4" xfId="21647"/>
    <cellStyle name="Separador de milhares 9 3 3" xfId="3377"/>
    <cellStyle name="Separador de milhares 9 3 3 2" xfId="6086"/>
    <cellStyle name="Separador de milhares 9 3 3 2 2" xfId="9610"/>
    <cellStyle name="Separador de milhares 9 3 3 2 2 2" xfId="26325"/>
    <cellStyle name="Separador de milhares 9 3 3 2 2 3" xfId="28151"/>
    <cellStyle name="Separador de milhares 9 3 3 2 2 4" xfId="21649"/>
    <cellStyle name="Separador de milhares 9 3 3 3" xfId="9609"/>
    <cellStyle name="Separador de milhares 9 3 3 3 2" xfId="26324"/>
    <cellStyle name="Separador de milhares 9 3 3 3 3" xfId="28150"/>
    <cellStyle name="Separador de milhares 9 3 3 3 4" xfId="21648"/>
    <cellStyle name="Separador de milhares 9 3 3 4" xfId="6085"/>
    <cellStyle name="Separador de milhares 9 3 4" xfId="3378"/>
    <cellStyle name="Separador de milhares 9 3 4 2" xfId="9612"/>
    <cellStyle name="Separador de milhares 9 3 4 2 2" xfId="26327"/>
    <cellStyle name="Separador de milhares 9 3 4 2 3" xfId="28153"/>
    <cellStyle name="Separador de milhares 9 3 4 2 4" xfId="21651"/>
    <cellStyle name="Separador de milhares 9 3 4 3" xfId="9611"/>
    <cellStyle name="Separador de milhares 9 3 4 3 2" xfId="26326"/>
    <cellStyle name="Separador de milhares 9 3 4 3 3" xfId="28152"/>
    <cellStyle name="Separador de milhares 9 3 4 3 4" xfId="21650"/>
    <cellStyle name="Separador de milhares 9 3 4 4" xfId="6087"/>
    <cellStyle name="Separador de milhares 9 3 5" xfId="3379"/>
    <cellStyle name="Separador de milhares 9 3 5 2" xfId="9613"/>
    <cellStyle name="Separador de milhares 9 3 5 2 2" xfId="26328"/>
    <cellStyle name="Separador de milhares 9 3 5 2 3" xfId="28154"/>
    <cellStyle name="Separador de milhares 9 3 5 2 4" xfId="21652"/>
    <cellStyle name="Separador de milhares 9 3 5 3" xfId="6088"/>
    <cellStyle name="Separador de milhares 9 3 6" xfId="9614"/>
    <cellStyle name="Separador de milhares 9 3 6 2" xfId="26329"/>
    <cellStyle name="Separador de milhares 9 3 6 3" xfId="28155"/>
    <cellStyle name="Separador de milhares 9 3 6 4" xfId="21653"/>
    <cellStyle name="Separador de milhares 9 3 7" xfId="9607"/>
    <cellStyle name="Separador de milhares 9 3 7 2" xfId="26322"/>
    <cellStyle name="Separador de milhares 9 3 7 3" xfId="28148"/>
    <cellStyle name="Separador de milhares 9 3 7 4" xfId="21646"/>
    <cellStyle name="Separador de milhares 9 3 8" xfId="13960"/>
    <cellStyle name="Separador de milhares 9 3 8 2" xfId="29203"/>
    <cellStyle name="Separador de milhares 9 3 9" xfId="16290"/>
    <cellStyle name="Separador de milhares 9 4" xfId="3380"/>
    <cellStyle name="Separador de milhares 9 4 2" xfId="3381"/>
    <cellStyle name="Separador de milhares 9 4 2 2" xfId="9616"/>
    <cellStyle name="Separador de milhares 9 4 2 2 2" xfId="26331"/>
    <cellStyle name="Separador de milhares 9 4 2 2 3" xfId="28157"/>
    <cellStyle name="Separador de milhares 9 4 2 2 4" xfId="21655"/>
    <cellStyle name="Separador de milhares 9 4 3" xfId="3382"/>
    <cellStyle name="Separador de milhares 9 4 3 2" xfId="9618"/>
    <cellStyle name="Separador de milhares 9 4 3 2 2" xfId="26333"/>
    <cellStyle name="Separador de milhares 9 4 3 2 3" xfId="28159"/>
    <cellStyle name="Separador de milhares 9 4 3 2 4" xfId="21657"/>
    <cellStyle name="Separador de milhares 9 4 3 3" xfId="9617"/>
    <cellStyle name="Separador de milhares 9 4 3 3 2" xfId="26332"/>
    <cellStyle name="Separador de milhares 9 4 3 3 3" xfId="28158"/>
    <cellStyle name="Separador de milhares 9 4 3 3 4" xfId="21656"/>
    <cellStyle name="Separador de milhares 9 4 3 4" xfId="6090"/>
    <cellStyle name="Separador de milhares 9 4 4" xfId="3383"/>
    <cellStyle name="Separador de milhares 9 4 4 2" xfId="9620"/>
    <cellStyle name="Separador de milhares 9 4 4 2 2" xfId="26335"/>
    <cellStyle name="Separador de milhares 9 4 4 2 3" xfId="28161"/>
    <cellStyle name="Separador de milhares 9 4 4 2 4" xfId="21659"/>
    <cellStyle name="Separador de milhares 9 4 4 3" xfId="9619"/>
    <cellStyle name="Separador de milhares 9 4 4 3 2" xfId="26334"/>
    <cellStyle name="Separador de milhares 9 4 4 3 3" xfId="28160"/>
    <cellStyle name="Separador de milhares 9 4 4 3 4" xfId="21658"/>
    <cellStyle name="Separador de milhares 9 4 4 4" xfId="6091"/>
    <cellStyle name="Separador de milhares 9 4 5" xfId="9621"/>
    <cellStyle name="Separador de milhares 9 4 5 2" xfId="26336"/>
    <cellStyle name="Separador de milhares 9 4 5 3" xfId="28162"/>
    <cellStyle name="Separador de milhares 9 4 5 4" xfId="21660"/>
    <cellStyle name="Separador de milhares 9 4 6" xfId="9615"/>
    <cellStyle name="Separador de milhares 9 4 6 2" xfId="26330"/>
    <cellStyle name="Separador de milhares 9 4 6 3" xfId="28156"/>
    <cellStyle name="Separador de milhares 9 4 6 4" xfId="21654"/>
    <cellStyle name="Separador de milhares 9 4 7" xfId="6089"/>
    <cellStyle name="Separador de milhares 9 4 8" xfId="13961"/>
    <cellStyle name="Separador de milhares 9 4 8 2" xfId="29204"/>
    <cellStyle name="Separador de milhares 9 4 9" xfId="16291"/>
    <cellStyle name="Separador de milhares 9 5" xfId="3384"/>
    <cellStyle name="Separador de milhares 9 5 2" xfId="3385"/>
    <cellStyle name="Separador de milhares 9 5 2 2" xfId="9623"/>
    <cellStyle name="Separador de milhares 9 5 2 2 2" xfId="26338"/>
    <cellStyle name="Separador de milhares 9 5 2 2 3" xfId="28164"/>
    <cellStyle name="Separador de milhares 9 5 2 2 4" xfId="21662"/>
    <cellStyle name="Separador de milhares 9 5 3" xfId="3386"/>
    <cellStyle name="Separador de milhares 9 5 3 2" xfId="9625"/>
    <cellStyle name="Separador de milhares 9 5 3 2 2" xfId="26340"/>
    <cellStyle name="Separador de milhares 9 5 3 2 3" xfId="28166"/>
    <cellStyle name="Separador de milhares 9 5 3 2 4" xfId="21664"/>
    <cellStyle name="Separador de milhares 9 5 3 3" xfId="9624"/>
    <cellStyle name="Separador de milhares 9 5 3 3 2" xfId="26339"/>
    <cellStyle name="Separador de milhares 9 5 3 3 3" xfId="28165"/>
    <cellStyle name="Separador de milhares 9 5 3 3 4" xfId="21663"/>
    <cellStyle name="Separador de milhares 9 5 3 4" xfId="6093"/>
    <cellStyle name="Separador de milhares 9 5 4" xfId="3387"/>
    <cellStyle name="Separador de milhares 9 5 4 2" xfId="9627"/>
    <cellStyle name="Separador de milhares 9 5 4 2 2" xfId="26342"/>
    <cellStyle name="Separador de milhares 9 5 4 2 3" xfId="28168"/>
    <cellStyle name="Separador de milhares 9 5 4 2 4" xfId="21666"/>
    <cellStyle name="Separador de milhares 9 5 4 3" xfId="9626"/>
    <cellStyle name="Separador de milhares 9 5 4 3 2" xfId="26341"/>
    <cellStyle name="Separador de milhares 9 5 4 3 3" xfId="28167"/>
    <cellStyle name="Separador de milhares 9 5 4 3 4" xfId="21665"/>
    <cellStyle name="Separador de milhares 9 5 4 4" xfId="6094"/>
    <cellStyle name="Separador de milhares 9 5 5" xfId="9628"/>
    <cellStyle name="Separador de milhares 9 5 5 2" xfId="26343"/>
    <cellStyle name="Separador de milhares 9 5 5 3" xfId="28169"/>
    <cellStyle name="Separador de milhares 9 5 5 4" xfId="21667"/>
    <cellStyle name="Separador de milhares 9 5 6" xfId="9622"/>
    <cellStyle name="Separador de milhares 9 5 6 2" xfId="26337"/>
    <cellStyle name="Separador de milhares 9 5 6 3" xfId="28163"/>
    <cellStyle name="Separador de milhares 9 5 6 4" xfId="21661"/>
    <cellStyle name="Separador de milhares 9 5 7" xfId="6092"/>
    <cellStyle name="Separador de milhares 9 5 8" xfId="13962"/>
    <cellStyle name="Separador de milhares 9 5 8 2" xfId="29205"/>
    <cellStyle name="Separador de milhares 9 5 9" xfId="16292"/>
    <cellStyle name="Separador de milhares 9 6" xfId="3388"/>
    <cellStyle name="Separador de milhares 9 6 2" xfId="3389"/>
    <cellStyle name="Separador de milhares 9 6 2 2" xfId="9630"/>
    <cellStyle name="Separador de milhares 9 6 2 2 2" xfId="26345"/>
    <cellStyle name="Separador de milhares 9 6 2 2 3" xfId="28171"/>
    <cellStyle name="Separador de milhares 9 6 2 2 4" xfId="21669"/>
    <cellStyle name="Separador de milhares 9 6 3" xfId="3390"/>
    <cellStyle name="Separador de milhares 9 6 3 2" xfId="9632"/>
    <cellStyle name="Separador de milhares 9 6 3 2 2" xfId="26347"/>
    <cellStyle name="Separador de milhares 9 6 3 2 3" xfId="28173"/>
    <cellStyle name="Separador de milhares 9 6 3 2 4" xfId="21671"/>
    <cellStyle name="Separador de milhares 9 6 3 3" xfId="9631"/>
    <cellStyle name="Separador de milhares 9 6 3 3 2" xfId="26346"/>
    <cellStyle name="Separador de milhares 9 6 3 3 3" xfId="28172"/>
    <cellStyle name="Separador de milhares 9 6 3 3 4" xfId="21670"/>
    <cellStyle name="Separador de milhares 9 6 3 4" xfId="6096"/>
    <cellStyle name="Separador de milhares 9 6 4" xfId="3391"/>
    <cellStyle name="Separador de milhares 9 6 4 2" xfId="9634"/>
    <cellStyle name="Separador de milhares 9 6 4 2 2" xfId="26349"/>
    <cellStyle name="Separador de milhares 9 6 4 2 3" xfId="28175"/>
    <cellStyle name="Separador de milhares 9 6 4 2 4" xfId="21673"/>
    <cellStyle name="Separador de milhares 9 6 4 3" xfId="9633"/>
    <cellStyle name="Separador de milhares 9 6 4 3 2" xfId="26348"/>
    <cellStyle name="Separador de milhares 9 6 4 3 3" xfId="28174"/>
    <cellStyle name="Separador de milhares 9 6 4 3 4" xfId="21672"/>
    <cellStyle name="Separador de milhares 9 6 4 4" xfId="6097"/>
    <cellStyle name="Separador de milhares 9 6 5" xfId="9635"/>
    <cellStyle name="Separador de milhares 9 6 5 2" xfId="26350"/>
    <cellStyle name="Separador de milhares 9 6 5 3" xfId="28176"/>
    <cellStyle name="Separador de milhares 9 6 5 4" xfId="21674"/>
    <cellStyle name="Separador de milhares 9 6 6" xfId="9629"/>
    <cellStyle name="Separador de milhares 9 6 6 2" xfId="26344"/>
    <cellStyle name="Separador de milhares 9 6 6 3" xfId="28170"/>
    <cellStyle name="Separador de milhares 9 6 6 4" xfId="21668"/>
    <cellStyle name="Separador de milhares 9 6 7" xfId="6095"/>
    <cellStyle name="Separador de milhares 9 6 8" xfId="13963"/>
    <cellStyle name="Separador de milhares 9 6 8 2" xfId="29206"/>
    <cellStyle name="Separador de milhares 9 6 9" xfId="16293"/>
    <cellStyle name="Separador de milhares 9 7" xfId="3392"/>
    <cellStyle name="Separador de milhares 9 7 2" xfId="3393"/>
    <cellStyle name="Separador de milhares 9 7 2 2" xfId="9637"/>
    <cellStyle name="Separador de milhares 9 7 2 2 2" xfId="26352"/>
    <cellStyle name="Separador de milhares 9 7 2 2 3" xfId="28178"/>
    <cellStyle name="Separador de milhares 9 7 2 2 4" xfId="21676"/>
    <cellStyle name="Separador de milhares 9 7 3" xfId="3394"/>
    <cellStyle name="Separador de milhares 9 7 3 2" xfId="9639"/>
    <cellStyle name="Separador de milhares 9 7 3 2 2" xfId="26354"/>
    <cellStyle name="Separador de milhares 9 7 3 2 3" xfId="28180"/>
    <cellStyle name="Separador de milhares 9 7 3 2 4" xfId="21678"/>
    <cellStyle name="Separador de milhares 9 7 3 3" xfId="9638"/>
    <cellStyle name="Separador de milhares 9 7 3 3 2" xfId="26353"/>
    <cellStyle name="Separador de milhares 9 7 3 3 3" xfId="28179"/>
    <cellStyle name="Separador de milhares 9 7 3 3 4" xfId="21677"/>
    <cellStyle name="Separador de milhares 9 7 3 4" xfId="6099"/>
    <cellStyle name="Separador de milhares 9 7 4" xfId="3395"/>
    <cellStyle name="Separador de milhares 9 7 4 2" xfId="9641"/>
    <cellStyle name="Separador de milhares 9 7 4 2 2" xfId="26356"/>
    <cellStyle name="Separador de milhares 9 7 4 2 3" xfId="28182"/>
    <cellStyle name="Separador de milhares 9 7 4 2 4" xfId="21680"/>
    <cellStyle name="Separador de milhares 9 7 4 3" xfId="9640"/>
    <cellStyle name="Separador de milhares 9 7 4 3 2" xfId="26355"/>
    <cellStyle name="Separador de milhares 9 7 4 3 3" xfId="28181"/>
    <cellStyle name="Separador de milhares 9 7 4 3 4" xfId="21679"/>
    <cellStyle name="Separador de milhares 9 7 4 4" xfId="6100"/>
    <cellStyle name="Separador de milhares 9 7 5" xfId="9642"/>
    <cellStyle name="Separador de milhares 9 7 5 2" xfId="26357"/>
    <cellStyle name="Separador de milhares 9 7 5 3" xfId="28183"/>
    <cellStyle name="Separador de milhares 9 7 5 4" xfId="21681"/>
    <cellStyle name="Separador de milhares 9 7 6" xfId="9636"/>
    <cellStyle name="Separador de milhares 9 7 6 2" xfId="26351"/>
    <cellStyle name="Separador de milhares 9 7 6 3" xfId="28177"/>
    <cellStyle name="Separador de milhares 9 7 6 4" xfId="21675"/>
    <cellStyle name="Separador de milhares 9 7 7" xfId="6098"/>
    <cellStyle name="Separador de milhares 9 7 8" xfId="13964"/>
    <cellStyle name="Separador de milhares 9 7 8 2" xfId="29207"/>
    <cellStyle name="Separador de milhares 9 7 9" xfId="16294"/>
    <cellStyle name="Separador de milhares 9 8" xfId="3396"/>
    <cellStyle name="Separador de milhares 9 8 2" xfId="3397"/>
    <cellStyle name="Separador de milhares 9 8 2 2" xfId="9644"/>
    <cellStyle name="Separador de milhares 9 8 2 2 2" xfId="26359"/>
    <cellStyle name="Separador de milhares 9 8 2 2 3" xfId="28185"/>
    <cellStyle name="Separador de milhares 9 8 2 2 4" xfId="21683"/>
    <cellStyle name="Separador de milhares 9 8 3" xfId="3398"/>
    <cellStyle name="Separador de milhares 9 8 3 2" xfId="9646"/>
    <cellStyle name="Separador de milhares 9 8 3 2 2" xfId="26361"/>
    <cellStyle name="Separador de milhares 9 8 3 2 3" xfId="28187"/>
    <cellStyle name="Separador de milhares 9 8 3 2 4" xfId="21685"/>
    <cellStyle name="Separador de milhares 9 8 3 3" xfId="9645"/>
    <cellStyle name="Separador de milhares 9 8 3 3 2" xfId="26360"/>
    <cellStyle name="Separador de milhares 9 8 3 3 3" xfId="28186"/>
    <cellStyle name="Separador de milhares 9 8 3 3 4" xfId="21684"/>
    <cellStyle name="Separador de milhares 9 8 3 4" xfId="6102"/>
    <cellStyle name="Separador de milhares 9 8 4" xfId="3399"/>
    <cellStyle name="Separador de milhares 9 8 4 2" xfId="9648"/>
    <cellStyle name="Separador de milhares 9 8 4 2 2" xfId="26363"/>
    <cellStyle name="Separador de milhares 9 8 4 2 3" xfId="28189"/>
    <cellStyle name="Separador de milhares 9 8 4 2 4" xfId="21687"/>
    <cellStyle name="Separador de milhares 9 8 4 3" xfId="9647"/>
    <cellStyle name="Separador de milhares 9 8 4 3 2" xfId="26362"/>
    <cellStyle name="Separador de milhares 9 8 4 3 3" xfId="28188"/>
    <cellStyle name="Separador de milhares 9 8 4 3 4" xfId="21686"/>
    <cellStyle name="Separador de milhares 9 8 4 4" xfId="6103"/>
    <cellStyle name="Separador de milhares 9 8 5" xfId="9649"/>
    <cellStyle name="Separador de milhares 9 8 5 2" xfId="26364"/>
    <cellStyle name="Separador de milhares 9 8 5 3" xfId="28190"/>
    <cellStyle name="Separador de milhares 9 8 5 4" xfId="21688"/>
    <cellStyle name="Separador de milhares 9 8 6" xfId="9643"/>
    <cellStyle name="Separador de milhares 9 8 6 2" xfId="26358"/>
    <cellStyle name="Separador de milhares 9 8 6 3" xfId="28184"/>
    <cellStyle name="Separador de milhares 9 8 6 4" xfId="21682"/>
    <cellStyle name="Separador de milhares 9 8 7" xfId="6101"/>
    <cellStyle name="Separador de milhares 9 8 8" xfId="13965"/>
    <cellStyle name="Separador de milhares 9 8 8 2" xfId="29208"/>
    <cellStyle name="Separador de milhares 9 8 9" xfId="16295"/>
    <cellStyle name="Separador de milhares 9 9" xfId="3400"/>
    <cellStyle name="Separador de milhares 9 9 2" xfId="3401"/>
    <cellStyle name="Separador de milhares 9 9 2 2" xfId="9651"/>
    <cellStyle name="Separador de milhares 9 9 2 2 2" xfId="26366"/>
    <cellStyle name="Separador de milhares 9 9 2 2 3" xfId="28192"/>
    <cellStyle name="Separador de milhares 9 9 2 2 4" xfId="21690"/>
    <cellStyle name="Separador de milhares 9 9 3" xfId="3402"/>
    <cellStyle name="Separador de milhares 9 9 3 2" xfId="9653"/>
    <cellStyle name="Separador de milhares 9 9 3 2 2" xfId="26368"/>
    <cellStyle name="Separador de milhares 9 9 3 2 3" xfId="28194"/>
    <cellStyle name="Separador de milhares 9 9 3 2 4" xfId="21692"/>
    <cellStyle name="Separador de milhares 9 9 3 3" xfId="9652"/>
    <cellStyle name="Separador de milhares 9 9 3 3 2" xfId="26367"/>
    <cellStyle name="Separador de milhares 9 9 3 3 3" xfId="28193"/>
    <cellStyle name="Separador de milhares 9 9 3 3 4" xfId="21691"/>
    <cellStyle name="Separador de milhares 9 9 3 4" xfId="6105"/>
    <cellStyle name="Separador de milhares 9 9 4" xfId="3403"/>
    <cellStyle name="Separador de milhares 9 9 4 2" xfId="9655"/>
    <cellStyle name="Separador de milhares 9 9 4 2 2" xfId="26370"/>
    <cellStyle name="Separador de milhares 9 9 4 2 3" xfId="28196"/>
    <cellStyle name="Separador de milhares 9 9 4 2 4" xfId="21694"/>
    <cellStyle name="Separador de milhares 9 9 4 3" xfId="9654"/>
    <cellStyle name="Separador de milhares 9 9 4 3 2" xfId="26369"/>
    <cellStyle name="Separador de milhares 9 9 4 3 3" xfId="28195"/>
    <cellStyle name="Separador de milhares 9 9 4 3 4" xfId="21693"/>
    <cellStyle name="Separador de milhares 9 9 4 4" xfId="6106"/>
    <cellStyle name="Separador de milhares 9 9 5" xfId="9656"/>
    <cellStyle name="Separador de milhares 9 9 5 2" xfId="26371"/>
    <cellStyle name="Separador de milhares 9 9 5 3" xfId="28197"/>
    <cellStyle name="Separador de milhares 9 9 5 4" xfId="21695"/>
    <cellStyle name="Separador de milhares 9 9 6" xfId="9650"/>
    <cellStyle name="Separador de milhares 9 9 6 2" xfId="26365"/>
    <cellStyle name="Separador de milhares 9 9 6 3" xfId="28191"/>
    <cellStyle name="Separador de milhares 9 9 6 4" xfId="21689"/>
    <cellStyle name="Separador de milhares 9 9 7" xfId="6104"/>
    <cellStyle name="Separador de milhares 9 9 8" xfId="13966"/>
    <cellStyle name="Separador de milhares 9 9 8 2" xfId="29209"/>
    <cellStyle name="Separador de milhares 9 9 9" xfId="16296"/>
    <cellStyle name="Sheet Body" xfId="3404"/>
    <cellStyle name="Sheet Body 2" xfId="9657"/>
    <cellStyle name="Sheet Body 2 2" xfId="26372"/>
    <cellStyle name="Sheet Body 2 3" xfId="28198"/>
    <cellStyle name="Sheet Body 2 4" xfId="21696"/>
    <cellStyle name="Sheet Column Headings" xfId="3405"/>
    <cellStyle name="Sheet Column Headings 2" xfId="9658"/>
    <cellStyle name="Sheet Column Headings 2 2" xfId="26373"/>
    <cellStyle name="Sheet Column Headings 2 3" xfId="28199"/>
    <cellStyle name="Sheet Column Headings 2 4" xfId="21697"/>
    <cellStyle name="Sheet Editable" xfId="3406"/>
    <cellStyle name="Sheet Editable 2" xfId="9659"/>
    <cellStyle name="Sheet Editable 2 2" xfId="26374"/>
    <cellStyle name="Sheet Editable 2 3" xfId="28200"/>
    <cellStyle name="Sheet Editable 2 4" xfId="21698"/>
    <cellStyle name="Sheet Header" xfId="3407"/>
    <cellStyle name="Sheet Header 10" xfId="15483"/>
    <cellStyle name="Sheet Header 10 10" xfId="33482"/>
    <cellStyle name="Sheet Header 10 10 2" xfId="38992"/>
    <cellStyle name="Sheet Header 10 11" xfId="33567"/>
    <cellStyle name="Sheet Header 10 11 2" xfId="39077"/>
    <cellStyle name="Sheet Header 10 12" xfId="33649"/>
    <cellStyle name="Sheet Header 10 12 2" xfId="39159"/>
    <cellStyle name="Sheet Header 10 13" xfId="33726"/>
    <cellStyle name="Sheet Header 10 13 2" xfId="39236"/>
    <cellStyle name="Sheet Header 10 14" xfId="33796"/>
    <cellStyle name="Sheet Header 10 14 2" xfId="39305"/>
    <cellStyle name="Sheet Header 10 15" xfId="33890"/>
    <cellStyle name="Sheet Header 10 15 2" xfId="39399"/>
    <cellStyle name="Sheet Header 10 16" xfId="33952"/>
    <cellStyle name="Sheet Header 10 16 2" xfId="39461"/>
    <cellStyle name="Sheet Header 10 17" xfId="34012"/>
    <cellStyle name="Sheet Header 10 17 2" xfId="39521"/>
    <cellStyle name="Sheet Header 10 18" xfId="34089"/>
    <cellStyle name="Sheet Header 10 18 2" xfId="39598"/>
    <cellStyle name="Sheet Header 10 19" xfId="34637"/>
    <cellStyle name="Sheet Header 10 19 2" xfId="40125"/>
    <cellStyle name="Sheet Header 10 2" xfId="30557"/>
    <cellStyle name="Sheet Header 10 2 2" xfId="32903"/>
    <cellStyle name="Sheet Header 10 2 3" xfId="37495"/>
    <cellStyle name="Sheet Header 10 20" xfId="34728"/>
    <cellStyle name="Sheet Header 10 20 2" xfId="40216"/>
    <cellStyle name="Sheet Header 10 21" xfId="34807"/>
    <cellStyle name="Sheet Header 10 21 2" xfId="40295"/>
    <cellStyle name="Sheet Header 10 22" xfId="34344"/>
    <cellStyle name="Sheet Header 10 22 2" xfId="39840"/>
    <cellStyle name="Sheet Header 10 23" xfId="34902"/>
    <cellStyle name="Sheet Header 10 23 2" xfId="40388"/>
    <cellStyle name="Sheet Header 10 24" xfId="34987"/>
    <cellStyle name="Sheet Header 10 24 2" xfId="40473"/>
    <cellStyle name="Sheet Header 10 25" xfId="35073"/>
    <cellStyle name="Sheet Header 10 25 2" xfId="40559"/>
    <cellStyle name="Sheet Header 10 26" xfId="35138"/>
    <cellStyle name="Sheet Header 10 26 2" xfId="40623"/>
    <cellStyle name="Sheet Header 10 27" xfId="35193"/>
    <cellStyle name="Sheet Header 10 27 2" xfId="40678"/>
    <cellStyle name="Sheet Header 10 28" xfId="35252"/>
    <cellStyle name="Sheet Header 10 28 2" xfId="40737"/>
    <cellStyle name="Sheet Header 10 29" xfId="35309"/>
    <cellStyle name="Sheet Header 10 29 2" xfId="40794"/>
    <cellStyle name="Sheet Header 10 3" xfId="32986"/>
    <cellStyle name="Sheet Header 10 3 2" xfId="38496"/>
    <cellStyle name="Sheet Header 10 30" xfId="35387"/>
    <cellStyle name="Sheet Header 10 30 2" xfId="40872"/>
    <cellStyle name="Sheet Header 10 31" xfId="35446"/>
    <cellStyle name="Sheet Header 10 31 2" xfId="40931"/>
    <cellStyle name="Sheet Header 10 32" xfId="35498"/>
    <cellStyle name="Sheet Header 10 32 2" xfId="40983"/>
    <cellStyle name="Sheet Header 10 33" xfId="35554"/>
    <cellStyle name="Sheet Header 10 33 2" xfId="41039"/>
    <cellStyle name="Sheet Header 10 34" xfId="35645"/>
    <cellStyle name="Sheet Header 10 34 2" xfId="41130"/>
    <cellStyle name="Sheet Header 10 35" xfId="35723"/>
    <cellStyle name="Sheet Header 10 35 2" xfId="41208"/>
    <cellStyle name="Sheet Header 10 36" xfId="34441"/>
    <cellStyle name="Sheet Header 10 36 2" xfId="39932"/>
    <cellStyle name="Sheet Header 10 37" xfId="35789"/>
    <cellStyle name="Sheet Header 10 37 2" xfId="41273"/>
    <cellStyle name="Sheet Header 10 38" xfId="34248"/>
    <cellStyle name="Sheet Header 10 38 2" xfId="39751"/>
    <cellStyle name="Sheet Header 10 39" xfId="35881"/>
    <cellStyle name="Sheet Header 10 39 2" xfId="41365"/>
    <cellStyle name="Sheet Header 10 4" xfId="33074"/>
    <cellStyle name="Sheet Header 10 4 2" xfId="38584"/>
    <cellStyle name="Sheet Header 10 40" xfId="36010"/>
    <cellStyle name="Sheet Header 10 40 2" xfId="38025"/>
    <cellStyle name="Sheet Header 10 40 3" xfId="31525"/>
    <cellStyle name="Sheet Header 10 40 4" xfId="41475"/>
    <cellStyle name="Sheet Header 10 40 5" xfId="44630"/>
    <cellStyle name="Sheet Header 10 41" xfId="32825"/>
    <cellStyle name="Sheet Header 10 5" xfId="33149"/>
    <cellStyle name="Sheet Header 10 5 2" xfId="38659"/>
    <cellStyle name="Sheet Header 10 6" xfId="33226"/>
    <cellStyle name="Sheet Header 10 6 2" xfId="38736"/>
    <cellStyle name="Sheet Header 10 7" xfId="33300"/>
    <cellStyle name="Sheet Header 10 7 2" xfId="38810"/>
    <cellStyle name="Sheet Header 10 8" xfId="33349"/>
    <cellStyle name="Sheet Header 10 8 2" xfId="38859"/>
    <cellStyle name="Sheet Header 10 9" xfId="33396"/>
    <cellStyle name="Sheet Header 10 9 2" xfId="38906"/>
    <cellStyle name="Sheet Header 11" xfId="15511"/>
    <cellStyle name="Sheet Header 11 10" xfId="33510"/>
    <cellStyle name="Sheet Header 11 10 2" xfId="39020"/>
    <cellStyle name="Sheet Header 11 11" xfId="33595"/>
    <cellStyle name="Sheet Header 11 11 2" xfId="39105"/>
    <cellStyle name="Sheet Header 11 12" xfId="33677"/>
    <cellStyle name="Sheet Header 11 12 2" xfId="39187"/>
    <cellStyle name="Sheet Header 11 13" xfId="33754"/>
    <cellStyle name="Sheet Header 11 13 2" xfId="39264"/>
    <cellStyle name="Sheet Header 11 14" xfId="33824"/>
    <cellStyle name="Sheet Header 11 14 2" xfId="39333"/>
    <cellStyle name="Sheet Header 11 15" xfId="33918"/>
    <cellStyle name="Sheet Header 11 15 2" xfId="39427"/>
    <cellStyle name="Sheet Header 11 16" xfId="33980"/>
    <cellStyle name="Sheet Header 11 16 2" xfId="39489"/>
    <cellStyle name="Sheet Header 11 17" xfId="34040"/>
    <cellStyle name="Sheet Header 11 17 2" xfId="39549"/>
    <cellStyle name="Sheet Header 11 18" xfId="34117"/>
    <cellStyle name="Sheet Header 11 18 2" xfId="39626"/>
    <cellStyle name="Sheet Header 11 19" xfId="34665"/>
    <cellStyle name="Sheet Header 11 19 2" xfId="40153"/>
    <cellStyle name="Sheet Header 11 2" xfId="30585"/>
    <cellStyle name="Sheet Header 11 2 2" xfId="32931"/>
    <cellStyle name="Sheet Header 11 2 3" xfId="36848"/>
    <cellStyle name="Sheet Header 11 20" xfId="34756"/>
    <cellStyle name="Sheet Header 11 20 2" xfId="40244"/>
    <cellStyle name="Sheet Header 11 21" xfId="34835"/>
    <cellStyle name="Sheet Header 11 21 2" xfId="40323"/>
    <cellStyle name="Sheet Header 11 22" xfId="34280"/>
    <cellStyle name="Sheet Header 11 22 2" xfId="39782"/>
    <cellStyle name="Sheet Header 11 23" xfId="34930"/>
    <cellStyle name="Sheet Header 11 23 2" xfId="40416"/>
    <cellStyle name="Sheet Header 11 24" xfId="35015"/>
    <cellStyle name="Sheet Header 11 24 2" xfId="40501"/>
    <cellStyle name="Sheet Header 11 25" xfId="35101"/>
    <cellStyle name="Sheet Header 11 25 2" xfId="40587"/>
    <cellStyle name="Sheet Header 11 26" xfId="35166"/>
    <cellStyle name="Sheet Header 11 26 2" xfId="40651"/>
    <cellStyle name="Sheet Header 11 27" xfId="35221"/>
    <cellStyle name="Sheet Header 11 27 2" xfId="40706"/>
    <cellStyle name="Sheet Header 11 28" xfId="35280"/>
    <cellStyle name="Sheet Header 11 28 2" xfId="40765"/>
    <cellStyle name="Sheet Header 11 29" xfId="35337"/>
    <cellStyle name="Sheet Header 11 29 2" xfId="40822"/>
    <cellStyle name="Sheet Header 11 3" xfId="33014"/>
    <cellStyle name="Sheet Header 11 3 2" xfId="38524"/>
    <cellStyle name="Sheet Header 11 30" xfId="35415"/>
    <cellStyle name="Sheet Header 11 30 2" xfId="40900"/>
    <cellStyle name="Sheet Header 11 31" xfId="35474"/>
    <cellStyle name="Sheet Header 11 31 2" xfId="40959"/>
    <cellStyle name="Sheet Header 11 32" xfId="35526"/>
    <cellStyle name="Sheet Header 11 32 2" xfId="41011"/>
    <cellStyle name="Sheet Header 11 33" xfId="35582"/>
    <cellStyle name="Sheet Header 11 33 2" xfId="41067"/>
    <cellStyle name="Sheet Header 11 34" xfId="35673"/>
    <cellStyle name="Sheet Header 11 34 2" xfId="41158"/>
    <cellStyle name="Sheet Header 11 35" xfId="35751"/>
    <cellStyle name="Sheet Header 11 35 2" xfId="41236"/>
    <cellStyle name="Sheet Header 11 36" xfId="34198"/>
    <cellStyle name="Sheet Header 11 36 2" xfId="39703"/>
    <cellStyle name="Sheet Header 11 37" xfId="35817"/>
    <cellStyle name="Sheet Header 11 37 2" xfId="41301"/>
    <cellStyle name="Sheet Header 11 38" xfId="34500"/>
    <cellStyle name="Sheet Header 11 38 2" xfId="39989"/>
    <cellStyle name="Sheet Header 11 39" xfId="35909"/>
    <cellStyle name="Sheet Header 11 39 2" xfId="41393"/>
    <cellStyle name="Sheet Header 11 4" xfId="33102"/>
    <cellStyle name="Sheet Header 11 4 2" xfId="38612"/>
    <cellStyle name="Sheet Header 11 40" xfId="36105"/>
    <cellStyle name="Sheet Header 11 40 2" xfId="38083"/>
    <cellStyle name="Sheet Header 11 40 3" xfId="38319"/>
    <cellStyle name="Sheet Header 11 40 4" xfId="41549"/>
    <cellStyle name="Sheet Header 11 40 5" xfId="44694"/>
    <cellStyle name="Sheet Header 11 41" xfId="32853"/>
    <cellStyle name="Sheet Header 11 5" xfId="33177"/>
    <cellStyle name="Sheet Header 11 5 2" xfId="38687"/>
    <cellStyle name="Sheet Header 11 6" xfId="33254"/>
    <cellStyle name="Sheet Header 11 6 2" xfId="38764"/>
    <cellStyle name="Sheet Header 11 7" xfId="33328"/>
    <cellStyle name="Sheet Header 11 7 2" xfId="38838"/>
    <cellStyle name="Sheet Header 11 8" xfId="33377"/>
    <cellStyle name="Sheet Header 11 8 2" xfId="38887"/>
    <cellStyle name="Sheet Header 11 9" xfId="33424"/>
    <cellStyle name="Sheet Header 11 9 2" xfId="38934"/>
    <cellStyle name="Sheet Header 12" xfId="15519"/>
    <cellStyle name="Sheet Header 12 2" xfId="30590"/>
    <cellStyle name="Sheet Header 12 2 2" xfId="36110"/>
    <cellStyle name="Sheet Header 12 2 3" xfId="38088"/>
    <cellStyle name="Sheet Header 12 2 4" xfId="38324"/>
    <cellStyle name="Sheet Header 12 2 5" xfId="41554"/>
    <cellStyle name="Sheet Header 12 2 6" xfId="44699"/>
    <cellStyle name="Sheet Header 12 3" xfId="36071"/>
    <cellStyle name="Sheet Header 13" xfId="15535"/>
    <cellStyle name="Sheet Header 13 2" xfId="30601"/>
    <cellStyle name="Sheet Header 13 2 2" xfId="36126"/>
    <cellStyle name="Sheet Header 13 2 3" xfId="38104"/>
    <cellStyle name="Sheet Header 13 2 4" xfId="38340"/>
    <cellStyle name="Sheet Header 13 2 5" xfId="41570"/>
    <cellStyle name="Sheet Header 13 2 6" xfId="44715"/>
    <cellStyle name="Sheet Header 13 3" xfId="36087"/>
    <cellStyle name="Sheet Header 14" xfId="15543"/>
    <cellStyle name="Sheet Header 14 2" xfId="36134"/>
    <cellStyle name="Sheet Header 14 2 2" xfId="38112"/>
    <cellStyle name="Sheet Header 14 2 3" xfId="38348"/>
    <cellStyle name="Sheet Header 14 2 4" xfId="41578"/>
    <cellStyle name="Sheet Header 14 2 5" xfId="44723"/>
    <cellStyle name="Sheet Header 14 3" xfId="36095"/>
    <cellStyle name="Sheet Header 15" xfId="30610"/>
    <cellStyle name="Sheet Header 16" xfId="30631"/>
    <cellStyle name="Sheet Header 17" xfId="30616"/>
    <cellStyle name="Sheet Header 18" xfId="30633"/>
    <cellStyle name="Sheet Header 19" xfId="30657"/>
    <cellStyle name="Sheet Header 2" xfId="9660"/>
    <cellStyle name="Sheet Header 2 10" xfId="34278"/>
    <cellStyle name="Sheet Header 2 10 2" xfId="39780"/>
    <cellStyle name="Sheet Header 2 11" xfId="35947"/>
    <cellStyle name="Sheet Header 2 11 2" xfId="37962"/>
    <cellStyle name="Sheet Header 2 11 3" xfId="36795"/>
    <cellStyle name="Sheet Header 2 11 4" xfId="41424"/>
    <cellStyle name="Sheet Header 2 11 5" xfId="44579"/>
    <cellStyle name="Sheet Header 2 12" xfId="32550"/>
    <cellStyle name="Sheet Header 2 2" xfId="15424"/>
    <cellStyle name="Sheet Header 2 2 10" xfId="35928"/>
    <cellStyle name="Sheet Header 2 2 10 2" xfId="37943"/>
    <cellStyle name="Sheet Header 2 2 10 3" xfId="37640"/>
    <cellStyle name="Sheet Header 2 2 10 4" xfId="41410"/>
    <cellStyle name="Sheet Header 2 2 10 5" xfId="44565"/>
    <cellStyle name="Sheet Header 2 2 11" xfId="32767"/>
    <cellStyle name="Sheet Header 2 2 2" xfId="30499"/>
    <cellStyle name="Sheet Header 2 2 2 2" xfId="32687"/>
    <cellStyle name="Sheet Header 2 2 2 3" xfId="37189"/>
    <cellStyle name="Sheet Header 2 2 3" xfId="26375"/>
    <cellStyle name="Sheet Header 2 2 3 2" xfId="32708"/>
    <cellStyle name="Sheet Header 2 2 3 3" xfId="37599"/>
    <cellStyle name="Sheet Header 2 2 4" xfId="32638"/>
    <cellStyle name="Sheet Header 2 2 4 2" xfId="37486"/>
    <cellStyle name="Sheet Header 2 2 5" xfId="33599"/>
    <cellStyle name="Sheet Header 2 2 5 2" xfId="39109"/>
    <cellStyle name="Sheet Header 2 2 6" xfId="34579"/>
    <cellStyle name="Sheet Header 2 2 6 2" xfId="40067"/>
    <cellStyle name="Sheet Header 2 2 7" xfId="34669"/>
    <cellStyle name="Sheet Header 2 2 7 2" xfId="40157"/>
    <cellStyle name="Sheet Header 2 2 8" xfId="34453"/>
    <cellStyle name="Sheet Header 2 2 8 2" xfId="39944"/>
    <cellStyle name="Sheet Header 2 2 9" xfId="35587"/>
    <cellStyle name="Sheet Header 2 2 9 2" xfId="41072"/>
    <cellStyle name="Sheet Header 2 3" xfId="15366"/>
    <cellStyle name="Sheet Header 2 3 2" xfId="30498"/>
    <cellStyle name="Sheet Header 2 3 3" xfId="32712"/>
    <cellStyle name="Sheet Header 2 3 4" xfId="37387"/>
    <cellStyle name="Sheet Header 2 3 5" xfId="28201"/>
    <cellStyle name="Sheet Header 2 4" xfId="21699"/>
    <cellStyle name="Sheet Header 2 4 2" xfId="32579"/>
    <cellStyle name="Sheet Header 2 4 3" xfId="37598"/>
    <cellStyle name="Sheet Header 2 5" xfId="32601"/>
    <cellStyle name="Sheet Header 2 5 2" xfId="31932"/>
    <cellStyle name="Sheet Header 2 6" xfId="32643"/>
    <cellStyle name="Sheet Header 2 6 2" xfId="37805"/>
    <cellStyle name="Sheet Header 2 7" xfId="34573"/>
    <cellStyle name="Sheet Header 2 7 2" xfId="40061"/>
    <cellStyle name="Sheet Header 2 8" xfId="34134"/>
    <cellStyle name="Sheet Header 2 8 2" xfId="39641"/>
    <cellStyle name="Sheet Header 2 9" xfId="34394"/>
    <cellStyle name="Sheet Header 2 9 2" xfId="39889"/>
    <cellStyle name="Sheet Header 20" xfId="44867"/>
    <cellStyle name="Sheet Header 21" xfId="44869"/>
    <cellStyle name="Sheet Header 22" xfId="44884"/>
    <cellStyle name="Sheet Header 3" xfId="15362"/>
    <cellStyle name="Sheet Header 3 10" xfId="35948"/>
    <cellStyle name="Sheet Header 3 10 2" xfId="37963"/>
    <cellStyle name="Sheet Header 3 10 3" xfId="36757"/>
    <cellStyle name="Sheet Header 3 10 4" xfId="41425"/>
    <cellStyle name="Sheet Header 3 10 5" xfId="44580"/>
    <cellStyle name="Sheet Header 3 11" xfId="32546"/>
    <cellStyle name="Sheet Header 3 2" xfId="30495"/>
    <cellStyle name="Sheet Header 3 2 2" xfId="32731"/>
    <cellStyle name="Sheet Header 3 2 3" xfId="37601"/>
    <cellStyle name="Sheet Header 3 3" xfId="32705"/>
    <cellStyle name="Sheet Header 3 3 2" xfId="37298"/>
    <cellStyle name="Sheet Header 3 4" xfId="32683"/>
    <cellStyle name="Sheet Header 3 4 2" xfId="38072"/>
    <cellStyle name="Sheet Header 3 5" xfId="32611"/>
    <cellStyle name="Sheet Header 3 5 2" xfId="32340"/>
    <cellStyle name="Sheet Header 3 6" xfId="34569"/>
    <cellStyle name="Sheet Header 3 6 2" xfId="40057"/>
    <cellStyle name="Sheet Header 3 7" xfId="34155"/>
    <cellStyle name="Sheet Header 3 7 2" xfId="39661"/>
    <cellStyle name="Sheet Header 3 8" xfId="34179"/>
    <cellStyle name="Sheet Header 3 8 2" xfId="39684"/>
    <cellStyle name="Sheet Header 3 9" xfId="34257"/>
    <cellStyle name="Sheet Header 3 9 2" xfId="39760"/>
    <cellStyle name="Sheet Header 4" xfId="15444"/>
    <cellStyle name="Sheet Header 4 10" xfId="35969"/>
    <cellStyle name="Sheet Header 4 10 2" xfId="37984"/>
    <cellStyle name="Sheet Header 4 10 3" xfId="32013"/>
    <cellStyle name="Sheet Header 4 10 4" xfId="41439"/>
    <cellStyle name="Sheet Header 4 10 5" xfId="44594"/>
    <cellStyle name="Sheet Header 4 11" xfId="32786"/>
    <cellStyle name="Sheet Header 4 2" xfId="30518"/>
    <cellStyle name="Sheet Header 4 2 2" xfId="32947"/>
    <cellStyle name="Sheet Header 4 2 3" xfId="36574"/>
    <cellStyle name="Sheet Header 4 3" xfId="33187"/>
    <cellStyle name="Sheet Header 4 3 2" xfId="38697"/>
    <cellStyle name="Sheet Header 4 4" xfId="32653"/>
    <cellStyle name="Sheet Header 4 4 2" xfId="37130"/>
    <cellStyle name="Sheet Header 4 5" xfId="33612"/>
    <cellStyle name="Sheet Header 4 5 2" xfId="39122"/>
    <cellStyle name="Sheet Header 4 6" xfId="34598"/>
    <cellStyle name="Sheet Header 4 6 2" xfId="40086"/>
    <cellStyle name="Sheet Header 4 7" xfId="34689"/>
    <cellStyle name="Sheet Header 4 7 2" xfId="40177"/>
    <cellStyle name="Sheet Header 4 8" xfId="34543"/>
    <cellStyle name="Sheet Header 4 8 2" xfId="40031"/>
    <cellStyle name="Sheet Header 4 9" xfId="35606"/>
    <cellStyle name="Sheet Header 4 9 2" xfId="41091"/>
    <cellStyle name="Sheet Header 5" xfId="15464"/>
    <cellStyle name="Sheet Header 5 10" xfId="35917"/>
    <cellStyle name="Sheet Header 5 10 2" xfId="37932"/>
    <cellStyle name="Sheet Header 5 10 3" xfId="37918"/>
    <cellStyle name="Sheet Header 5 10 4" xfId="41400"/>
    <cellStyle name="Sheet Header 5 10 5" xfId="44555"/>
    <cellStyle name="Sheet Header 5 11" xfId="32806"/>
    <cellStyle name="Sheet Header 5 2" xfId="30538"/>
    <cellStyle name="Sheet Header 5 2 2" xfId="32967"/>
    <cellStyle name="Sheet Header 5 2 3" xfId="31158"/>
    <cellStyle name="Sheet Header 5 3" xfId="33207"/>
    <cellStyle name="Sheet Header 5 3 2" xfId="38717"/>
    <cellStyle name="Sheet Header 5 4" xfId="32684"/>
    <cellStyle name="Sheet Header 5 4 2" xfId="37742"/>
    <cellStyle name="Sheet Header 5 5" xfId="33630"/>
    <cellStyle name="Sheet Header 5 5 2" xfId="39140"/>
    <cellStyle name="Sheet Header 5 6" xfId="34618"/>
    <cellStyle name="Sheet Header 5 6 2" xfId="40106"/>
    <cellStyle name="Sheet Header 5 7" xfId="34709"/>
    <cellStyle name="Sheet Header 5 7 2" xfId="40197"/>
    <cellStyle name="Sheet Header 5 8" xfId="35290"/>
    <cellStyle name="Sheet Header 5 8 2" xfId="40775"/>
    <cellStyle name="Sheet Header 5 9" xfId="35626"/>
    <cellStyle name="Sheet Header 5 9 2" xfId="41111"/>
    <cellStyle name="Sheet Header 6" xfId="15450"/>
    <cellStyle name="Sheet Header 6 10" xfId="36022"/>
    <cellStyle name="Sheet Header 6 10 2" xfId="38037"/>
    <cellStyle name="Sheet Header 6 10 3" xfId="31512"/>
    <cellStyle name="Sheet Header 6 10 4" xfId="41487"/>
    <cellStyle name="Sheet Header 6 10 5" xfId="44642"/>
    <cellStyle name="Sheet Header 6 11" xfId="32792"/>
    <cellStyle name="Sheet Header 6 2" xfId="30524"/>
    <cellStyle name="Sheet Header 6 2 2" xfId="32953"/>
    <cellStyle name="Sheet Header 6 2 3" xfId="37505"/>
    <cellStyle name="Sheet Header 6 3" xfId="33193"/>
    <cellStyle name="Sheet Header 6 3 2" xfId="38703"/>
    <cellStyle name="Sheet Header 6 4" xfId="32628"/>
    <cellStyle name="Sheet Header 6 4 2" xfId="37067"/>
    <cellStyle name="Sheet Header 6 5" xfId="33618"/>
    <cellStyle name="Sheet Header 6 5 2" xfId="39128"/>
    <cellStyle name="Sheet Header 6 6" xfId="34604"/>
    <cellStyle name="Sheet Header 6 6 2" xfId="40092"/>
    <cellStyle name="Sheet Header 6 7" xfId="34695"/>
    <cellStyle name="Sheet Header 6 7 2" xfId="40183"/>
    <cellStyle name="Sheet Header 6 8" xfId="34380"/>
    <cellStyle name="Sheet Header 6 8 2" xfId="39876"/>
    <cellStyle name="Sheet Header 6 9" xfId="35612"/>
    <cellStyle name="Sheet Header 6 9 2" xfId="41097"/>
    <cellStyle name="Sheet Header 7" xfId="15428"/>
    <cellStyle name="Sheet Header 7 10" xfId="35918"/>
    <cellStyle name="Sheet Header 7 10 2" xfId="37933"/>
    <cellStyle name="Sheet Header 7 10 3" xfId="37205"/>
    <cellStyle name="Sheet Header 7 10 4" xfId="41401"/>
    <cellStyle name="Sheet Header 7 10 5" xfId="44556"/>
    <cellStyle name="Sheet Header 7 11" xfId="32770"/>
    <cellStyle name="Sheet Header 7 2" xfId="30502"/>
    <cellStyle name="Sheet Header 7 2 2" xfId="32690"/>
    <cellStyle name="Sheet Header 7 2 3" xfId="37504"/>
    <cellStyle name="Sheet Header 7 3" xfId="32577"/>
    <cellStyle name="Sheet Header 7 3 2" xfId="30884"/>
    <cellStyle name="Sheet Header 7 4" xfId="32594"/>
    <cellStyle name="Sheet Header 7 4 2" xfId="31876"/>
    <cellStyle name="Sheet Header 7 5" xfId="33602"/>
    <cellStyle name="Sheet Header 7 5 2" xfId="39112"/>
    <cellStyle name="Sheet Header 7 6" xfId="34582"/>
    <cellStyle name="Sheet Header 7 6 2" xfId="40070"/>
    <cellStyle name="Sheet Header 7 7" xfId="34673"/>
    <cellStyle name="Sheet Header 7 7 2" xfId="40161"/>
    <cellStyle name="Sheet Header 7 8" xfId="34551"/>
    <cellStyle name="Sheet Header 7 8 2" xfId="40039"/>
    <cellStyle name="Sheet Header 7 9" xfId="35590"/>
    <cellStyle name="Sheet Header 7 9 2" xfId="41075"/>
    <cellStyle name="Sheet Header 8" xfId="15441"/>
    <cellStyle name="Sheet Header 8 10" xfId="33443"/>
    <cellStyle name="Sheet Header 8 10 2" xfId="38953"/>
    <cellStyle name="Sheet Header 8 11" xfId="33528"/>
    <cellStyle name="Sheet Header 8 11 2" xfId="39038"/>
    <cellStyle name="Sheet Header 8 12" xfId="33610"/>
    <cellStyle name="Sheet Header 8 12 2" xfId="39120"/>
    <cellStyle name="Sheet Header 8 13" xfId="33690"/>
    <cellStyle name="Sheet Header 8 13 2" xfId="39200"/>
    <cellStyle name="Sheet Header 8 14" xfId="33761"/>
    <cellStyle name="Sheet Header 8 14 2" xfId="39270"/>
    <cellStyle name="Sheet Header 8 15" xfId="33851"/>
    <cellStyle name="Sheet Header 8 15 2" xfId="39360"/>
    <cellStyle name="Sheet Header 8 16" xfId="33925"/>
    <cellStyle name="Sheet Header 8 16 2" xfId="39434"/>
    <cellStyle name="Sheet Header 8 17" xfId="32720"/>
    <cellStyle name="Sheet Header 8 17 2" xfId="37517"/>
    <cellStyle name="Sheet Header 8 18" xfId="34053"/>
    <cellStyle name="Sheet Header 8 18 2" xfId="39562"/>
    <cellStyle name="Sheet Header 8 19" xfId="34595"/>
    <cellStyle name="Sheet Header 8 19 2" xfId="40083"/>
    <cellStyle name="Sheet Header 8 2" xfId="30515"/>
    <cellStyle name="Sheet Header 8 2 2" xfId="32867"/>
    <cellStyle name="Sheet Header 8 2 3" xfId="38305"/>
    <cellStyle name="Sheet Header 8 20" xfId="34686"/>
    <cellStyle name="Sheet Header 8 20 2" xfId="40174"/>
    <cellStyle name="Sheet Header 8 21" xfId="34770"/>
    <cellStyle name="Sheet Header 8 21 2" xfId="40258"/>
    <cellStyle name="Sheet Header 8 22" xfId="34550"/>
    <cellStyle name="Sheet Header 8 22 2" xfId="40038"/>
    <cellStyle name="Sheet Header 8 23" xfId="34862"/>
    <cellStyle name="Sheet Header 8 23 2" xfId="40348"/>
    <cellStyle name="Sheet Header 8 24" xfId="34948"/>
    <cellStyle name="Sheet Header 8 24 2" xfId="40434"/>
    <cellStyle name="Sheet Header 8 25" xfId="35034"/>
    <cellStyle name="Sheet Header 8 25 2" xfId="40520"/>
    <cellStyle name="Sheet Header 8 26" xfId="35109"/>
    <cellStyle name="Sheet Header 8 26 2" xfId="40594"/>
    <cellStyle name="Sheet Header 8 27" xfId="34407"/>
    <cellStyle name="Sheet Header 8 27 2" xfId="39901"/>
    <cellStyle name="Sheet Header 8 28" xfId="35226"/>
    <cellStyle name="Sheet Header 8 28 2" xfId="40711"/>
    <cellStyle name="Sheet Header 8 29" xfId="34485"/>
    <cellStyle name="Sheet Header 8 29 2" xfId="39975"/>
    <cellStyle name="Sheet Header 8 3" xfId="32944"/>
    <cellStyle name="Sheet Header 8 3 2" xfId="36841"/>
    <cellStyle name="Sheet Header 8 30" xfId="35351"/>
    <cellStyle name="Sheet Header 8 30 2" xfId="40836"/>
    <cellStyle name="Sheet Header 8 31" xfId="35420"/>
    <cellStyle name="Sheet Header 8 31 2" xfId="40905"/>
    <cellStyle name="Sheet Header 8 32" xfId="34191"/>
    <cellStyle name="Sheet Header 8 32 2" xfId="39696"/>
    <cellStyle name="Sheet Header 8 33" xfId="35115"/>
    <cellStyle name="Sheet Header 8 33 2" xfId="40600"/>
    <cellStyle name="Sheet Header 8 34" xfId="35603"/>
    <cellStyle name="Sheet Header 8 34 2" xfId="41088"/>
    <cellStyle name="Sheet Header 8 35" xfId="35687"/>
    <cellStyle name="Sheet Header 8 35 2" xfId="41172"/>
    <cellStyle name="Sheet Header 8 36" xfId="35421"/>
    <cellStyle name="Sheet Header 8 36 2" xfId="40906"/>
    <cellStyle name="Sheet Header 8 37" xfId="35766"/>
    <cellStyle name="Sheet Header 8 37 2" xfId="41250"/>
    <cellStyle name="Sheet Header 8 38" xfId="34425"/>
    <cellStyle name="Sheet Header 8 38 2" xfId="39919"/>
    <cellStyle name="Sheet Header 8 39" xfId="35842"/>
    <cellStyle name="Sheet Header 8 39 2" xfId="41326"/>
    <cellStyle name="Sheet Header 8 4" xfId="33035"/>
    <cellStyle name="Sheet Header 8 4 2" xfId="38545"/>
    <cellStyle name="Sheet Header 8 40" xfId="35987"/>
    <cellStyle name="Sheet Header 8 40 2" xfId="38002"/>
    <cellStyle name="Sheet Header 8 40 3" xfId="32400"/>
    <cellStyle name="Sheet Header 8 40 4" xfId="41455"/>
    <cellStyle name="Sheet Header 8 40 5" xfId="44610"/>
    <cellStyle name="Sheet Header 8 41" xfId="32783"/>
    <cellStyle name="Sheet Header 8 5" xfId="33114"/>
    <cellStyle name="Sheet Header 8 5 2" xfId="38624"/>
    <cellStyle name="Sheet Header 8 6" xfId="33184"/>
    <cellStyle name="Sheet Header 8 6 2" xfId="38694"/>
    <cellStyle name="Sheet Header 8 7" xfId="33266"/>
    <cellStyle name="Sheet Header 8 7 2" xfId="38776"/>
    <cellStyle name="Sheet Header 8 8" xfId="33332"/>
    <cellStyle name="Sheet Header 8 8 2" xfId="38842"/>
    <cellStyle name="Sheet Header 8 9" xfId="32650"/>
    <cellStyle name="Sheet Header 8 9 2" xfId="37639"/>
    <cellStyle name="Sheet Header 9" xfId="15497"/>
    <cellStyle name="Sheet Header 9 10" xfId="33496"/>
    <cellStyle name="Sheet Header 9 10 2" xfId="39006"/>
    <cellStyle name="Sheet Header 9 11" xfId="33581"/>
    <cellStyle name="Sheet Header 9 11 2" xfId="39091"/>
    <cellStyle name="Sheet Header 9 12" xfId="33663"/>
    <cellStyle name="Sheet Header 9 12 2" xfId="39173"/>
    <cellStyle name="Sheet Header 9 13" xfId="33740"/>
    <cellStyle name="Sheet Header 9 13 2" xfId="39250"/>
    <cellStyle name="Sheet Header 9 14" xfId="33810"/>
    <cellStyle name="Sheet Header 9 14 2" xfId="39319"/>
    <cellStyle name="Sheet Header 9 15" xfId="33904"/>
    <cellStyle name="Sheet Header 9 15 2" xfId="39413"/>
    <cellStyle name="Sheet Header 9 16" xfId="33966"/>
    <cellStyle name="Sheet Header 9 16 2" xfId="39475"/>
    <cellStyle name="Sheet Header 9 17" xfId="34026"/>
    <cellStyle name="Sheet Header 9 17 2" xfId="39535"/>
    <cellStyle name="Sheet Header 9 18" xfId="34103"/>
    <cellStyle name="Sheet Header 9 18 2" xfId="39612"/>
    <cellStyle name="Sheet Header 9 19" xfId="34651"/>
    <cellStyle name="Sheet Header 9 19 2" xfId="40139"/>
    <cellStyle name="Sheet Header 9 2" xfId="30571"/>
    <cellStyle name="Sheet Header 9 2 2" xfId="32917"/>
    <cellStyle name="Sheet Header 9 2 3" xfId="37419"/>
    <cellStyle name="Sheet Header 9 20" xfId="34742"/>
    <cellStyle name="Sheet Header 9 20 2" xfId="40230"/>
    <cellStyle name="Sheet Header 9 21" xfId="34821"/>
    <cellStyle name="Sheet Header 9 21 2" xfId="40309"/>
    <cellStyle name="Sheet Header 9 22" xfId="34143"/>
    <cellStyle name="Sheet Header 9 22 2" xfId="39649"/>
    <cellStyle name="Sheet Header 9 23" xfId="34916"/>
    <cellStyle name="Sheet Header 9 23 2" xfId="40402"/>
    <cellStyle name="Sheet Header 9 24" xfId="35001"/>
    <cellStyle name="Sheet Header 9 24 2" xfId="40487"/>
    <cellStyle name="Sheet Header 9 25" xfId="35087"/>
    <cellStyle name="Sheet Header 9 25 2" xfId="40573"/>
    <cellStyle name="Sheet Header 9 26" xfId="35152"/>
    <cellStyle name="Sheet Header 9 26 2" xfId="40637"/>
    <cellStyle name="Sheet Header 9 27" xfId="35207"/>
    <cellStyle name="Sheet Header 9 27 2" xfId="40692"/>
    <cellStyle name="Sheet Header 9 28" xfId="35266"/>
    <cellStyle name="Sheet Header 9 28 2" xfId="40751"/>
    <cellStyle name="Sheet Header 9 29" xfId="35323"/>
    <cellStyle name="Sheet Header 9 29 2" xfId="40808"/>
    <cellStyle name="Sheet Header 9 3" xfId="33000"/>
    <cellStyle name="Sheet Header 9 3 2" xfId="38510"/>
    <cellStyle name="Sheet Header 9 30" xfId="35401"/>
    <cellStyle name="Sheet Header 9 30 2" xfId="40886"/>
    <cellStyle name="Sheet Header 9 31" xfId="35460"/>
    <cellStyle name="Sheet Header 9 31 2" xfId="40945"/>
    <cellStyle name="Sheet Header 9 32" xfId="35512"/>
    <cellStyle name="Sheet Header 9 32 2" xfId="40997"/>
    <cellStyle name="Sheet Header 9 33" xfId="35568"/>
    <cellStyle name="Sheet Header 9 33 2" xfId="41053"/>
    <cellStyle name="Sheet Header 9 34" xfId="35659"/>
    <cellStyle name="Sheet Header 9 34 2" xfId="41144"/>
    <cellStyle name="Sheet Header 9 35" xfId="35737"/>
    <cellStyle name="Sheet Header 9 35 2" xfId="41222"/>
    <cellStyle name="Sheet Header 9 36" xfId="34329"/>
    <cellStyle name="Sheet Header 9 36 2" xfId="39828"/>
    <cellStyle name="Sheet Header 9 37" xfId="35803"/>
    <cellStyle name="Sheet Header 9 37 2" xfId="41287"/>
    <cellStyle name="Sheet Header 9 38" xfId="34327"/>
    <cellStyle name="Sheet Header 9 38 2" xfId="39826"/>
    <cellStyle name="Sheet Header 9 39" xfId="35895"/>
    <cellStyle name="Sheet Header 9 39 2" xfId="41379"/>
    <cellStyle name="Sheet Header 9 4" xfId="33088"/>
    <cellStyle name="Sheet Header 9 4 2" xfId="38598"/>
    <cellStyle name="Sheet Header 9 40" xfId="36012"/>
    <cellStyle name="Sheet Header 9 40 2" xfId="38027"/>
    <cellStyle name="Sheet Header 9 40 3" xfId="31184"/>
    <cellStyle name="Sheet Header 9 40 4" xfId="41477"/>
    <cellStyle name="Sheet Header 9 40 5" xfId="44632"/>
    <cellStyle name="Sheet Header 9 41" xfId="32839"/>
    <cellStyle name="Sheet Header 9 5" xfId="33163"/>
    <cellStyle name="Sheet Header 9 5 2" xfId="38673"/>
    <cellStyle name="Sheet Header 9 6" xfId="33240"/>
    <cellStyle name="Sheet Header 9 6 2" xfId="38750"/>
    <cellStyle name="Sheet Header 9 7" xfId="33314"/>
    <cellStyle name="Sheet Header 9 7 2" xfId="38824"/>
    <cellStyle name="Sheet Header 9 8" xfId="33363"/>
    <cellStyle name="Sheet Header 9 8 2" xfId="38873"/>
    <cellStyle name="Sheet Header 9 9" xfId="33410"/>
    <cellStyle name="Sheet Header 9 9 2" xfId="38920"/>
    <cellStyle name="Sheet Subtitle 2" xfId="3408"/>
    <cellStyle name="Sheet Subtitle 2 2" xfId="9661"/>
    <cellStyle name="Sheet Subtitle 2 2 2" xfId="26376"/>
    <cellStyle name="Sheet Subtitle 2 2 3" xfId="28202"/>
    <cellStyle name="Sheet Subtitle 2 2 4" xfId="21700"/>
    <cellStyle name="Special .000" xfId="3409"/>
    <cellStyle name="Special .000 2" xfId="9662"/>
    <cellStyle name="Special .000 2 2" xfId="26377"/>
    <cellStyle name="Special .000 2 3" xfId="28203"/>
    <cellStyle name="Special .000 2 4" xfId="21701"/>
    <cellStyle name="Special 00" xfId="3410"/>
    <cellStyle name="Special 00 2" xfId="9663"/>
    <cellStyle name="Special 00 2 2" xfId="26378"/>
    <cellStyle name="Special 00 2 3" xfId="28204"/>
    <cellStyle name="Special 00 2 4" xfId="21702"/>
    <cellStyle name="Special 000" xfId="3411"/>
    <cellStyle name="Special 000 2" xfId="9664"/>
    <cellStyle name="Special 000 2 2" xfId="26379"/>
    <cellStyle name="Special 000 2 3" xfId="28205"/>
    <cellStyle name="Special 000 2 4" xfId="21703"/>
    <cellStyle name="STYLE1 - Style1" xfId="3412"/>
    <cellStyle name="STYLE1 - Style1 2" xfId="3413"/>
    <cellStyle name="STYLE1 - Style1 2 2" xfId="9666"/>
    <cellStyle name="STYLE1 - Style1 2 2 2" xfId="26381"/>
    <cellStyle name="STYLE1 - Style1 2 2 3" xfId="28207"/>
    <cellStyle name="STYLE1 - Style1 2 2 4" xfId="21705"/>
    <cellStyle name="STYLE1 - Style1 3" xfId="3414"/>
    <cellStyle name="STYLE1 - Style1 3 2" xfId="9667"/>
    <cellStyle name="STYLE1 - Style1 3 2 2" xfId="26382"/>
    <cellStyle name="STYLE1 - Style1 3 2 3" xfId="28208"/>
    <cellStyle name="STYLE1 - Style1 3 2 4" xfId="21706"/>
    <cellStyle name="STYLE1 - Style1 4" xfId="3415"/>
    <cellStyle name="STYLE1 - Style1 4 2" xfId="9668"/>
    <cellStyle name="STYLE1 - Style1 4 2 2" xfId="26383"/>
    <cellStyle name="STYLE1 - Style1 4 2 3" xfId="28209"/>
    <cellStyle name="STYLE1 - Style1 4 2 4" xfId="21707"/>
    <cellStyle name="STYLE1 - Style1 5" xfId="3416"/>
    <cellStyle name="STYLE1 - Style1 5 2" xfId="9669"/>
    <cellStyle name="STYLE1 - Style1 5 2 2" xfId="26384"/>
    <cellStyle name="STYLE1 - Style1 5 2 3" xfId="28210"/>
    <cellStyle name="STYLE1 - Style1 5 2 4" xfId="21708"/>
    <cellStyle name="STYLE1 - Style1 5 3" xfId="24982"/>
    <cellStyle name="STYLE1 - Style1 5 4" xfId="24843"/>
    <cellStyle name="STYLE1 - Style1 6" xfId="9665"/>
    <cellStyle name="STYLE1 - Style1 6 2" xfId="26380"/>
    <cellStyle name="STYLE1 - Style1 6 3" xfId="28206"/>
    <cellStyle name="STYLE1 - Style1 6 4" xfId="21704"/>
    <cellStyle name="STYLE2 - Style2" xfId="3417"/>
    <cellStyle name="STYLE2 - Style2 2" xfId="3418"/>
    <cellStyle name="STYLE2 - Style2 2 2" xfId="9671"/>
    <cellStyle name="STYLE2 - Style2 2 2 2" xfId="26386"/>
    <cellStyle name="STYLE2 - Style2 2 2 3" xfId="28212"/>
    <cellStyle name="STYLE2 - Style2 2 2 4" xfId="21710"/>
    <cellStyle name="STYLE2 - Style2 3" xfId="3419"/>
    <cellStyle name="STYLE2 - Style2 3 2" xfId="9672"/>
    <cellStyle name="STYLE2 - Style2 3 2 2" xfId="26387"/>
    <cellStyle name="STYLE2 - Style2 3 2 3" xfId="28213"/>
    <cellStyle name="STYLE2 - Style2 3 2 4" xfId="21711"/>
    <cellStyle name="STYLE2 - Style2 4" xfId="3420"/>
    <cellStyle name="STYLE2 - Style2 4 2" xfId="9673"/>
    <cellStyle name="STYLE2 - Style2 4 2 2" xfId="26388"/>
    <cellStyle name="STYLE2 - Style2 4 2 3" xfId="28214"/>
    <cellStyle name="STYLE2 - Style2 4 2 4" xfId="21712"/>
    <cellStyle name="STYLE2 - Style2 5" xfId="3421"/>
    <cellStyle name="STYLE2 - Style2 5 2" xfId="9674"/>
    <cellStyle name="STYLE2 - Style2 5 2 2" xfId="26389"/>
    <cellStyle name="STYLE2 - Style2 5 2 3" xfId="28215"/>
    <cellStyle name="STYLE2 - Style2 5 2 4" xfId="21713"/>
    <cellStyle name="STYLE2 - Style2 5 3" xfId="24983"/>
    <cellStyle name="STYLE2 - Style2 5 4" xfId="24842"/>
    <cellStyle name="STYLE2 - Style2 6" xfId="9670"/>
    <cellStyle name="STYLE2 - Style2 6 2" xfId="26385"/>
    <cellStyle name="STYLE2 - Style2 6 3" xfId="28211"/>
    <cellStyle name="STYLE2 - Style2 6 4" xfId="21709"/>
    <cellStyle name="SubHeading" xfId="3422"/>
    <cellStyle name="SubHeading 2" xfId="3423"/>
    <cellStyle name="SubHeading 2 2" xfId="9676"/>
    <cellStyle name="SubHeading 2 2 2" xfId="26391"/>
    <cellStyle name="SubHeading 2 2 3" xfId="28217"/>
    <cellStyle name="SubHeading 2 2 4" xfId="21715"/>
    <cellStyle name="SubHeading 3" xfId="3424"/>
    <cellStyle name="SubHeading 3 2" xfId="9677"/>
    <cellStyle name="SubHeading 3 2 2" xfId="26392"/>
    <cellStyle name="SubHeading 3 2 3" xfId="28218"/>
    <cellStyle name="SubHeading 3 2 4" xfId="21716"/>
    <cellStyle name="SubHeading 4" xfId="3425"/>
    <cellStyle name="SubHeading 4 2" xfId="9678"/>
    <cellStyle name="SubHeading 4 2 2" xfId="26393"/>
    <cellStyle name="SubHeading 4 2 3" xfId="28219"/>
    <cellStyle name="SubHeading 4 2 4" xfId="21717"/>
    <cellStyle name="SubHeading 5" xfId="3426"/>
    <cellStyle name="SubHeading 5 2" xfId="9679"/>
    <cellStyle name="SubHeading 5 2 2" xfId="26394"/>
    <cellStyle name="SubHeading 5 2 3" xfId="28220"/>
    <cellStyle name="SubHeading 5 2 4" xfId="21718"/>
    <cellStyle name="SubHeading 5 3" xfId="24984"/>
    <cellStyle name="SubHeading 5 4" xfId="24840"/>
    <cellStyle name="SubHeading 6" xfId="9675"/>
    <cellStyle name="SubHeading 6 2" xfId="26390"/>
    <cellStyle name="SubHeading 6 3" xfId="28216"/>
    <cellStyle name="SubHeading 6 4" xfId="21714"/>
    <cellStyle name="Texto de Aviso" xfId="3427" builtinId="11" customBuiltin="1"/>
    <cellStyle name="Texto de Aviso 2" xfId="3428"/>
    <cellStyle name="Texto de Aviso 2 2" xfId="9681"/>
    <cellStyle name="Texto de Aviso 2 2 2" xfId="26396"/>
    <cellStyle name="Texto de Aviso 2 2 3" xfId="28222"/>
    <cellStyle name="Texto de Aviso 2 2 4" xfId="21720"/>
    <cellStyle name="Texto de Aviso 3" xfId="9680"/>
    <cellStyle name="Texto de Aviso 3 2" xfId="26395"/>
    <cellStyle name="Texto de Aviso 3 3" xfId="28221"/>
    <cellStyle name="Texto de Aviso 3 4" xfId="21719"/>
    <cellStyle name="Texto Explicativo" xfId="3429" builtinId="53" customBuiltin="1"/>
    <cellStyle name="Texto Explicativo 2" xfId="3430"/>
    <cellStyle name="Texto Explicativo 2 2" xfId="9683"/>
    <cellStyle name="Texto Explicativo 2 2 2" xfId="26398"/>
    <cellStyle name="Texto Explicativo 2 2 3" xfId="28224"/>
    <cellStyle name="Texto Explicativo 2 2 4" xfId="21722"/>
    <cellStyle name="Texto Explicativo 3" xfId="9682"/>
    <cellStyle name="Texto Explicativo 3 2" xfId="26397"/>
    <cellStyle name="Texto Explicativo 3 3" xfId="28223"/>
    <cellStyle name="Texto Explicativo 3 4" xfId="21721"/>
    <cellStyle name="Tickmark" xfId="3431"/>
    <cellStyle name="Tickmark 2" xfId="3432"/>
    <cellStyle name="Tickmark 2 2" xfId="9685"/>
    <cellStyle name="Tickmark 2 2 2" xfId="26400"/>
    <cellStyle name="Tickmark 2 2 3" xfId="28226"/>
    <cellStyle name="Tickmark 2 2 4" xfId="21724"/>
    <cellStyle name="Tickmark 3" xfId="3433"/>
    <cellStyle name="Tickmark 3 2" xfId="9686"/>
    <cellStyle name="Tickmark 3 2 2" xfId="26401"/>
    <cellStyle name="Tickmark 3 2 3" xfId="28227"/>
    <cellStyle name="Tickmark 3 2 4" xfId="21725"/>
    <cellStyle name="Tickmark 4" xfId="3434"/>
    <cellStyle name="Tickmark 4 2" xfId="9687"/>
    <cellStyle name="Tickmark 4 2 2" xfId="26402"/>
    <cellStyle name="Tickmark 4 2 3" xfId="28228"/>
    <cellStyle name="Tickmark 4 2 4" xfId="21726"/>
    <cellStyle name="Tickmark 5" xfId="3435"/>
    <cellStyle name="Tickmark 5 2" xfId="9688"/>
    <cellStyle name="Tickmark 5 2 2" xfId="26403"/>
    <cellStyle name="Tickmark 5 2 3" xfId="28229"/>
    <cellStyle name="Tickmark 5 2 4" xfId="21727"/>
    <cellStyle name="Tickmark 5 3" xfId="24985"/>
    <cellStyle name="Tickmark 5 4" xfId="24844"/>
    <cellStyle name="Tickmark 6" xfId="9684"/>
    <cellStyle name="Tickmark 6 2" xfId="26399"/>
    <cellStyle name="Tickmark 6 3" xfId="28225"/>
    <cellStyle name="Tickmark 6 4" xfId="21723"/>
    <cellStyle name="Title" xfId="3436"/>
    <cellStyle name="Title 2" xfId="9689"/>
    <cellStyle name="Title 2 2" xfId="26404"/>
    <cellStyle name="Title 2 3" xfId="28230"/>
    <cellStyle name="Title 2 4" xfId="21728"/>
    <cellStyle name="Título" xfId="3437" builtinId="15" customBuiltin="1"/>
    <cellStyle name="Título 1" xfId="3438" builtinId="16" customBuiltin="1"/>
    <cellStyle name="Título 1 2" xfId="3439"/>
    <cellStyle name="Título 1 2 2" xfId="9692"/>
    <cellStyle name="Título 1 2 2 2" xfId="26407"/>
    <cellStyle name="Título 1 2 2 3" xfId="28233"/>
    <cellStyle name="Título 1 2 2 4" xfId="21731"/>
    <cellStyle name="Título 1 3" xfId="9691"/>
    <cellStyle name="Título 1 3 2" xfId="26406"/>
    <cellStyle name="Título 1 3 3" xfId="28232"/>
    <cellStyle name="Título 1 3 4" xfId="21730"/>
    <cellStyle name="Título 2" xfId="3440" builtinId="17" customBuiltin="1"/>
    <cellStyle name="Título 2 2" xfId="3441"/>
    <cellStyle name="Título 2 2 2" xfId="9694"/>
    <cellStyle name="Título 2 2 2 2" xfId="26409"/>
    <cellStyle name="Título 2 2 2 3" xfId="28235"/>
    <cellStyle name="Título 2 2 2 4" xfId="21733"/>
    <cellStyle name="Título 2 3" xfId="9693"/>
    <cellStyle name="Título 2 3 2" xfId="26408"/>
    <cellStyle name="Título 2 3 3" xfId="28234"/>
    <cellStyle name="Título 2 3 4" xfId="21732"/>
    <cellStyle name="Título 3" xfId="3442" builtinId="18" customBuiltin="1"/>
    <cellStyle name="Título 3 2" xfId="3443"/>
    <cellStyle name="Título 3 2 2" xfId="9696"/>
    <cellStyle name="Título 3 2 2 2" xfId="26411"/>
    <cellStyle name="Título 3 2 2 3" xfId="28237"/>
    <cellStyle name="Título 3 2 2 4" xfId="21735"/>
    <cellStyle name="Título 3 3" xfId="9695"/>
    <cellStyle name="Título 3 3 2" xfId="26410"/>
    <cellStyle name="Título 3 3 3" xfId="28236"/>
    <cellStyle name="Título 3 3 4" xfId="21734"/>
    <cellStyle name="Título 4" xfId="3444" builtinId="19" customBuiltin="1"/>
    <cellStyle name="Título 4 2" xfId="3445"/>
    <cellStyle name="Título 4 2 2" xfId="9698"/>
    <cellStyle name="Título 4 2 2 2" xfId="26413"/>
    <cellStyle name="Título 4 2 2 3" xfId="28239"/>
    <cellStyle name="Título 4 2 2 4" xfId="21737"/>
    <cellStyle name="Título 4 3" xfId="9697"/>
    <cellStyle name="Título 4 3 2" xfId="26412"/>
    <cellStyle name="Título 4 3 3" xfId="28238"/>
    <cellStyle name="Título 4 3 4" xfId="21736"/>
    <cellStyle name="Título 5" xfId="3446"/>
    <cellStyle name="Título 5 2" xfId="9699"/>
    <cellStyle name="Título 5 2 2" xfId="26414"/>
    <cellStyle name="Título 5 2 3" xfId="28240"/>
    <cellStyle name="Título 5 2 4" xfId="21738"/>
    <cellStyle name="Título 6" xfId="9690"/>
    <cellStyle name="Título 6 2" xfId="21729"/>
    <cellStyle name="Título 6 3" xfId="26405"/>
    <cellStyle name="Título 6 4" xfId="28231"/>
    <cellStyle name="Título 6 5" xfId="17912"/>
    <cellStyle name="Titulo1" xfId="3447"/>
    <cellStyle name="Titulo1 2" xfId="3448"/>
    <cellStyle name="Titulo1 2 2" xfId="9701"/>
    <cellStyle name="Titulo1 2 2 2" xfId="26416"/>
    <cellStyle name="Titulo1 2 2 3" xfId="28242"/>
    <cellStyle name="Titulo1 2 2 4" xfId="21740"/>
    <cellStyle name="Titulo1 3" xfId="3449"/>
    <cellStyle name="Titulo1 3 2" xfId="9702"/>
    <cellStyle name="Titulo1 3 2 2" xfId="26417"/>
    <cellStyle name="Titulo1 3 2 3" xfId="28243"/>
    <cellStyle name="Titulo1 3 2 4" xfId="21741"/>
    <cellStyle name="Titulo1 4" xfId="9700"/>
    <cellStyle name="Titulo1 4 2" xfId="26415"/>
    <cellStyle name="Titulo1 4 3" xfId="28241"/>
    <cellStyle name="Titulo1 4 4" xfId="21739"/>
    <cellStyle name="Titulo2" xfId="3450"/>
    <cellStyle name="Titulo2 2" xfId="3451"/>
    <cellStyle name="Titulo2 2 2" xfId="9704"/>
    <cellStyle name="Titulo2 2 2 2" xfId="26419"/>
    <cellStyle name="Titulo2 2 2 3" xfId="28245"/>
    <cellStyle name="Titulo2 2 2 4" xfId="21743"/>
    <cellStyle name="Titulo2 3" xfId="3452"/>
    <cellStyle name="Titulo2 3 2" xfId="9705"/>
    <cellStyle name="Titulo2 3 2 2" xfId="26420"/>
    <cellStyle name="Titulo2 3 2 3" xfId="28246"/>
    <cellStyle name="Titulo2 3 2 4" xfId="21744"/>
    <cellStyle name="Titulo2 4" xfId="9703"/>
    <cellStyle name="Titulo2 4 2" xfId="26418"/>
    <cellStyle name="Titulo2 4 3" xfId="28244"/>
    <cellStyle name="Titulo2 4 4" xfId="21742"/>
    <cellStyle name="Total" xfId="3453" builtinId="25" customBuiltin="1"/>
    <cellStyle name="Total 10" xfId="3454"/>
    <cellStyle name="Total 10 2" xfId="9707"/>
    <cellStyle name="Total 10 2 2" xfId="26422"/>
    <cellStyle name="Total 10 2 3" xfId="28248"/>
    <cellStyle name="Total 10 2 4" xfId="21746"/>
    <cellStyle name="Total 11" xfId="3455"/>
    <cellStyle name="Total 11 2" xfId="9708"/>
    <cellStyle name="Total 11 2 2" xfId="26423"/>
    <cellStyle name="Total 11 2 3" xfId="28249"/>
    <cellStyle name="Total 11 2 4" xfId="21747"/>
    <cellStyle name="Total 12" xfId="3456"/>
    <cellStyle name="Total 12 2" xfId="9709"/>
    <cellStyle name="Total 12 2 2" xfId="26424"/>
    <cellStyle name="Total 12 2 3" xfId="28250"/>
    <cellStyle name="Total 12 2 4" xfId="21748"/>
    <cellStyle name="Total 13" xfId="3457"/>
    <cellStyle name="Total 13 2" xfId="9710"/>
    <cellStyle name="Total 13 2 2" xfId="26425"/>
    <cellStyle name="Total 13 2 3" xfId="28251"/>
    <cellStyle name="Total 13 2 4" xfId="21749"/>
    <cellStyle name="Total 14" xfId="3458"/>
    <cellStyle name="Total 14 2" xfId="9711"/>
    <cellStyle name="Total 14 2 2" xfId="26426"/>
    <cellStyle name="Total 14 2 3" xfId="28252"/>
    <cellStyle name="Total 14 2 4" xfId="21750"/>
    <cellStyle name="Total 15" xfId="3459"/>
    <cellStyle name="Total 15 2" xfId="9712"/>
    <cellStyle name="Total 15 2 2" xfId="26427"/>
    <cellStyle name="Total 15 2 3" xfId="28253"/>
    <cellStyle name="Total 15 2 4" xfId="21751"/>
    <cellStyle name="Total 16" xfId="3460"/>
    <cellStyle name="Total 16 2" xfId="9713"/>
    <cellStyle name="Total 16 2 2" xfId="26428"/>
    <cellStyle name="Total 16 2 3" xfId="28254"/>
    <cellStyle name="Total 16 2 4" xfId="21752"/>
    <cellStyle name="Total 17" xfId="9706"/>
    <cellStyle name="Total 17 2" xfId="26421"/>
    <cellStyle name="Total 17 3" xfId="28247"/>
    <cellStyle name="Total 17 4" xfId="21745"/>
    <cellStyle name="Total 2" xfId="3461"/>
    <cellStyle name="Total 2 2" xfId="9714"/>
    <cellStyle name="Total 2 2 2" xfId="26429"/>
    <cellStyle name="Total 2 2 3" xfId="28255"/>
    <cellStyle name="Total 2 2 4" xfId="21753"/>
    <cellStyle name="Total 3" xfId="3462"/>
    <cellStyle name="Total 3 2" xfId="9715"/>
    <cellStyle name="Total 3 2 2" xfId="26430"/>
    <cellStyle name="Total 3 2 3" xfId="28256"/>
    <cellStyle name="Total 3 2 4" xfId="21754"/>
    <cellStyle name="Total 4" xfId="3463"/>
    <cellStyle name="Total 4 10" xfId="15488"/>
    <cellStyle name="Total 4 10 10" xfId="33487"/>
    <cellStyle name="Total 4 10 10 2" xfId="31081"/>
    <cellStyle name="Total 4 10 10 3" xfId="38997"/>
    <cellStyle name="Total 4 10 10 4" xfId="42302"/>
    <cellStyle name="Total 4 10 11" xfId="33572"/>
    <cellStyle name="Total 4 10 11 2" xfId="32377"/>
    <cellStyle name="Total 4 10 11 3" xfId="39082"/>
    <cellStyle name="Total 4 10 11 4" xfId="42383"/>
    <cellStyle name="Total 4 10 12" xfId="33654"/>
    <cellStyle name="Total 4 10 12 2" xfId="31248"/>
    <cellStyle name="Total 4 10 12 3" xfId="39164"/>
    <cellStyle name="Total 4 10 12 4" xfId="42456"/>
    <cellStyle name="Total 4 10 13" xfId="33731"/>
    <cellStyle name="Total 4 10 13 2" xfId="31552"/>
    <cellStyle name="Total 4 10 13 3" xfId="39241"/>
    <cellStyle name="Total 4 10 13 4" xfId="42529"/>
    <cellStyle name="Total 4 10 14" xfId="33801"/>
    <cellStyle name="Total 4 10 14 2" xfId="37952"/>
    <cellStyle name="Total 4 10 14 3" xfId="39310"/>
    <cellStyle name="Total 4 10 14 4" xfId="42594"/>
    <cellStyle name="Total 4 10 15" xfId="33895"/>
    <cellStyle name="Total 4 10 15 2" xfId="30794"/>
    <cellStyle name="Total 4 10 15 3" xfId="39404"/>
    <cellStyle name="Total 4 10 15 4" xfId="42684"/>
    <cellStyle name="Total 4 10 16" xfId="33957"/>
    <cellStyle name="Total 4 10 16 2" xfId="31304"/>
    <cellStyle name="Total 4 10 16 3" xfId="39466"/>
    <cellStyle name="Total 4 10 16 4" xfId="42742"/>
    <cellStyle name="Total 4 10 17" xfId="34017"/>
    <cellStyle name="Total 4 10 17 2" xfId="31018"/>
    <cellStyle name="Total 4 10 17 3" xfId="39526"/>
    <cellStyle name="Total 4 10 17 4" xfId="42799"/>
    <cellStyle name="Total 4 10 18" xfId="34094"/>
    <cellStyle name="Total 4 10 18 2" xfId="32498"/>
    <cellStyle name="Total 4 10 18 3" xfId="39603"/>
    <cellStyle name="Total 4 10 18 4" xfId="42872"/>
    <cellStyle name="Total 4 10 19" xfId="34642"/>
    <cellStyle name="Total 4 10 19 2" xfId="37101"/>
    <cellStyle name="Total 4 10 19 3" xfId="40130"/>
    <cellStyle name="Total 4 10 19 4" xfId="43364"/>
    <cellStyle name="Total 4 10 2" xfId="30562"/>
    <cellStyle name="Total 4 10 2 2" xfId="32908"/>
    <cellStyle name="Total 4 10 2 3" xfId="32346"/>
    <cellStyle name="Total 4 10 2 4" xfId="37365"/>
    <cellStyle name="Total 4 10 2 5" xfId="41760"/>
    <cellStyle name="Total 4 10 20" xfId="34733"/>
    <cellStyle name="Total 4 10 20 2" xfId="36877"/>
    <cellStyle name="Total 4 10 20 3" xfId="40221"/>
    <cellStyle name="Total 4 10 20 4" xfId="43446"/>
    <cellStyle name="Total 4 10 21" xfId="34812"/>
    <cellStyle name="Total 4 10 21 2" xfId="32391"/>
    <cellStyle name="Total 4 10 21 3" xfId="40300"/>
    <cellStyle name="Total 4 10 21 4" xfId="43521"/>
    <cellStyle name="Total 4 10 22" xfId="34411"/>
    <cellStyle name="Total 4 10 22 2" xfId="32385"/>
    <cellStyle name="Total 4 10 22 3" xfId="39905"/>
    <cellStyle name="Total 4 10 22 4" xfId="43156"/>
    <cellStyle name="Total 4 10 23" xfId="34907"/>
    <cellStyle name="Total 4 10 23 2" xfId="37210"/>
    <cellStyle name="Total 4 10 23 3" xfId="40393"/>
    <cellStyle name="Total 4 10 23 4" xfId="43610"/>
    <cellStyle name="Total 4 10 24" xfId="34992"/>
    <cellStyle name="Total 4 10 24 2" xfId="37373"/>
    <cellStyle name="Total 4 10 24 3" xfId="40478"/>
    <cellStyle name="Total 4 10 24 4" xfId="43691"/>
    <cellStyle name="Total 4 10 25" xfId="35078"/>
    <cellStyle name="Total 4 10 25 2" xfId="37218"/>
    <cellStyle name="Total 4 10 25 3" xfId="40564"/>
    <cellStyle name="Total 4 10 25 4" xfId="43773"/>
    <cellStyle name="Total 4 10 26" xfId="35143"/>
    <cellStyle name="Total 4 10 26 2" xfId="36434"/>
    <cellStyle name="Total 4 10 26 3" xfId="40628"/>
    <cellStyle name="Total 4 10 26 4" xfId="43832"/>
    <cellStyle name="Total 4 10 27" xfId="35198"/>
    <cellStyle name="Total 4 10 27 2" xfId="31370"/>
    <cellStyle name="Total 4 10 27 3" xfId="40683"/>
    <cellStyle name="Total 4 10 27 4" xfId="43884"/>
    <cellStyle name="Total 4 10 28" xfId="35257"/>
    <cellStyle name="Total 4 10 28 2" xfId="36824"/>
    <cellStyle name="Total 4 10 28 3" xfId="40742"/>
    <cellStyle name="Total 4 10 28 4" xfId="43939"/>
    <cellStyle name="Total 4 10 29" xfId="35314"/>
    <cellStyle name="Total 4 10 29 2" xfId="37698"/>
    <cellStyle name="Total 4 10 29 3" xfId="40799"/>
    <cellStyle name="Total 4 10 29 4" xfId="43992"/>
    <cellStyle name="Total 4 10 3" xfId="32991"/>
    <cellStyle name="Total 4 10 3 2" xfId="30929"/>
    <cellStyle name="Total 4 10 3 3" xfId="38501"/>
    <cellStyle name="Total 4 10 3 4" xfId="41836"/>
    <cellStyle name="Total 4 10 30" xfId="35392"/>
    <cellStyle name="Total 4 10 30 2" xfId="37144"/>
    <cellStyle name="Total 4 10 30 3" xfId="40877"/>
    <cellStyle name="Total 4 10 30 4" xfId="44066"/>
    <cellStyle name="Total 4 10 31" xfId="35451"/>
    <cellStyle name="Total 4 10 31 2" xfId="37241"/>
    <cellStyle name="Total 4 10 31 3" xfId="40936"/>
    <cellStyle name="Total 4 10 31 4" xfId="44120"/>
    <cellStyle name="Total 4 10 32" xfId="35503"/>
    <cellStyle name="Total 4 10 32 2" xfId="36296"/>
    <cellStyle name="Total 4 10 32 3" xfId="40988"/>
    <cellStyle name="Total 4 10 32 4" xfId="44169"/>
    <cellStyle name="Total 4 10 33" xfId="35559"/>
    <cellStyle name="Total 4 10 33 2" xfId="37736"/>
    <cellStyle name="Total 4 10 33 3" xfId="41044"/>
    <cellStyle name="Total 4 10 33 4" xfId="44222"/>
    <cellStyle name="Total 4 10 34" xfId="35650"/>
    <cellStyle name="Total 4 10 34 2" xfId="37183"/>
    <cellStyle name="Total 4 10 34 3" xfId="41135"/>
    <cellStyle name="Total 4 10 34 4" xfId="44304"/>
    <cellStyle name="Total 4 10 35" xfId="35728"/>
    <cellStyle name="Total 4 10 35 2" xfId="37294"/>
    <cellStyle name="Total 4 10 35 3" xfId="41213"/>
    <cellStyle name="Total 4 10 35 4" xfId="44378"/>
    <cellStyle name="Total 4 10 36" xfId="34413"/>
    <cellStyle name="Total 4 10 36 2" xfId="36713"/>
    <cellStyle name="Total 4 10 36 3" xfId="39907"/>
    <cellStyle name="Total 4 10 36 4" xfId="43158"/>
    <cellStyle name="Total 4 10 37" xfId="35794"/>
    <cellStyle name="Total 4 10 37 2" xfId="37296"/>
    <cellStyle name="Total 4 10 37 3" xfId="41278"/>
    <cellStyle name="Total 4 10 37 4" xfId="44439"/>
    <cellStyle name="Total 4 10 38" xfId="34449"/>
    <cellStyle name="Total 4 10 38 2" xfId="36788"/>
    <cellStyle name="Total 4 10 38 3" xfId="39940"/>
    <cellStyle name="Total 4 10 38 4" xfId="43189"/>
    <cellStyle name="Total 4 10 39" xfId="35886"/>
    <cellStyle name="Total 4 10 39 2" xfId="37707"/>
    <cellStyle name="Total 4 10 39 3" xfId="41370"/>
    <cellStyle name="Total 4 10 39 4" xfId="44527"/>
    <cellStyle name="Total 4 10 4" xfId="33079"/>
    <cellStyle name="Total 4 10 4 2" xfId="31127"/>
    <cellStyle name="Total 4 10 4 3" xfId="38589"/>
    <cellStyle name="Total 4 10 4 4" xfId="41920"/>
    <cellStyle name="Total 4 10 40" xfId="35949"/>
    <cellStyle name="Total 4 10 40 2" xfId="37964"/>
    <cellStyle name="Total 4 10 40 3" xfId="36444"/>
    <cellStyle name="Total 4 10 40 4" xfId="41426"/>
    <cellStyle name="Total 4 10 40 5" xfId="44581"/>
    <cellStyle name="Total 4 10 41" xfId="36199"/>
    <cellStyle name="Total 4 10 41 2" xfId="38176"/>
    <cellStyle name="Total 4 10 41 3" xfId="38387"/>
    <cellStyle name="Total 4 10 41 4" xfId="41617"/>
    <cellStyle name="Total 4 10 41 5" xfId="44762"/>
    <cellStyle name="Total 4 10 42" xfId="32830"/>
    <cellStyle name="Total 4 10 5" xfId="33154"/>
    <cellStyle name="Total 4 10 5 2" xfId="31859"/>
    <cellStyle name="Total 4 10 5 3" xfId="38664"/>
    <cellStyle name="Total 4 10 5 4" xfId="41991"/>
    <cellStyle name="Total 4 10 6" xfId="33231"/>
    <cellStyle name="Total 4 10 6 2" xfId="31622"/>
    <cellStyle name="Total 4 10 6 3" xfId="38741"/>
    <cellStyle name="Total 4 10 6 4" xfId="42061"/>
    <cellStyle name="Total 4 10 7" xfId="33305"/>
    <cellStyle name="Total 4 10 7 2" xfId="31415"/>
    <cellStyle name="Total 4 10 7 3" xfId="38815"/>
    <cellStyle name="Total 4 10 7 4" xfId="42131"/>
    <cellStyle name="Total 4 10 8" xfId="33354"/>
    <cellStyle name="Total 4 10 8 2" xfId="32020"/>
    <cellStyle name="Total 4 10 8 3" xfId="38864"/>
    <cellStyle name="Total 4 10 8 4" xfId="42176"/>
    <cellStyle name="Total 4 10 9" xfId="33401"/>
    <cellStyle name="Total 4 10 9 2" xfId="32262"/>
    <cellStyle name="Total 4 10 9 3" xfId="38911"/>
    <cellStyle name="Total 4 10 9 4" xfId="42220"/>
    <cellStyle name="Total 4 11" xfId="15475"/>
    <cellStyle name="Total 4 11 10" xfId="33474"/>
    <cellStyle name="Total 4 11 10 2" xfId="31480"/>
    <cellStyle name="Total 4 11 10 3" xfId="38984"/>
    <cellStyle name="Total 4 11 10 4" xfId="42290"/>
    <cellStyle name="Total 4 11 11" xfId="33559"/>
    <cellStyle name="Total 4 11 11 2" xfId="32280"/>
    <cellStyle name="Total 4 11 11 3" xfId="39069"/>
    <cellStyle name="Total 4 11 11 4" xfId="42371"/>
    <cellStyle name="Total 4 11 12" xfId="33641"/>
    <cellStyle name="Total 4 11 12 2" xfId="31537"/>
    <cellStyle name="Total 4 11 12 3" xfId="39151"/>
    <cellStyle name="Total 4 11 12 4" xfId="42444"/>
    <cellStyle name="Total 4 11 13" xfId="33718"/>
    <cellStyle name="Total 4 11 13 2" xfId="32465"/>
    <cellStyle name="Total 4 11 13 3" xfId="39228"/>
    <cellStyle name="Total 4 11 13 4" xfId="42517"/>
    <cellStyle name="Total 4 11 14" xfId="33788"/>
    <cellStyle name="Total 4 11 14 2" xfId="32474"/>
    <cellStyle name="Total 4 11 14 3" xfId="39297"/>
    <cellStyle name="Total 4 11 14 4" xfId="42582"/>
    <cellStyle name="Total 4 11 15" xfId="33882"/>
    <cellStyle name="Total 4 11 15 2" xfId="36411"/>
    <cellStyle name="Total 4 11 15 3" xfId="39391"/>
    <cellStyle name="Total 4 11 15 4" xfId="42672"/>
    <cellStyle name="Total 4 11 16" xfId="33944"/>
    <cellStyle name="Total 4 11 16 2" xfId="31906"/>
    <cellStyle name="Total 4 11 16 3" xfId="39453"/>
    <cellStyle name="Total 4 11 16 4" xfId="42730"/>
    <cellStyle name="Total 4 11 17" xfId="34004"/>
    <cellStyle name="Total 4 11 17 2" xfId="31565"/>
    <cellStyle name="Total 4 11 17 3" xfId="39513"/>
    <cellStyle name="Total 4 11 17 4" xfId="42787"/>
    <cellStyle name="Total 4 11 18" xfId="34081"/>
    <cellStyle name="Total 4 11 18 2" xfId="30963"/>
    <cellStyle name="Total 4 11 18 3" xfId="39590"/>
    <cellStyle name="Total 4 11 18 4" xfId="42860"/>
    <cellStyle name="Total 4 11 19" xfId="34629"/>
    <cellStyle name="Total 4 11 19 2" xfId="38040"/>
    <cellStyle name="Total 4 11 19 3" xfId="40117"/>
    <cellStyle name="Total 4 11 19 4" xfId="43352"/>
    <cellStyle name="Total 4 11 2" xfId="30549"/>
    <cellStyle name="Total 4 11 2 2" xfId="32895"/>
    <cellStyle name="Total 4 11 2 3" xfId="32088"/>
    <cellStyle name="Total 4 11 2 4" xfId="36386"/>
    <cellStyle name="Total 4 11 2 5" xfId="41748"/>
    <cellStyle name="Total 4 11 20" xfId="34720"/>
    <cellStyle name="Total 4 11 20 2" xfId="37536"/>
    <cellStyle name="Total 4 11 20 3" xfId="40208"/>
    <cellStyle name="Total 4 11 20 4" xfId="43434"/>
    <cellStyle name="Total 4 11 21" xfId="34799"/>
    <cellStyle name="Total 4 11 21 2" xfId="32217"/>
    <cellStyle name="Total 4 11 21 3" xfId="40287"/>
    <cellStyle name="Total 4 11 21 4" xfId="43509"/>
    <cellStyle name="Total 4 11 22" xfId="34392"/>
    <cellStyle name="Total 4 11 22 2" xfId="30981"/>
    <cellStyle name="Total 4 11 22 3" xfId="39887"/>
    <cellStyle name="Total 4 11 22 4" xfId="43140"/>
    <cellStyle name="Total 4 11 23" xfId="34894"/>
    <cellStyle name="Total 4 11 23 2" xfId="36830"/>
    <cellStyle name="Total 4 11 23 3" xfId="40380"/>
    <cellStyle name="Total 4 11 23 4" xfId="43598"/>
    <cellStyle name="Total 4 11 24" xfId="34979"/>
    <cellStyle name="Total 4 11 24 2" xfId="37111"/>
    <cellStyle name="Total 4 11 24 3" xfId="40465"/>
    <cellStyle name="Total 4 11 24 4" xfId="43679"/>
    <cellStyle name="Total 4 11 25" xfId="35065"/>
    <cellStyle name="Total 4 11 25 2" xfId="36846"/>
    <cellStyle name="Total 4 11 25 3" xfId="40551"/>
    <cellStyle name="Total 4 11 25 4" xfId="43761"/>
    <cellStyle name="Total 4 11 26" xfId="35130"/>
    <cellStyle name="Total 4 11 26 2" xfId="37391"/>
    <cellStyle name="Total 4 11 26 3" xfId="40615"/>
    <cellStyle name="Total 4 11 26 4" xfId="43820"/>
    <cellStyle name="Total 4 11 27" xfId="35185"/>
    <cellStyle name="Total 4 11 27 2" xfId="32393"/>
    <cellStyle name="Total 4 11 27 3" xfId="40670"/>
    <cellStyle name="Total 4 11 27 4" xfId="43872"/>
    <cellStyle name="Total 4 11 28" xfId="35244"/>
    <cellStyle name="Total 4 11 28 2" xfId="37478"/>
    <cellStyle name="Total 4 11 28 3" xfId="40729"/>
    <cellStyle name="Total 4 11 28 4" xfId="43927"/>
    <cellStyle name="Total 4 11 29" xfId="35301"/>
    <cellStyle name="Total 4 11 29 2" xfId="36694"/>
    <cellStyle name="Total 4 11 29 3" xfId="40786"/>
    <cellStyle name="Total 4 11 29 4" xfId="43980"/>
    <cellStyle name="Total 4 11 3" xfId="32978"/>
    <cellStyle name="Total 4 11 3 2" xfId="30928"/>
    <cellStyle name="Total 4 11 3 3" xfId="38488"/>
    <cellStyle name="Total 4 11 3 4" xfId="41824"/>
    <cellStyle name="Total 4 11 30" xfId="35379"/>
    <cellStyle name="Total 4 11 30 2" xfId="37893"/>
    <cellStyle name="Total 4 11 30 3" xfId="40864"/>
    <cellStyle name="Total 4 11 30 4" xfId="44054"/>
    <cellStyle name="Total 4 11 31" xfId="35438"/>
    <cellStyle name="Total 4 11 31 2" xfId="36739"/>
    <cellStyle name="Total 4 11 31 3" xfId="40923"/>
    <cellStyle name="Total 4 11 31 4" xfId="44108"/>
    <cellStyle name="Total 4 11 32" xfId="35490"/>
    <cellStyle name="Total 4 11 32 2" xfId="37247"/>
    <cellStyle name="Total 4 11 32 3" xfId="40975"/>
    <cellStyle name="Total 4 11 32 4" xfId="44157"/>
    <cellStyle name="Total 4 11 33" xfId="35546"/>
    <cellStyle name="Total 4 11 33 2" xfId="36726"/>
    <cellStyle name="Total 4 11 33 3" xfId="41031"/>
    <cellStyle name="Total 4 11 33 4" xfId="44210"/>
    <cellStyle name="Total 4 11 34" xfId="35637"/>
    <cellStyle name="Total 4 11 34 2" xfId="37813"/>
    <cellStyle name="Total 4 11 34 3" xfId="41122"/>
    <cellStyle name="Total 4 11 34 4" xfId="44292"/>
    <cellStyle name="Total 4 11 35" xfId="35715"/>
    <cellStyle name="Total 4 11 35 2" xfId="37829"/>
    <cellStyle name="Total 4 11 35 3" xfId="41200"/>
    <cellStyle name="Total 4 11 35 4" xfId="44366"/>
    <cellStyle name="Total 4 11 36" xfId="34444"/>
    <cellStyle name="Total 4 11 36 2" xfId="36965"/>
    <cellStyle name="Total 4 11 36 3" xfId="39935"/>
    <cellStyle name="Total 4 11 36 4" xfId="43184"/>
    <cellStyle name="Total 4 11 37" xfId="35781"/>
    <cellStyle name="Total 4 11 37 2" xfId="37831"/>
    <cellStyle name="Total 4 11 37 3" xfId="41265"/>
    <cellStyle name="Total 4 11 37 4" xfId="44427"/>
    <cellStyle name="Total 4 11 38" xfId="34172"/>
    <cellStyle name="Total 4 11 38 2" xfId="31887"/>
    <cellStyle name="Total 4 11 38 3" xfId="39677"/>
    <cellStyle name="Total 4 11 38 4" xfId="42941"/>
    <cellStyle name="Total 4 11 39" xfId="35873"/>
    <cellStyle name="Total 4 11 39 2" xfId="36701"/>
    <cellStyle name="Total 4 11 39 3" xfId="41357"/>
    <cellStyle name="Total 4 11 39 4" xfId="44515"/>
    <cellStyle name="Total 4 11 4" xfId="33066"/>
    <cellStyle name="Total 4 11 4 2" xfId="30728"/>
    <cellStyle name="Total 4 11 4 3" xfId="38576"/>
    <cellStyle name="Total 4 11 4 4" xfId="41908"/>
    <cellStyle name="Total 4 11 40" xfId="35933"/>
    <cellStyle name="Total 4 11 40 2" xfId="37948"/>
    <cellStyle name="Total 4 11 40 3" xfId="37488"/>
    <cellStyle name="Total 4 11 40 4" xfId="41415"/>
    <cellStyle name="Total 4 11 40 5" xfId="44570"/>
    <cellStyle name="Total 4 11 41" xfId="36225"/>
    <cellStyle name="Total 4 11 41 2" xfId="38202"/>
    <cellStyle name="Total 4 11 41 3" xfId="38413"/>
    <cellStyle name="Total 4 11 41 4" xfId="41643"/>
    <cellStyle name="Total 4 11 41 5" xfId="44788"/>
    <cellStyle name="Total 4 11 42" xfId="32817"/>
    <cellStyle name="Total 4 11 5" xfId="33141"/>
    <cellStyle name="Total 4 11 5 2" xfId="31027"/>
    <cellStyle name="Total 4 11 5 3" xfId="38651"/>
    <cellStyle name="Total 4 11 5 4" xfId="41979"/>
    <cellStyle name="Total 4 11 6" xfId="33218"/>
    <cellStyle name="Total 4 11 6 2" xfId="31032"/>
    <cellStyle name="Total 4 11 6 3" xfId="38728"/>
    <cellStyle name="Total 4 11 6 4" xfId="42049"/>
    <cellStyle name="Total 4 11 7" xfId="33292"/>
    <cellStyle name="Total 4 11 7 2" xfId="31406"/>
    <cellStyle name="Total 4 11 7 3" xfId="38802"/>
    <cellStyle name="Total 4 11 7 4" xfId="42119"/>
    <cellStyle name="Total 4 11 8" xfId="33341"/>
    <cellStyle name="Total 4 11 8 2" xfId="32250"/>
    <cellStyle name="Total 4 11 8 3" xfId="38851"/>
    <cellStyle name="Total 4 11 8 4" xfId="42164"/>
    <cellStyle name="Total 4 11 9" xfId="33388"/>
    <cellStyle name="Total 4 11 9 2" xfId="32016"/>
    <cellStyle name="Total 4 11 9 3" xfId="38898"/>
    <cellStyle name="Total 4 11 9 4" xfId="42208"/>
    <cellStyle name="Total 4 12" xfId="15512"/>
    <cellStyle name="Total 4 12 10" xfId="33511"/>
    <cellStyle name="Total 4 12 10 2" xfId="31066"/>
    <cellStyle name="Total 4 12 10 3" xfId="39021"/>
    <cellStyle name="Total 4 12 10 4" xfId="42324"/>
    <cellStyle name="Total 4 12 11" xfId="33596"/>
    <cellStyle name="Total 4 12 11 2" xfId="32138"/>
    <cellStyle name="Total 4 12 11 3" xfId="39106"/>
    <cellStyle name="Total 4 12 11 4" xfId="42405"/>
    <cellStyle name="Total 4 12 12" xfId="33678"/>
    <cellStyle name="Total 4 12 12 2" xfId="31545"/>
    <cellStyle name="Total 4 12 12 3" xfId="39188"/>
    <cellStyle name="Total 4 12 12 4" xfId="42478"/>
    <cellStyle name="Total 4 12 13" xfId="33755"/>
    <cellStyle name="Total 4 12 13 2" xfId="31788"/>
    <cellStyle name="Total 4 12 13 3" xfId="39265"/>
    <cellStyle name="Total 4 12 13 4" xfId="42551"/>
    <cellStyle name="Total 4 12 14" xfId="33825"/>
    <cellStyle name="Total 4 12 14 2" xfId="37977"/>
    <cellStyle name="Total 4 12 14 3" xfId="39334"/>
    <cellStyle name="Total 4 12 14 4" xfId="42616"/>
    <cellStyle name="Total 4 12 15" xfId="33919"/>
    <cellStyle name="Total 4 12 15 2" xfId="30830"/>
    <cellStyle name="Total 4 12 15 3" xfId="39428"/>
    <cellStyle name="Total 4 12 15 4" xfId="42706"/>
    <cellStyle name="Total 4 12 16" xfId="33981"/>
    <cellStyle name="Total 4 12 16 2" xfId="30803"/>
    <cellStyle name="Total 4 12 16 3" xfId="39490"/>
    <cellStyle name="Total 4 12 16 4" xfId="42764"/>
    <cellStyle name="Total 4 12 17" xfId="34041"/>
    <cellStyle name="Total 4 12 17 2" xfId="32056"/>
    <cellStyle name="Total 4 12 17 3" xfId="39550"/>
    <cellStyle name="Total 4 12 17 4" xfId="42821"/>
    <cellStyle name="Total 4 12 18" xfId="34118"/>
    <cellStyle name="Total 4 12 18 2" xfId="30694"/>
    <cellStyle name="Total 4 12 18 3" xfId="39627"/>
    <cellStyle name="Total 4 12 18 4" xfId="42894"/>
    <cellStyle name="Total 4 12 19" xfId="34666"/>
    <cellStyle name="Total 4 12 19 2" xfId="37905"/>
    <cellStyle name="Total 4 12 19 3" xfId="40154"/>
    <cellStyle name="Total 4 12 19 4" xfId="43386"/>
    <cellStyle name="Total 4 12 2" xfId="30586"/>
    <cellStyle name="Total 4 12 2 2" xfId="32932"/>
    <cellStyle name="Total 4 12 2 3" xfId="31042"/>
    <cellStyle name="Total 4 12 2 4" xfId="36708"/>
    <cellStyle name="Total 4 12 2 5" xfId="41782"/>
    <cellStyle name="Total 4 12 20" xfId="34757"/>
    <cellStyle name="Total 4 12 20 2" xfId="37596"/>
    <cellStyle name="Total 4 12 20 3" xfId="40245"/>
    <cellStyle name="Total 4 12 20 4" xfId="43468"/>
    <cellStyle name="Total 4 12 21" xfId="34836"/>
    <cellStyle name="Total 4 12 21 2" xfId="36522"/>
    <cellStyle name="Total 4 12 21 3" xfId="40324"/>
    <cellStyle name="Total 4 12 21 4" xfId="43543"/>
    <cellStyle name="Total 4 12 22" xfId="34235"/>
    <cellStyle name="Total 4 12 22 2" xfId="31897"/>
    <cellStyle name="Total 4 12 22 3" xfId="39738"/>
    <cellStyle name="Total 4 12 22 4" xfId="42999"/>
    <cellStyle name="Total 4 12 23" xfId="34931"/>
    <cellStyle name="Total 4 12 23 2" xfId="36901"/>
    <cellStyle name="Total 4 12 23 3" xfId="40417"/>
    <cellStyle name="Total 4 12 23 4" xfId="43632"/>
    <cellStyle name="Total 4 12 24" xfId="35016"/>
    <cellStyle name="Total 4 12 24 2" xfId="37177"/>
    <cellStyle name="Total 4 12 24 3" xfId="40502"/>
    <cellStyle name="Total 4 12 24 4" xfId="43713"/>
    <cellStyle name="Total 4 12 25" xfId="35102"/>
    <cellStyle name="Total 4 12 25 2" xfId="38077"/>
    <cellStyle name="Total 4 12 25 3" xfId="40588"/>
    <cellStyle name="Total 4 12 25 4" xfId="43795"/>
    <cellStyle name="Total 4 12 26" xfId="35167"/>
    <cellStyle name="Total 4 12 26 2" xfId="37447"/>
    <cellStyle name="Total 4 12 26 3" xfId="40652"/>
    <cellStyle name="Total 4 12 26 4" xfId="43854"/>
    <cellStyle name="Total 4 12 27" xfId="35222"/>
    <cellStyle name="Total 4 12 27 2" xfId="36711"/>
    <cellStyle name="Total 4 12 27 3" xfId="40707"/>
    <cellStyle name="Total 4 12 27 4" xfId="43906"/>
    <cellStyle name="Total 4 12 28" xfId="35281"/>
    <cellStyle name="Total 4 12 28 2" xfId="37550"/>
    <cellStyle name="Total 4 12 28 3" xfId="40766"/>
    <cellStyle name="Total 4 12 28 4" xfId="43961"/>
    <cellStyle name="Total 4 12 29" xfId="35338"/>
    <cellStyle name="Total 4 12 29 2" xfId="36438"/>
    <cellStyle name="Total 4 12 29 3" xfId="40823"/>
    <cellStyle name="Total 4 12 29 4" xfId="44014"/>
    <cellStyle name="Total 4 12 3" xfId="33015"/>
    <cellStyle name="Total 4 12 3 2" xfId="32163"/>
    <cellStyle name="Total 4 12 3 3" xfId="38525"/>
    <cellStyle name="Total 4 12 3 4" xfId="41858"/>
    <cellStyle name="Total 4 12 30" xfId="35416"/>
    <cellStyle name="Total 4 12 30 2" xfId="37830"/>
    <cellStyle name="Total 4 12 30 3" xfId="40901"/>
    <cellStyle name="Total 4 12 30 4" xfId="44088"/>
    <cellStyle name="Total 4 12 31" xfId="35475"/>
    <cellStyle name="Total 4 12 31 2" xfId="36309"/>
    <cellStyle name="Total 4 12 31 3" xfId="40960"/>
    <cellStyle name="Total 4 12 31 4" xfId="44142"/>
    <cellStyle name="Total 4 12 32" xfId="35527"/>
    <cellStyle name="Total 4 12 32 2" xfId="37565"/>
    <cellStyle name="Total 4 12 32 3" xfId="41012"/>
    <cellStyle name="Total 4 12 32 4" xfId="44191"/>
    <cellStyle name="Total 4 12 33" xfId="35583"/>
    <cellStyle name="Total 4 12 33 2" xfId="36762"/>
    <cellStyle name="Total 4 12 33 3" xfId="41068"/>
    <cellStyle name="Total 4 12 33 4" xfId="44244"/>
    <cellStyle name="Total 4 12 34" xfId="35674"/>
    <cellStyle name="Total 4 12 34 2" xfId="37091"/>
    <cellStyle name="Total 4 12 34 3" xfId="41159"/>
    <cellStyle name="Total 4 12 34 4" xfId="44326"/>
    <cellStyle name="Total 4 12 35" xfId="35752"/>
    <cellStyle name="Total 4 12 35 2" xfId="37256"/>
    <cellStyle name="Total 4 12 35 3" xfId="41237"/>
    <cellStyle name="Total 4 12 35 4" xfId="44400"/>
    <cellStyle name="Total 4 12 36" xfId="34552"/>
    <cellStyle name="Total 4 12 36 2" xfId="36414"/>
    <cellStyle name="Total 4 12 36 3" xfId="40040"/>
    <cellStyle name="Total 4 12 36 4" xfId="43283"/>
    <cellStyle name="Total 4 12 37" xfId="35818"/>
    <cellStyle name="Total 4 12 37 2" xfId="37625"/>
    <cellStyle name="Total 4 12 37 3" xfId="41302"/>
    <cellStyle name="Total 4 12 37 4" xfId="44461"/>
    <cellStyle name="Total 4 12 38" xfId="34419"/>
    <cellStyle name="Total 4 12 38 2" xfId="37910"/>
    <cellStyle name="Total 4 12 38 3" xfId="39913"/>
    <cellStyle name="Total 4 12 38 4" xfId="43164"/>
    <cellStyle name="Total 4 12 39" xfId="35910"/>
    <cellStyle name="Total 4 12 39 2" xfId="36445"/>
    <cellStyle name="Total 4 12 39 3" xfId="41394"/>
    <cellStyle name="Total 4 12 39 4" xfId="44549"/>
    <cellStyle name="Total 4 12 4" xfId="33103"/>
    <cellStyle name="Total 4 12 4 2" xfId="31633"/>
    <cellStyle name="Total 4 12 4 3" xfId="38613"/>
    <cellStyle name="Total 4 12 4 4" xfId="41942"/>
    <cellStyle name="Total 4 12 40" xfId="36106"/>
    <cellStyle name="Total 4 12 40 2" xfId="38084"/>
    <cellStyle name="Total 4 12 40 3" xfId="38320"/>
    <cellStyle name="Total 4 12 40 4" xfId="41550"/>
    <cellStyle name="Total 4 12 40 5" xfId="44695"/>
    <cellStyle name="Total 4 12 41" xfId="36182"/>
    <cellStyle name="Total 4 12 41 2" xfId="38159"/>
    <cellStyle name="Total 4 12 41 3" xfId="38370"/>
    <cellStyle name="Total 4 12 41 4" xfId="41600"/>
    <cellStyle name="Total 4 12 41 5" xfId="44745"/>
    <cellStyle name="Total 4 12 42" xfId="32854"/>
    <cellStyle name="Total 4 12 5" xfId="33178"/>
    <cellStyle name="Total 4 12 5 2" xfId="32515"/>
    <cellStyle name="Total 4 12 5 3" xfId="38688"/>
    <cellStyle name="Total 4 12 5 4" xfId="42013"/>
    <cellStyle name="Total 4 12 6" xfId="33255"/>
    <cellStyle name="Total 4 12 6 2" xfId="31358"/>
    <cellStyle name="Total 4 12 6 3" xfId="38765"/>
    <cellStyle name="Total 4 12 6 4" xfId="42083"/>
    <cellStyle name="Total 4 12 7" xfId="33329"/>
    <cellStyle name="Total 4 12 7 2" xfId="31433"/>
    <cellStyle name="Total 4 12 7 3" xfId="38839"/>
    <cellStyle name="Total 4 12 7 4" xfId="42153"/>
    <cellStyle name="Total 4 12 8" xfId="33378"/>
    <cellStyle name="Total 4 12 8 2" xfId="31438"/>
    <cellStyle name="Total 4 12 8 3" xfId="38888"/>
    <cellStyle name="Total 4 12 8 4" xfId="42198"/>
    <cellStyle name="Total 4 12 9" xfId="33425"/>
    <cellStyle name="Total 4 12 9 2" xfId="31456"/>
    <cellStyle name="Total 4 12 9 3" xfId="38935"/>
    <cellStyle name="Total 4 12 9 4" xfId="42242"/>
    <cellStyle name="Total 4 13" xfId="15518"/>
    <cellStyle name="Total 4 13 2" xfId="30589"/>
    <cellStyle name="Total 4 13 2 2" xfId="36109"/>
    <cellStyle name="Total 4 13 2 3" xfId="38087"/>
    <cellStyle name="Total 4 13 2 4" xfId="38323"/>
    <cellStyle name="Total 4 13 2 5" xfId="41553"/>
    <cellStyle name="Total 4 13 2 6" xfId="44698"/>
    <cellStyle name="Total 4 13 3" xfId="36174"/>
    <cellStyle name="Total 4 13 3 2" xfId="38151"/>
    <cellStyle name="Total 4 13 3 3" xfId="38362"/>
    <cellStyle name="Total 4 13 3 4" xfId="41592"/>
    <cellStyle name="Total 4 13 3 5" xfId="44737"/>
    <cellStyle name="Total 4 13 4" xfId="36070"/>
    <cellStyle name="Total 4 14" xfId="15537"/>
    <cellStyle name="Total 4 14 2" xfId="30603"/>
    <cellStyle name="Total 4 14 2 2" xfId="36128"/>
    <cellStyle name="Total 4 14 2 3" xfId="38106"/>
    <cellStyle name="Total 4 14 2 4" xfId="38342"/>
    <cellStyle name="Total 4 14 2 5" xfId="41572"/>
    <cellStyle name="Total 4 14 2 6" xfId="44717"/>
    <cellStyle name="Total 4 14 3" xfId="36282"/>
    <cellStyle name="Total 4 14 3 2" xfId="38259"/>
    <cellStyle name="Total 4 14 3 3" xfId="38469"/>
    <cellStyle name="Total 4 14 3 4" xfId="41699"/>
    <cellStyle name="Total 4 14 3 5" xfId="44844"/>
    <cellStyle name="Total 4 14 4" xfId="36089"/>
    <cellStyle name="Total 4 15" xfId="15534"/>
    <cellStyle name="Total 4 15 2" xfId="36125"/>
    <cellStyle name="Total 4 15 2 2" xfId="38103"/>
    <cellStyle name="Total 4 15 2 3" xfId="38339"/>
    <cellStyle name="Total 4 15 2 4" xfId="41569"/>
    <cellStyle name="Total 4 15 2 5" xfId="44714"/>
    <cellStyle name="Total 4 15 3" xfId="36280"/>
    <cellStyle name="Total 4 15 3 2" xfId="38257"/>
    <cellStyle name="Total 4 15 3 3" xfId="38467"/>
    <cellStyle name="Total 4 15 3 4" xfId="41697"/>
    <cellStyle name="Total 4 15 3 5" xfId="44842"/>
    <cellStyle name="Total 4 15 4" xfId="36086"/>
    <cellStyle name="Total 4 16" xfId="30620"/>
    <cellStyle name="Total 4 16 2" xfId="36265"/>
    <cellStyle name="Total 4 16 3" xfId="38242"/>
    <cellStyle name="Total 4 16 4" xfId="38452"/>
    <cellStyle name="Total 4 16 5" xfId="41682"/>
    <cellStyle name="Total 4 16 6" xfId="44827"/>
    <cellStyle name="Total 4 17" xfId="30648"/>
    <cellStyle name="Total 4 18" xfId="30626"/>
    <cellStyle name="Total 4 19" xfId="30636"/>
    <cellStyle name="Total 4 2" xfId="3464"/>
    <cellStyle name="Total 4 2 2" xfId="9717"/>
    <cellStyle name="Total 4 2 2 2" xfId="26432"/>
    <cellStyle name="Total 4 2 2 3" xfId="28258"/>
    <cellStyle name="Total 4 2 2 4" xfId="21756"/>
    <cellStyle name="Total 4 20" xfId="30655"/>
    <cellStyle name="Total 4 21" xfId="44875"/>
    <cellStyle name="Total 4 22" xfId="44881"/>
    <cellStyle name="Total 4 23" xfId="44888"/>
    <cellStyle name="Total 4 3" xfId="9716"/>
    <cellStyle name="Total 4 3 10" xfId="32725"/>
    <cellStyle name="Total 4 3 10 2" xfId="31053"/>
    <cellStyle name="Total 4 3 10 3" xfId="37784"/>
    <cellStyle name="Total 4 3 10 4" xfId="30900"/>
    <cellStyle name="Total 4 3 11" xfId="33833"/>
    <cellStyle name="Total 4 3 11 2" xfId="32475"/>
    <cellStyle name="Total 4 3 11 3" xfId="39342"/>
    <cellStyle name="Total 4 3 11 4" xfId="42624"/>
    <cellStyle name="Total 4 3 12" xfId="33930"/>
    <cellStyle name="Total 4 3 12 2" xfId="30792"/>
    <cellStyle name="Total 4 3 12 3" xfId="39439"/>
    <cellStyle name="Total 4 3 12 4" xfId="42716"/>
    <cellStyle name="Total 4 3 13" xfId="32755"/>
    <cellStyle name="Total 4 3 13 2" xfId="30680"/>
    <cellStyle name="Total 4 3 13 3" xfId="31057"/>
    <cellStyle name="Total 4 3 13 4" xfId="31812"/>
    <cellStyle name="Total 4 3 14" xfId="34568"/>
    <cellStyle name="Total 4 3 14 2" xfId="37828"/>
    <cellStyle name="Total 4 3 14 3" xfId="40056"/>
    <cellStyle name="Total 4 3 14 4" xfId="43299"/>
    <cellStyle name="Total 4 3 15" xfId="34131"/>
    <cellStyle name="Total 4 3 15 2" xfId="32057"/>
    <cellStyle name="Total 4 3 15 3" xfId="39638"/>
    <cellStyle name="Total 4 3 15 4" xfId="42905"/>
    <cellStyle name="Total 4 3 16" xfId="34511"/>
    <cellStyle name="Total 4 3 16 2" xfId="37118"/>
    <cellStyle name="Total 4 3 16 3" xfId="40000"/>
    <cellStyle name="Total 4 3 16 4" xfId="43246"/>
    <cellStyle name="Total 4 3 17" xfId="34296"/>
    <cellStyle name="Total 4 3 17 2" xfId="32231"/>
    <cellStyle name="Total 4 3 17 3" xfId="39798"/>
    <cellStyle name="Total 4 3 17 4" xfId="43055"/>
    <cellStyle name="Total 4 3 18" xfId="34287"/>
    <cellStyle name="Total 4 3 18 2" xfId="31105"/>
    <cellStyle name="Total 4 3 18 3" xfId="39789"/>
    <cellStyle name="Total 4 3 18 4" xfId="43046"/>
    <cellStyle name="Total 4 3 19" xfId="34526"/>
    <cellStyle name="Total 4 3 19 2" xfId="36647"/>
    <cellStyle name="Total 4 3 19 3" xfId="40014"/>
    <cellStyle name="Total 4 3 19 4" xfId="43260"/>
    <cellStyle name="Total 4 3 2" xfId="15361"/>
    <cellStyle name="Total 4 3 2 2" xfId="30494"/>
    <cellStyle name="Total 4 3 2 3" xfId="32561"/>
    <cellStyle name="Total 4 3 2 4" xfId="30890"/>
    <cellStyle name="Total 4 3 2 5" xfId="30862"/>
    <cellStyle name="Total 4 3 2 6" xfId="37702"/>
    <cellStyle name="Total 4 3 2 7" xfId="26431"/>
    <cellStyle name="Total 4 3 20" xfId="34428"/>
    <cellStyle name="Total 4 3 20 2" xfId="37673"/>
    <cellStyle name="Total 4 3 20 3" xfId="39922"/>
    <cellStyle name="Total 4 3 20 4" xfId="43172"/>
    <cellStyle name="Total 4 3 21" xfId="34295"/>
    <cellStyle name="Total 4 3 21 2" xfId="31101"/>
    <cellStyle name="Total 4 3 21 3" xfId="39797"/>
    <cellStyle name="Total 4 3 21 4" xfId="43054"/>
    <cellStyle name="Total 4 3 22" xfId="34347"/>
    <cellStyle name="Total 4 3 22 2" xfId="31759"/>
    <cellStyle name="Total 4 3 22 3" xfId="39843"/>
    <cellStyle name="Total 4 3 22 4" xfId="43097"/>
    <cellStyle name="Total 4 3 23" xfId="34535"/>
    <cellStyle name="Total 4 3 23 2" xfId="37816"/>
    <cellStyle name="Total 4 3 23 3" xfId="40023"/>
    <cellStyle name="Total 4 3 23 4" xfId="43269"/>
    <cellStyle name="Total 4 3 24" xfId="34249"/>
    <cellStyle name="Total 4 3 24 2" xfId="31764"/>
    <cellStyle name="Total 4 3 24 3" xfId="39752"/>
    <cellStyle name="Total 4 3 24 4" xfId="43012"/>
    <cellStyle name="Total 4 3 25" xfId="34355"/>
    <cellStyle name="Total 4 3 25 2" xfId="32454"/>
    <cellStyle name="Total 4 3 25 3" xfId="39851"/>
    <cellStyle name="Total 4 3 25 4" xfId="43105"/>
    <cellStyle name="Total 4 3 26" xfId="34490"/>
    <cellStyle name="Total 4 3 26 2" xfId="36440"/>
    <cellStyle name="Total 4 3 26 3" xfId="39980"/>
    <cellStyle name="Total 4 3 26 4" xfId="43227"/>
    <cellStyle name="Total 4 3 27" xfId="34273"/>
    <cellStyle name="Total 4 3 27 2" xfId="31089"/>
    <cellStyle name="Total 4 3 27 3" xfId="39775"/>
    <cellStyle name="Total 4 3 27 4" xfId="43034"/>
    <cellStyle name="Total 4 3 28" xfId="36029"/>
    <cellStyle name="Total 4 3 28 2" xfId="31840"/>
    <cellStyle name="Total 4 3 28 3" xfId="41494"/>
    <cellStyle name="Total 4 3 28 4" xfId="44649"/>
    <cellStyle name="Total 4 3 29" xfId="35957"/>
    <cellStyle name="Total 4 3 29 2" xfId="37972"/>
    <cellStyle name="Total 4 3 29 3" xfId="32441"/>
    <cellStyle name="Total 4 3 29 4" xfId="41432"/>
    <cellStyle name="Total 4 3 29 5" xfId="44587"/>
    <cellStyle name="Total 4 3 3" xfId="28257"/>
    <cellStyle name="Total 4 3 3 2" xfId="32750"/>
    <cellStyle name="Total 4 3 3 3" xfId="31282"/>
    <cellStyle name="Total 4 3 3 4" xfId="31583"/>
    <cellStyle name="Total 4 3 3 5" xfId="36916"/>
    <cellStyle name="Total 4 3 30" xfId="36165"/>
    <cellStyle name="Total 4 3 30 2" xfId="38142"/>
    <cellStyle name="Total 4 3 30 3" xfId="38353"/>
    <cellStyle name="Total 4 3 30 4" xfId="41583"/>
    <cellStyle name="Total 4 3 30 5" xfId="44728"/>
    <cellStyle name="Total 4 3 31" xfId="32545"/>
    <cellStyle name="Total 4 3 4" xfId="21755"/>
    <cellStyle name="Total 4 3 4 2" xfId="32715"/>
    <cellStyle name="Total 4 3 4 3" xfId="31280"/>
    <cellStyle name="Total 4 3 4 4" xfId="36730"/>
    <cellStyle name="Total 4 3 4 5" xfId="31330"/>
    <cellStyle name="Total 4 3 5" xfId="32597"/>
    <cellStyle name="Total 4 3 5 2" xfId="31717"/>
    <cellStyle name="Total 4 3 5 3" xfId="31642"/>
    <cellStyle name="Total 4 3 5 4" xfId="31335"/>
    <cellStyle name="Total 4 3 6" xfId="32740"/>
    <cellStyle name="Total 4 3 6 2" xfId="30910"/>
    <cellStyle name="Total 4 3 6 3" xfId="37379"/>
    <cellStyle name="Total 4 3 6 4" xfId="37594"/>
    <cellStyle name="Total 4 3 7" xfId="32695"/>
    <cellStyle name="Total 4 3 7 2" xfId="32243"/>
    <cellStyle name="Total 4 3 7 3" xfId="31165"/>
    <cellStyle name="Total 4 3 7 4" xfId="37776"/>
    <cellStyle name="Total 4 3 8" xfId="33106"/>
    <cellStyle name="Total 4 3 8 2" xfId="30719"/>
    <cellStyle name="Total 4 3 8 3" xfId="38616"/>
    <cellStyle name="Total 4 3 8 4" xfId="41945"/>
    <cellStyle name="Total 4 3 9" xfId="32583"/>
    <cellStyle name="Total 4 3 9 2" xfId="31056"/>
    <cellStyle name="Total 4 3 9 3" xfId="37058"/>
    <cellStyle name="Total 4 3 9 4" xfId="30689"/>
    <cellStyle name="Total 4 4" xfId="15442"/>
    <cellStyle name="Total 4 4 10" xfId="33691"/>
    <cellStyle name="Total 4 4 10 2" xfId="30978"/>
    <cellStyle name="Total 4 4 10 3" xfId="39201"/>
    <cellStyle name="Total 4 4 10 4" xfId="42490"/>
    <cellStyle name="Total 4 4 11" xfId="33852"/>
    <cellStyle name="Total 4 4 11 2" xfId="37080"/>
    <cellStyle name="Total 4 4 11 3" xfId="39361"/>
    <cellStyle name="Total 4 4 11 4" xfId="42642"/>
    <cellStyle name="Total 4 4 12" xfId="32691"/>
    <cellStyle name="Total 4 4 12 2" xfId="31683"/>
    <cellStyle name="Total 4 4 12 3" xfId="37543"/>
    <cellStyle name="Total 4 4 12 4" xfId="37678"/>
    <cellStyle name="Total 4 4 13" xfId="34054"/>
    <cellStyle name="Total 4 4 13 2" xfId="31002"/>
    <cellStyle name="Total 4 4 13 3" xfId="39563"/>
    <cellStyle name="Total 4 4 13 4" xfId="42833"/>
    <cellStyle name="Total 4 4 14" xfId="34596"/>
    <cellStyle name="Total 4 4 14 2" xfId="38050"/>
    <cellStyle name="Total 4 4 14 3" xfId="40084"/>
    <cellStyle name="Total 4 4 14 4" xfId="43322"/>
    <cellStyle name="Total 4 4 15" xfId="34687"/>
    <cellStyle name="Total 4 4 15 2" xfId="36475"/>
    <cellStyle name="Total 4 4 15 3" xfId="40175"/>
    <cellStyle name="Total 4 4 15 4" xfId="43404"/>
    <cellStyle name="Total 4 4 16" xfId="34404"/>
    <cellStyle name="Total 4 4 16 2" xfId="32386"/>
    <cellStyle name="Total 4 4 16 3" xfId="39898"/>
    <cellStyle name="Total 4 4 16 4" xfId="43150"/>
    <cellStyle name="Total 4 4 17" xfId="34863"/>
    <cellStyle name="Total 4 4 17 2" xfId="36599"/>
    <cellStyle name="Total 4 4 17 3" xfId="40349"/>
    <cellStyle name="Total 4 4 17 4" xfId="43567"/>
    <cellStyle name="Total 4 4 18" xfId="34949"/>
    <cellStyle name="Total 4 4 18 2" xfId="37792"/>
    <cellStyle name="Total 4 4 18 3" xfId="40435"/>
    <cellStyle name="Total 4 4 18 4" xfId="43649"/>
    <cellStyle name="Total 4 4 19" xfId="35035"/>
    <cellStyle name="Total 4 4 19 2" xfId="36417"/>
    <cellStyle name="Total 4 4 19 3" xfId="40521"/>
    <cellStyle name="Total 4 4 19 4" xfId="43731"/>
    <cellStyle name="Total 4 4 2" xfId="30516"/>
    <cellStyle name="Total 4 4 2 2" xfId="32868"/>
    <cellStyle name="Total 4 4 2 3" xfId="30724"/>
    <cellStyle name="Total 4 4 2 4" xfId="32356"/>
    <cellStyle name="Total 4 4 2 5" xfId="41721"/>
    <cellStyle name="Total 4 4 20" xfId="34366"/>
    <cellStyle name="Total 4 4 20 2" xfId="31620"/>
    <cellStyle name="Total 4 4 20 3" xfId="39862"/>
    <cellStyle name="Total 4 4 20 4" xfId="43116"/>
    <cellStyle name="Total 4 4 21" xfId="35352"/>
    <cellStyle name="Total 4 4 21 2" xfId="37145"/>
    <cellStyle name="Total 4 4 21 3" xfId="40837"/>
    <cellStyle name="Total 4 4 21 4" xfId="44027"/>
    <cellStyle name="Total 4 4 22" xfId="34523"/>
    <cellStyle name="Total 4 4 22 2" xfId="36425"/>
    <cellStyle name="Total 4 4 22 3" xfId="40011"/>
    <cellStyle name="Total 4 4 22 4" xfId="43257"/>
    <cellStyle name="Total 4 4 23" xfId="35604"/>
    <cellStyle name="Total 4 4 23 2" xfId="37642"/>
    <cellStyle name="Total 4 4 23 3" xfId="41089"/>
    <cellStyle name="Total 4 4 23 4" xfId="44262"/>
    <cellStyle name="Total 4 4 24" xfId="35688"/>
    <cellStyle name="Total 4 4 24 2" xfId="37437"/>
    <cellStyle name="Total 4 4 24 3" xfId="41173"/>
    <cellStyle name="Total 4 4 24 4" xfId="44339"/>
    <cellStyle name="Total 4 4 25" xfId="34455"/>
    <cellStyle name="Total 4 4 25 2" xfId="36634"/>
    <cellStyle name="Total 4 4 25 3" xfId="39946"/>
    <cellStyle name="Total 4 4 25 4" xfId="43194"/>
    <cellStyle name="Total 4 4 26" xfId="34171"/>
    <cellStyle name="Total 4 4 26 2" xfId="30880"/>
    <cellStyle name="Total 4 4 26 3" xfId="39676"/>
    <cellStyle name="Total 4 4 26 4" xfId="42940"/>
    <cellStyle name="Total 4 4 27" xfId="35843"/>
    <cellStyle name="Total 4 4 27 2" xfId="37414"/>
    <cellStyle name="Total 4 4 27 3" xfId="41327"/>
    <cellStyle name="Total 4 4 27 4" xfId="44485"/>
    <cellStyle name="Total 4 4 28" xfId="36047"/>
    <cellStyle name="Total 4 4 28 2" xfId="38282"/>
    <cellStyle name="Total 4 4 28 3" xfId="41512"/>
    <cellStyle name="Total 4 4 28 4" xfId="44667"/>
    <cellStyle name="Total 4 4 29" xfId="35930"/>
    <cellStyle name="Total 4 4 29 2" xfId="37945"/>
    <cellStyle name="Total 4 4 29 3" xfId="37587"/>
    <cellStyle name="Total 4 4 29 4" xfId="41412"/>
    <cellStyle name="Total 4 4 29 5" xfId="44567"/>
    <cellStyle name="Total 4 4 3" xfId="32945"/>
    <cellStyle name="Total 4 4 3 2" xfId="31947"/>
    <cellStyle name="Total 4 4 3 3" xfId="36381"/>
    <cellStyle name="Total 4 4 3 4" xfId="41794"/>
    <cellStyle name="Total 4 4 30" xfId="36274"/>
    <cellStyle name="Total 4 4 30 2" xfId="38251"/>
    <cellStyle name="Total 4 4 30 3" xfId="38461"/>
    <cellStyle name="Total 4 4 30 4" xfId="41691"/>
    <cellStyle name="Total 4 4 30 5" xfId="44836"/>
    <cellStyle name="Total 4 4 31" xfId="32784"/>
    <cellStyle name="Total 4 4 4" xfId="33036"/>
    <cellStyle name="Total 4 4 4 2" xfId="31044"/>
    <cellStyle name="Total 4 4 4 3" xfId="38546"/>
    <cellStyle name="Total 4 4 4 4" xfId="41878"/>
    <cellStyle name="Total 4 4 5" xfId="33185"/>
    <cellStyle name="Total 4 4 5 2" xfId="31733"/>
    <cellStyle name="Total 4 4 5 3" xfId="38695"/>
    <cellStyle name="Total 4 4 5 4" xfId="42019"/>
    <cellStyle name="Total 4 4 6" xfId="32722"/>
    <cellStyle name="Total 4 4 6 2" xfId="30906"/>
    <cellStyle name="Total 4 4 6 3" xfId="37258"/>
    <cellStyle name="Total 4 4 6 4" xfId="36758"/>
    <cellStyle name="Total 4 4 7" xfId="33444"/>
    <cellStyle name="Total 4 4 7 2" xfId="31466"/>
    <cellStyle name="Total 4 4 7 3" xfId="38954"/>
    <cellStyle name="Total 4 4 7 4" xfId="42260"/>
    <cellStyle name="Total 4 4 8" xfId="33529"/>
    <cellStyle name="Total 4 4 8 2" xfId="31872"/>
    <cellStyle name="Total 4 4 8 3" xfId="39039"/>
    <cellStyle name="Total 4 4 8 4" xfId="42341"/>
    <cellStyle name="Total 4 4 9" xfId="33611"/>
    <cellStyle name="Total 4 4 9 2" xfId="32197"/>
    <cellStyle name="Total 4 4 9 3" xfId="39121"/>
    <cellStyle name="Total 4 4 9 4" xfId="42417"/>
    <cellStyle name="Total 4 5" xfId="15434"/>
    <cellStyle name="Total 4 5 10" xfId="33687"/>
    <cellStyle name="Total 4 5 10 2" xfId="31992"/>
    <cellStyle name="Total 4 5 10 3" xfId="39197"/>
    <cellStyle name="Total 4 5 10 4" xfId="42487"/>
    <cellStyle name="Total 4 5 11" xfId="33844"/>
    <cellStyle name="Total 4 5 11 2" xfId="31558"/>
    <cellStyle name="Total 4 5 11 3" xfId="39353"/>
    <cellStyle name="Total 4 5 11 4" xfId="42635"/>
    <cellStyle name="Total 4 5 12" xfId="32721"/>
    <cellStyle name="Total 4 5 12 2" xfId="32155"/>
    <cellStyle name="Total 4 5 12 3" xfId="37690"/>
    <cellStyle name="Total 4 5 12 4" xfId="30907"/>
    <cellStyle name="Total 4 5 13" xfId="34050"/>
    <cellStyle name="Total 4 5 13 2" xfId="31704"/>
    <cellStyle name="Total 4 5 13 3" xfId="39559"/>
    <cellStyle name="Total 4 5 13 4" xfId="42830"/>
    <cellStyle name="Total 4 5 14" xfId="34588"/>
    <cellStyle name="Total 4 5 14 2" xfId="36777"/>
    <cellStyle name="Total 4 5 14 3" xfId="40076"/>
    <cellStyle name="Total 4 5 14 4" xfId="43315"/>
    <cellStyle name="Total 4 5 15" xfId="34679"/>
    <cellStyle name="Total 4 5 15 2" xfId="37575"/>
    <cellStyle name="Total 4 5 15 3" xfId="40167"/>
    <cellStyle name="Total 4 5 15 4" xfId="43397"/>
    <cellStyle name="Total 4 5 16" xfId="34546"/>
    <cellStyle name="Total 4 5 16 2" xfId="37368"/>
    <cellStyle name="Total 4 5 16 3" xfId="40034"/>
    <cellStyle name="Total 4 5 16 4" xfId="43279"/>
    <cellStyle name="Total 4 5 17" xfId="34855"/>
    <cellStyle name="Total 4 5 17 2" xfId="36831"/>
    <cellStyle name="Total 4 5 17 3" xfId="40341"/>
    <cellStyle name="Total 4 5 17 4" xfId="43560"/>
    <cellStyle name="Total 4 5 18" xfId="34941"/>
    <cellStyle name="Total 4 5 18 2" xfId="36590"/>
    <cellStyle name="Total 4 5 18 3" xfId="40427"/>
    <cellStyle name="Total 4 5 18 4" xfId="43642"/>
    <cellStyle name="Total 4 5 19" xfId="35027"/>
    <cellStyle name="Total 4 5 19 2" xfId="37283"/>
    <cellStyle name="Total 4 5 19 3" xfId="40513"/>
    <cellStyle name="Total 4 5 19 4" xfId="43724"/>
    <cellStyle name="Total 4 5 2" xfId="30508"/>
    <cellStyle name="Total 4 5 2 2" xfId="32863"/>
    <cellStyle name="Total 4 5 2 3" xfId="31644"/>
    <cellStyle name="Total 4 5 2 4" xfId="32123"/>
    <cellStyle name="Total 4 5 2 5" xfId="41717"/>
    <cellStyle name="Total 4 5 20" xfId="34562"/>
    <cellStyle name="Total 4 5 20 2" xfId="36547"/>
    <cellStyle name="Total 4 5 20 3" xfId="40050"/>
    <cellStyle name="Total 4 5 20 4" xfId="43293"/>
    <cellStyle name="Total 4 5 21" xfId="35347"/>
    <cellStyle name="Total 4 5 21 2" xfId="37129"/>
    <cellStyle name="Total 4 5 21 3" xfId="40832"/>
    <cellStyle name="Total 4 5 21 4" xfId="44023"/>
    <cellStyle name="Total 4 5 22" xfId="34154"/>
    <cellStyle name="Total 4 5 22 2" xfId="31892"/>
    <cellStyle name="Total 4 5 22 3" xfId="39660"/>
    <cellStyle name="Total 4 5 22 4" xfId="42925"/>
    <cellStyle name="Total 4 5 23" xfId="35596"/>
    <cellStyle name="Total 4 5 23 2" xfId="37269"/>
    <cellStyle name="Total 4 5 23 3" xfId="41081"/>
    <cellStyle name="Total 4 5 23 4" xfId="44255"/>
    <cellStyle name="Total 4 5 24" xfId="35683"/>
    <cellStyle name="Total 4 5 24 2" xfId="37606"/>
    <cellStyle name="Total 4 5 24 3" xfId="41168"/>
    <cellStyle name="Total 4 5 24 4" xfId="44335"/>
    <cellStyle name="Total 4 5 25" xfId="34326"/>
    <cellStyle name="Total 4 5 25 2" xfId="31276"/>
    <cellStyle name="Total 4 5 25 3" xfId="39825"/>
    <cellStyle name="Total 4 5 25 4" xfId="43082"/>
    <cellStyle name="Total 4 5 26" xfId="34510"/>
    <cellStyle name="Total 4 5 26 2" xfId="37425"/>
    <cellStyle name="Total 4 5 26 3" xfId="39999"/>
    <cellStyle name="Total 4 5 26 4" xfId="43245"/>
    <cellStyle name="Total 4 5 27" xfId="35835"/>
    <cellStyle name="Total 4 5 27 2" xfId="36430"/>
    <cellStyle name="Total 4 5 27 3" xfId="41319"/>
    <cellStyle name="Total 4 5 27 4" xfId="44478"/>
    <cellStyle name="Total 4 5 28" xfId="36040"/>
    <cellStyle name="Total 4 5 28 2" xfId="38275"/>
    <cellStyle name="Total 4 5 28 3" xfId="41505"/>
    <cellStyle name="Total 4 5 28 4" xfId="44660"/>
    <cellStyle name="Total 4 5 29" xfId="35968"/>
    <cellStyle name="Total 4 5 29 2" xfId="37983"/>
    <cellStyle name="Total 4 5 29 3" xfId="32405"/>
    <cellStyle name="Total 4 5 29 4" xfId="41438"/>
    <cellStyle name="Total 4 5 29 5" xfId="44593"/>
    <cellStyle name="Total 4 5 3" xfId="32937"/>
    <cellStyle name="Total 4 5 3 2" xfId="32160"/>
    <cellStyle name="Total 4 5 3 3" xfId="37656"/>
    <cellStyle name="Total 4 5 3 4" xfId="41787"/>
    <cellStyle name="Total 4 5 30" xfId="36269"/>
    <cellStyle name="Total 4 5 30 2" xfId="38246"/>
    <cellStyle name="Total 4 5 30 3" xfId="38456"/>
    <cellStyle name="Total 4 5 30 4" xfId="41686"/>
    <cellStyle name="Total 4 5 30 5" xfId="44831"/>
    <cellStyle name="Total 4 5 31" xfId="32776"/>
    <cellStyle name="Total 4 5 4" xfId="33028"/>
    <cellStyle name="Total 4 5 4 2" xfId="31956"/>
    <cellStyle name="Total 4 5 4 3" xfId="38538"/>
    <cellStyle name="Total 4 5 4 4" xfId="41871"/>
    <cellStyle name="Total 4 5 5" xfId="32751"/>
    <cellStyle name="Total 4 5 5 2" xfId="31825"/>
    <cellStyle name="Total 4 5 5 3" xfId="30861"/>
    <cellStyle name="Total 4 5 5 4" xfId="31866"/>
    <cellStyle name="Total 4 5 6" xfId="32652"/>
    <cellStyle name="Total 4 5 6 2" xfId="31936"/>
    <cellStyle name="Total 4 5 6 3" xfId="37731"/>
    <cellStyle name="Total 4 5 6 4" xfId="37851"/>
    <cellStyle name="Total 4 5 7" xfId="33436"/>
    <cellStyle name="Total 4 5 7 2" xfId="31846"/>
    <cellStyle name="Total 4 5 7 3" xfId="38946"/>
    <cellStyle name="Total 4 5 7 4" xfId="42253"/>
    <cellStyle name="Total 4 5 8" xfId="33521"/>
    <cellStyle name="Total 4 5 8 2" xfId="32270"/>
    <cellStyle name="Total 4 5 8 3" xfId="39031"/>
    <cellStyle name="Total 4 5 8 4" xfId="42334"/>
    <cellStyle name="Total 4 5 9" xfId="33607"/>
    <cellStyle name="Total 4 5 9 2" xfId="30961"/>
    <cellStyle name="Total 4 5 9 3" xfId="39117"/>
    <cellStyle name="Total 4 5 9 4" xfId="42414"/>
    <cellStyle name="Total 4 6" xfId="15446"/>
    <cellStyle name="Total 4 6 10" xfId="33693"/>
    <cellStyle name="Total 4 6 10 2" xfId="32052"/>
    <cellStyle name="Total 4 6 10 3" xfId="39203"/>
    <cellStyle name="Total 4 6 10 4" xfId="42492"/>
    <cellStyle name="Total 4 6 11" xfId="33855"/>
    <cellStyle name="Total 4 6 11 2" xfId="32476"/>
    <cellStyle name="Total 4 6 11 3" xfId="39364"/>
    <cellStyle name="Total 4 6 11 4" xfId="42645"/>
    <cellStyle name="Total 4 6 12" xfId="32627"/>
    <cellStyle name="Total 4 6 12 2" xfId="30896"/>
    <cellStyle name="Total 4 6 12 3" xfId="37042"/>
    <cellStyle name="Total 4 6 12 4" xfId="37102"/>
    <cellStyle name="Total 4 6 13" xfId="34056"/>
    <cellStyle name="Total 4 6 13 2" xfId="30845"/>
    <cellStyle name="Total 4 6 13 3" xfId="39565"/>
    <cellStyle name="Total 4 6 13 4" xfId="42835"/>
    <cellStyle name="Total 4 6 14" xfId="34600"/>
    <cellStyle name="Total 4 6 14 2" xfId="36502"/>
    <cellStyle name="Total 4 6 14 3" xfId="40088"/>
    <cellStyle name="Total 4 6 14 4" xfId="43325"/>
    <cellStyle name="Total 4 6 15" xfId="34691"/>
    <cellStyle name="Total 4 6 15 2" xfId="36960"/>
    <cellStyle name="Total 4 6 15 3" xfId="40179"/>
    <cellStyle name="Total 4 6 15 4" xfId="43407"/>
    <cellStyle name="Total 4 6 16" xfId="34477"/>
    <cellStyle name="Total 4 6 16 2" xfId="37397"/>
    <cellStyle name="Total 4 6 16 3" xfId="39967"/>
    <cellStyle name="Total 4 6 16 4" xfId="43215"/>
    <cellStyle name="Total 4 6 17" xfId="34866"/>
    <cellStyle name="Total 4 6 17 2" xfId="37139"/>
    <cellStyle name="Total 4 6 17 3" xfId="40352"/>
    <cellStyle name="Total 4 6 17 4" xfId="43570"/>
    <cellStyle name="Total 4 6 18" xfId="34952"/>
    <cellStyle name="Total 4 6 18 2" xfId="37627"/>
    <cellStyle name="Total 4 6 18 3" xfId="40438"/>
    <cellStyle name="Total 4 6 18 4" xfId="43652"/>
    <cellStyle name="Total 4 6 19" xfId="35038"/>
    <cellStyle name="Total 4 6 19 2" xfId="36650"/>
    <cellStyle name="Total 4 6 19 3" xfId="40524"/>
    <cellStyle name="Total 4 6 19 4" xfId="43734"/>
    <cellStyle name="Total 4 6 2" xfId="30520"/>
    <cellStyle name="Total 4 6 2 2" xfId="32870"/>
    <cellStyle name="Total 4 6 2 3" xfId="31940"/>
    <cellStyle name="Total 4 6 2 4" xfId="36910"/>
    <cellStyle name="Total 4 6 2 5" xfId="41723"/>
    <cellStyle name="Total 4 6 20" xfId="34372"/>
    <cellStyle name="Total 4 6 20 2" xfId="32147"/>
    <cellStyle name="Total 4 6 20 3" xfId="39868"/>
    <cellStyle name="Total 4 6 20 4" xfId="43122"/>
    <cellStyle name="Total 4 6 21" xfId="35354"/>
    <cellStyle name="Total 4 6 21 2" xfId="37099"/>
    <cellStyle name="Total 4 6 21 3" xfId="40839"/>
    <cellStyle name="Total 4 6 21 4" xfId="44029"/>
    <cellStyle name="Total 4 6 22" xfId="34396"/>
    <cellStyle name="Total 4 6 22 2" xfId="31926"/>
    <cellStyle name="Total 4 6 22 3" xfId="39891"/>
    <cellStyle name="Total 4 6 22 4" xfId="43143"/>
    <cellStyle name="Total 4 6 23" xfId="35608"/>
    <cellStyle name="Total 4 6 23 2" xfId="37532"/>
    <cellStyle name="Total 4 6 23 3" xfId="41093"/>
    <cellStyle name="Total 4 6 23 4" xfId="44265"/>
    <cellStyle name="Total 4 6 24" xfId="35690"/>
    <cellStyle name="Total 4 6 24 2" xfId="37393"/>
    <cellStyle name="Total 4 6 24 3" xfId="41175"/>
    <cellStyle name="Total 4 6 24 4" xfId="44341"/>
    <cellStyle name="Total 4 6 25" xfId="34544"/>
    <cellStyle name="Total 4 6 25 2" xfId="37410"/>
    <cellStyle name="Total 4 6 25 3" xfId="40032"/>
    <cellStyle name="Total 4 6 25 4" xfId="43277"/>
    <cellStyle name="Total 4 6 26" xfId="34166"/>
    <cellStyle name="Total 4 6 26 2" xfId="31896"/>
    <cellStyle name="Total 4 6 26 3" xfId="39672"/>
    <cellStyle name="Total 4 6 26 4" xfId="42936"/>
    <cellStyle name="Total 4 6 27" xfId="35846"/>
    <cellStyle name="Total 4 6 27 2" xfId="36401"/>
    <cellStyle name="Total 4 6 27 3" xfId="41330"/>
    <cellStyle name="Total 4 6 27 4" xfId="44488"/>
    <cellStyle name="Total 4 6 28" xfId="36050"/>
    <cellStyle name="Total 4 6 28 2" xfId="38285"/>
    <cellStyle name="Total 4 6 28 3" xfId="41515"/>
    <cellStyle name="Total 4 6 28 4" xfId="44670"/>
    <cellStyle name="Total 4 6 29" xfId="36004"/>
    <cellStyle name="Total 4 6 29 2" xfId="38019"/>
    <cellStyle name="Total 4 6 29 3" xfId="32409"/>
    <cellStyle name="Total 4 6 29 4" xfId="41469"/>
    <cellStyle name="Total 4 6 29 5" xfId="44624"/>
    <cellStyle name="Total 4 6 3" xfId="32949"/>
    <cellStyle name="Total 4 6 3 2" xfId="31645"/>
    <cellStyle name="Total 4 6 3 3" xfId="36922"/>
    <cellStyle name="Total 4 6 3 4" xfId="41797"/>
    <cellStyle name="Total 4 6 30" xfId="36267"/>
    <cellStyle name="Total 4 6 30 2" xfId="38244"/>
    <cellStyle name="Total 4 6 30 3" xfId="38454"/>
    <cellStyle name="Total 4 6 30 4" xfId="41684"/>
    <cellStyle name="Total 4 6 30 5" xfId="44829"/>
    <cellStyle name="Total 4 6 31" xfId="32788"/>
    <cellStyle name="Total 4 6 4" xfId="33039"/>
    <cellStyle name="Total 4 6 4 2" xfId="31752"/>
    <cellStyle name="Total 4 6 4 3" xfId="38549"/>
    <cellStyle name="Total 4 6 4 4" xfId="41881"/>
    <cellStyle name="Total 4 6 5" xfId="33189"/>
    <cellStyle name="Total 4 6 5 2" xfId="32170"/>
    <cellStyle name="Total 4 6 5 3" xfId="38699"/>
    <cellStyle name="Total 4 6 5 4" xfId="42022"/>
    <cellStyle name="Total 4 6 6" xfId="33019"/>
    <cellStyle name="Total 4 6 6 2" xfId="30933"/>
    <cellStyle name="Total 4 6 6 3" xfId="38529"/>
    <cellStyle name="Total 4 6 6 4" xfId="41862"/>
    <cellStyle name="Total 4 6 7" xfId="33447"/>
    <cellStyle name="Total 4 6 7 2" xfId="30957"/>
    <cellStyle name="Total 4 6 7 3" xfId="38957"/>
    <cellStyle name="Total 4 6 7 4" xfId="42263"/>
    <cellStyle name="Total 4 6 8" xfId="33532"/>
    <cellStyle name="Total 4 6 8 2" xfId="32373"/>
    <cellStyle name="Total 4 6 8 3" xfId="39042"/>
    <cellStyle name="Total 4 6 8 4" xfId="42344"/>
    <cellStyle name="Total 4 6 9" xfId="33614"/>
    <cellStyle name="Total 4 6 9 2" xfId="32419"/>
    <cellStyle name="Total 4 6 9 3" xfId="39124"/>
    <cellStyle name="Total 4 6 9 4" xfId="42419"/>
    <cellStyle name="Total 4 7" xfId="15433"/>
    <cellStyle name="Total 4 7 10" xfId="33686"/>
    <cellStyle name="Total 4 7 10 2" xfId="31869"/>
    <cellStyle name="Total 4 7 10 3" xfId="39196"/>
    <cellStyle name="Total 4 7 10 4" xfId="42486"/>
    <cellStyle name="Total 4 7 11" xfId="33843"/>
    <cellStyle name="Total 4 7 11 2" xfId="37416"/>
    <cellStyle name="Total 4 7 11 3" xfId="39352"/>
    <cellStyle name="Total 4 7 11 4" xfId="42634"/>
    <cellStyle name="Total 4 7 12" xfId="32864"/>
    <cellStyle name="Total 4 7 12 2" xfId="30920"/>
    <cellStyle name="Total 4 7 12 3" xfId="31050"/>
    <cellStyle name="Total 4 7 12 4" xfId="41718"/>
    <cellStyle name="Total 4 7 13" xfId="34049"/>
    <cellStyle name="Total 4 7 13 2" xfId="31698"/>
    <cellStyle name="Total 4 7 13 3" xfId="39558"/>
    <cellStyle name="Total 4 7 13 4" xfId="42829"/>
    <cellStyle name="Total 4 7 14" xfId="34587"/>
    <cellStyle name="Total 4 7 14 2" xfId="36816"/>
    <cellStyle name="Total 4 7 14 3" xfId="40075"/>
    <cellStyle name="Total 4 7 14 4" xfId="43314"/>
    <cellStyle name="Total 4 7 15" xfId="34678"/>
    <cellStyle name="Total 4 7 15 2" xfId="37602"/>
    <cellStyle name="Total 4 7 15 3" xfId="40166"/>
    <cellStyle name="Total 4 7 15 4" xfId="43396"/>
    <cellStyle name="Total 4 7 16" xfId="34196"/>
    <cellStyle name="Total 4 7 16 2" xfId="31624"/>
    <cellStyle name="Total 4 7 16 3" xfId="39701"/>
    <cellStyle name="Total 4 7 16 4" xfId="42963"/>
    <cellStyle name="Total 4 7 17" xfId="34854"/>
    <cellStyle name="Total 4 7 17 2" xfId="36869"/>
    <cellStyle name="Total 4 7 17 3" xfId="40340"/>
    <cellStyle name="Total 4 7 17 4" xfId="43559"/>
    <cellStyle name="Total 4 7 18" xfId="34940"/>
    <cellStyle name="Total 4 7 18 2" xfId="36624"/>
    <cellStyle name="Total 4 7 18 3" xfId="40426"/>
    <cellStyle name="Total 4 7 18 4" xfId="43641"/>
    <cellStyle name="Total 4 7 19" xfId="35026"/>
    <cellStyle name="Total 4 7 19 2" xfId="37326"/>
    <cellStyle name="Total 4 7 19 3" xfId="40512"/>
    <cellStyle name="Total 4 7 19 4" xfId="43723"/>
    <cellStyle name="Total 4 7 2" xfId="30507"/>
    <cellStyle name="Total 4 7 2 2" xfId="32862"/>
    <cellStyle name="Total 4 7 2 3" xfId="30983"/>
    <cellStyle name="Total 4 7 2 4" xfId="30916"/>
    <cellStyle name="Total 4 7 2 5" xfId="41716"/>
    <cellStyle name="Total 4 7 20" xfId="34384"/>
    <cellStyle name="Total 4 7 20 2" xfId="31598"/>
    <cellStyle name="Total 4 7 20 3" xfId="39880"/>
    <cellStyle name="Total 4 7 20 4" xfId="43133"/>
    <cellStyle name="Total 4 7 21" xfId="35346"/>
    <cellStyle name="Total 4 7 21 2" xfId="37889"/>
    <cellStyle name="Total 4 7 21 3" xfId="40831"/>
    <cellStyle name="Total 4 7 21 4" xfId="44022"/>
    <cellStyle name="Total 4 7 22" xfId="34245"/>
    <cellStyle name="Total 4 7 22 2" xfId="31711"/>
    <cellStyle name="Total 4 7 22 3" xfId="39748"/>
    <cellStyle name="Total 4 7 22 4" xfId="43009"/>
    <cellStyle name="Total 4 7 23" xfId="35595"/>
    <cellStyle name="Total 4 7 23 2" xfId="37877"/>
    <cellStyle name="Total 4 7 23 3" xfId="41080"/>
    <cellStyle name="Total 4 7 23 4" xfId="44254"/>
    <cellStyle name="Total 4 7 24" xfId="35682"/>
    <cellStyle name="Total 4 7 24 2" xfId="37632"/>
    <cellStyle name="Total 4 7 24 3" xfId="41167"/>
    <cellStyle name="Total 4 7 24 4" xfId="44334"/>
    <cellStyle name="Total 4 7 25" xfId="34578"/>
    <cellStyle name="Total 4 7 25 2" xfId="36468"/>
    <cellStyle name="Total 4 7 25 3" xfId="40066"/>
    <cellStyle name="Total 4 7 25 4" xfId="43307"/>
    <cellStyle name="Total 4 7 26" xfId="35348"/>
    <cellStyle name="Total 4 7 26 2" xfId="37855"/>
    <cellStyle name="Total 4 7 26 3" xfId="40833"/>
    <cellStyle name="Total 4 7 26 4" xfId="44024"/>
    <cellStyle name="Total 4 7 27" xfId="35834"/>
    <cellStyle name="Total 4 7 27 2" xfId="36781"/>
    <cellStyle name="Total 4 7 27 3" xfId="41318"/>
    <cellStyle name="Total 4 7 27 4" xfId="44477"/>
    <cellStyle name="Total 4 7 28" xfId="36039"/>
    <cellStyle name="Total 4 7 28 2" xfId="38274"/>
    <cellStyle name="Total 4 7 28 3" xfId="41504"/>
    <cellStyle name="Total 4 7 28 4" xfId="44659"/>
    <cellStyle name="Total 4 7 29" xfId="36101"/>
    <cellStyle name="Total 4 7 29 2" xfId="38079"/>
    <cellStyle name="Total 4 7 29 3" xfId="38316"/>
    <cellStyle name="Total 4 7 29 4" xfId="41546"/>
    <cellStyle name="Total 4 7 29 5" xfId="44691"/>
    <cellStyle name="Total 4 7 3" xfId="32936"/>
    <cellStyle name="Total 4 7 3 2" xfId="31613"/>
    <cellStyle name="Total 4 7 3 3" xfId="37853"/>
    <cellStyle name="Total 4 7 3 4" xfId="41786"/>
    <cellStyle name="Total 4 7 30" xfId="36217"/>
    <cellStyle name="Total 4 7 30 2" xfId="38194"/>
    <cellStyle name="Total 4 7 30 3" xfId="38405"/>
    <cellStyle name="Total 4 7 30 4" xfId="41635"/>
    <cellStyle name="Total 4 7 30 5" xfId="44780"/>
    <cellStyle name="Total 4 7 31" xfId="32775"/>
    <cellStyle name="Total 4 7 4" xfId="33027"/>
    <cellStyle name="Total 4 7 4 2" xfId="31648"/>
    <cellStyle name="Total 4 7 4 3" xfId="38537"/>
    <cellStyle name="Total 4 7 4 4" xfId="41870"/>
    <cellStyle name="Total 4 7 5" xfId="32688"/>
    <cellStyle name="Total 4 7 5 2" xfId="31772"/>
    <cellStyle name="Total 4 7 5 3" xfId="36921"/>
    <cellStyle name="Total 4 7 5 4" xfId="37487"/>
    <cellStyle name="Total 4 7 6" xfId="32662"/>
    <cellStyle name="Total 4 7 6 2" xfId="31388"/>
    <cellStyle name="Total 4 7 6 3" xfId="31200"/>
    <cellStyle name="Total 4 7 6 4" xfId="31581"/>
    <cellStyle name="Total 4 7 7" xfId="33435"/>
    <cellStyle name="Total 4 7 7 2" xfId="31030"/>
    <cellStyle name="Total 4 7 7 3" xfId="38945"/>
    <cellStyle name="Total 4 7 7 4" xfId="42252"/>
    <cellStyle name="Total 4 7 8" xfId="33520"/>
    <cellStyle name="Total 4 7 8 2" xfId="32271"/>
    <cellStyle name="Total 4 7 8 3" xfId="39030"/>
    <cellStyle name="Total 4 7 8 4" xfId="42333"/>
    <cellStyle name="Total 4 7 9" xfId="33606"/>
    <cellStyle name="Total 4 7 9 2" xfId="31366"/>
    <cellStyle name="Total 4 7 9 3" xfId="39116"/>
    <cellStyle name="Total 4 7 9 4" xfId="42413"/>
    <cellStyle name="Total 4 8" xfId="15485"/>
    <cellStyle name="Total 4 8 10" xfId="33484"/>
    <cellStyle name="Total 4 8 10 2" xfId="31059"/>
    <cellStyle name="Total 4 8 10 3" xfId="38994"/>
    <cellStyle name="Total 4 8 10 4" xfId="42299"/>
    <cellStyle name="Total 4 8 11" xfId="33569"/>
    <cellStyle name="Total 4 8 11 2" xfId="31497"/>
    <cellStyle name="Total 4 8 11 3" xfId="39079"/>
    <cellStyle name="Total 4 8 11 4" xfId="42380"/>
    <cellStyle name="Total 4 8 12" xfId="33651"/>
    <cellStyle name="Total 4 8 12 2" xfId="32527"/>
    <cellStyle name="Total 4 8 12 3" xfId="39161"/>
    <cellStyle name="Total 4 8 12 4" xfId="42453"/>
    <cellStyle name="Total 4 8 13" xfId="33728"/>
    <cellStyle name="Total 4 8 13 2" xfId="32467"/>
    <cellStyle name="Total 4 8 13 3" xfId="39238"/>
    <cellStyle name="Total 4 8 13 4" xfId="42526"/>
    <cellStyle name="Total 4 8 14" xfId="33798"/>
    <cellStyle name="Total 4 8 14 2" xfId="37987"/>
    <cellStyle name="Total 4 8 14 3" xfId="39307"/>
    <cellStyle name="Total 4 8 14 4" xfId="42591"/>
    <cellStyle name="Total 4 8 15" xfId="33892"/>
    <cellStyle name="Total 4 8 15 2" xfId="30833"/>
    <cellStyle name="Total 4 8 15 3" xfId="39401"/>
    <cellStyle name="Total 4 8 15 4" xfId="42681"/>
    <cellStyle name="Total 4 8 16" xfId="33954"/>
    <cellStyle name="Total 4 8 16 2" xfId="31319"/>
    <cellStyle name="Total 4 8 16 3" xfId="39463"/>
    <cellStyle name="Total 4 8 16 4" xfId="42739"/>
    <cellStyle name="Total 4 8 17" xfId="34014"/>
    <cellStyle name="Total 4 8 17 2" xfId="30712"/>
    <cellStyle name="Total 4 8 17 3" xfId="39523"/>
    <cellStyle name="Total 4 8 17 4" xfId="42796"/>
    <cellStyle name="Total 4 8 18" xfId="34091"/>
    <cellStyle name="Total 4 8 18 2" xfId="31305"/>
    <cellStyle name="Total 4 8 18 3" xfId="39600"/>
    <cellStyle name="Total 4 8 18 4" xfId="42869"/>
    <cellStyle name="Total 4 8 19" xfId="34639"/>
    <cellStyle name="Total 4 8 19 2" xfId="37088"/>
    <cellStyle name="Total 4 8 19 3" xfId="40127"/>
    <cellStyle name="Total 4 8 19 4" xfId="43361"/>
    <cellStyle name="Total 4 8 2" xfId="30559"/>
    <cellStyle name="Total 4 8 2 2" xfId="32905"/>
    <cellStyle name="Total 4 8 2 3" xfId="31943"/>
    <cellStyle name="Total 4 8 2 4" xfId="36879"/>
    <cellStyle name="Total 4 8 2 5" xfId="41757"/>
    <cellStyle name="Total 4 8 20" xfId="34730"/>
    <cellStyle name="Total 4 8 20 2" xfId="36976"/>
    <cellStyle name="Total 4 8 20 3" xfId="40218"/>
    <cellStyle name="Total 4 8 20 4" xfId="43443"/>
    <cellStyle name="Total 4 8 21" xfId="34809"/>
    <cellStyle name="Total 4 8 21 2" xfId="32368"/>
    <cellStyle name="Total 4 8 21 3" xfId="40297"/>
    <cellStyle name="Total 4 8 21 4" xfId="43518"/>
    <cellStyle name="Total 4 8 22" xfId="34503"/>
    <cellStyle name="Total 4 8 22 2" xfId="37786"/>
    <cellStyle name="Total 4 8 22 3" xfId="39992"/>
    <cellStyle name="Total 4 8 22 4" xfId="43238"/>
    <cellStyle name="Total 4 8 23" xfId="34904"/>
    <cellStyle name="Total 4 8 23 2" xfId="37912"/>
    <cellStyle name="Total 4 8 23 3" xfId="40390"/>
    <cellStyle name="Total 4 8 23 4" xfId="43607"/>
    <cellStyle name="Total 4 8 24" xfId="34989"/>
    <cellStyle name="Total 4 8 24 2" xfId="37418"/>
    <cellStyle name="Total 4 8 24 3" xfId="40475"/>
    <cellStyle name="Total 4 8 24 4" xfId="43688"/>
    <cellStyle name="Total 4 8 25" xfId="35075"/>
    <cellStyle name="Total 4 8 25 2" xfId="38039"/>
    <cellStyle name="Total 4 8 25 3" xfId="40561"/>
    <cellStyle name="Total 4 8 25 4" xfId="43770"/>
    <cellStyle name="Total 4 8 26" xfId="35140"/>
    <cellStyle name="Total 4 8 26 2" xfId="36823"/>
    <cellStyle name="Total 4 8 26 3" xfId="40625"/>
    <cellStyle name="Total 4 8 26 4" xfId="43829"/>
    <cellStyle name="Total 4 8 27" xfId="35195"/>
    <cellStyle name="Total 4 8 27 2" xfId="31510"/>
    <cellStyle name="Total 4 8 27 3" xfId="40680"/>
    <cellStyle name="Total 4 8 27 4" xfId="43881"/>
    <cellStyle name="Total 4 8 28" xfId="35254"/>
    <cellStyle name="Total 4 8 28 2" xfId="36937"/>
    <cellStyle name="Total 4 8 28 3" xfId="40739"/>
    <cellStyle name="Total 4 8 28 4" xfId="43936"/>
    <cellStyle name="Total 4 8 29" xfId="35311"/>
    <cellStyle name="Total 4 8 29 2" xfId="37799"/>
    <cellStyle name="Total 4 8 29 3" xfId="40796"/>
    <cellStyle name="Total 4 8 29 4" xfId="43989"/>
    <cellStyle name="Total 4 8 3" xfId="32988"/>
    <cellStyle name="Total 4 8 3 2" xfId="31653"/>
    <cellStyle name="Total 4 8 3 3" xfId="38498"/>
    <cellStyle name="Total 4 8 3 4" xfId="41833"/>
    <cellStyle name="Total 4 8 30" xfId="35389"/>
    <cellStyle name="Total 4 8 30 2" xfId="37506"/>
    <cellStyle name="Total 4 8 30 3" xfId="40874"/>
    <cellStyle name="Total 4 8 30 4" xfId="44063"/>
    <cellStyle name="Total 4 8 31" xfId="35448"/>
    <cellStyle name="Total 4 8 31 2" xfId="36505"/>
    <cellStyle name="Total 4 8 31 3" xfId="40933"/>
    <cellStyle name="Total 4 8 31 4" xfId="44117"/>
    <cellStyle name="Total 4 8 32" xfId="35500"/>
    <cellStyle name="Total 4 8 32 2" xfId="36301"/>
    <cellStyle name="Total 4 8 32 3" xfId="40985"/>
    <cellStyle name="Total 4 8 32 4" xfId="44166"/>
    <cellStyle name="Total 4 8 33" xfId="35556"/>
    <cellStyle name="Total 4 8 33 2" xfId="37850"/>
    <cellStyle name="Total 4 8 33 3" xfId="41041"/>
    <cellStyle name="Total 4 8 33 4" xfId="44219"/>
    <cellStyle name="Total 4 8 34" xfId="35647"/>
    <cellStyle name="Total 4 8 34 2" xfId="37537"/>
    <cellStyle name="Total 4 8 34 3" xfId="41132"/>
    <cellStyle name="Total 4 8 34 4" xfId="44301"/>
    <cellStyle name="Total 4 8 35" xfId="35725"/>
    <cellStyle name="Total 4 8 35 2" xfId="36469"/>
    <cellStyle name="Total 4 8 35 3" xfId="41210"/>
    <cellStyle name="Total 4 8 35 4" xfId="44375"/>
    <cellStyle name="Total 4 8 36" xfId="34512"/>
    <cellStyle name="Total 4 8 36 2" xfId="36467"/>
    <cellStyle name="Total 4 8 36 3" xfId="40001"/>
    <cellStyle name="Total 4 8 36 4" xfId="43247"/>
    <cellStyle name="Total 4 8 37" xfId="35791"/>
    <cellStyle name="Total 4 8 37 2" xfId="36471"/>
    <cellStyle name="Total 4 8 37 3" xfId="41275"/>
    <cellStyle name="Total 4 8 37 4" xfId="44436"/>
    <cellStyle name="Total 4 8 38" xfId="34381"/>
    <cellStyle name="Total 4 8 38 2" xfId="32050"/>
    <cellStyle name="Total 4 8 38 3" xfId="39877"/>
    <cellStyle name="Total 4 8 38 4" xfId="43130"/>
    <cellStyle name="Total 4 8 39" xfId="35883"/>
    <cellStyle name="Total 4 8 39 2" xfId="37807"/>
    <cellStyle name="Total 4 8 39 3" xfId="41367"/>
    <cellStyle name="Total 4 8 39 4" xfId="44524"/>
    <cellStyle name="Total 4 8 4" xfId="33076"/>
    <cellStyle name="Total 4 8 4 2" xfId="31270"/>
    <cellStyle name="Total 4 8 4 3" xfId="38586"/>
    <cellStyle name="Total 4 8 4 4" xfId="41917"/>
    <cellStyle name="Total 4 8 40" xfId="36001"/>
    <cellStyle name="Total 4 8 40 2" xfId="38016"/>
    <cellStyle name="Total 4 8 40 3" xfId="31514"/>
    <cellStyle name="Total 4 8 40 4" xfId="41466"/>
    <cellStyle name="Total 4 8 40 5" xfId="44621"/>
    <cellStyle name="Total 4 8 41" xfId="36197"/>
    <cellStyle name="Total 4 8 41 2" xfId="38174"/>
    <cellStyle name="Total 4 8 41 3" xfId="38385"/>
    <cellStyle name="Total 4 8 41 4" xfId="41615"/>
    <cellStyle name="Total 4 8 41 5" xfId="44760"/>
    <cellStyle name="Total 4 8 42" xfId="32827"/>
    <cellStyle name="Total 4 8 5" xfId="33151"/>
    <cellStyle name="Total 4 8 5 2" xfId="31658"/>
    <cellStyle name="Total 4 8 5 3" xfId="38661"/>
    <cellStyle name="Total 4 8 5 4" xfId="41988"/>
    <cellStyle name="Total 4 8 6" xfId="33228"/>
    <cellStyle name="Total 4 8 6 2" xfId="31036"/>
    <cellStyle name="Total 4 8 6 3" xfId="38738"/>
    <cellStyle name="Total 4 8 6 4" xfId="42058"/>
    <cellStyle name="Total 4 8 7" xfId="33302"/>
    <cellStyle name="Total 4 8 7 2" xfId="32249"/>
    <cellStyle name="Total 4 8 7 3" xfId="38812"/>
    <cellStyle name="Total 4 8 7 4" xfId="42128"/>
    <cellStyle name="Total 4 8 8" xfId="33351"/>
    <cellStyle name="Total 4 8 8 2" xfId="31286"/>
    <cellStyle name="Total 4 8 8 3" xfId="38861"/>
    <cellStyle name="Total 4 8 8 4" xfId="42173"/>
    <cellStyle name="Total 4 8 9" xfId="33398"/>
    <cellStyle name="Total 4 8 9 2" xfId="31448"/>
    <cellStyle name="Total 4 8 9 3" xfId="38908"/>
    <cellStyle name="Total 4 8 9 4" xfId="42217"/>
    <cellStyle name="Total 4 9" xfId="15486"/>
    <cellStyle name="Total 4 9 10" xfId="33485"/>
    <cellStyle name="Total 4 9 10 2" xfId="32185"/>
    <cellStyle name="Total 4 9 10 3" xfId="38995"/>
    <cellStyle name="Total 4 9 10 4" xfId="42300"/>
    <cellStyle name="Total 4 9 11" xfId="33570"/>
    <cellStyle name="Total 4 9 11 2" xfId="31521"/>
    <cellStyle name="Total 4 9 11 3" xfId="39080"/>
    <cellStyle name="Total 4 9 11 4" xfId="42381"/>
    <cellStyle name="Total 4 9 12" xfId="33652"/>
    <cellStyle name="Total 4 9 12 2" xfId="31246"/>
    <cellStyle name="Total 4 9 12 3" xfId="39162"/>
    <cellStyle name="Total 4 9 12 4" xfId="42454"/>
    <cellStyle name="Total 4 9 13" xfId="33729"/>
    <cellStyle name="Total 4 9 13 2" xfId="32464"/>
    <cellStyle name="Total 4 9 13 3" xfId="39239"/>
    <cellStyle name="Total 4 9 13 4" xfId="42527"/>
    <cellStyle name="Total 4 9 14" xfId="33799"/>
    <cellStyle name="Total 4 9 14 2" xfId="32477"/>
    <cellStyle name="Total 4 9 14 3" xfId="39308"/>
    <cellStyle name="Total 4 9 14 4" xfId="42592"/>
    <cellStyle name="Total 4 9 15" xfId="33893"/>
    <cellStyle name="Total 4 9 15 2" xfId="30769"/>
    <cellStyle name="Total 4 9 15 3" xfId="39402"/>
    <cellStyle name="Total 4 9 15 4" xfId="42682"/>
    <cellStyle name="Total 4 9 16" xfId="33955"/>
    <cellStyle name="Total 4 9 16 2" xfId="31302"/>
    <cellStyle name="Total 4 9 16 3" xfId="39464"/>
    <cellStyle name="Total 4 9 16 4" xfId="42740"/>
    <cellStyle name="Total 4 9 17" xfId="34015"/>
    <cellStyle name="Total 4 9 17 2" xfId="31563"/>
    <cellStyle name="Total 4 9 17 3" xfId="39524"/>
    <cellStyle name="Total 4 9 17 4" xfId="42797"/>
    <cellStyle name="Total 4 9 18" xfId="34092"/>
    <cellStyle name="Total 4 9 18 2" xfId="30870"/>
    <cellStyle name="Total 4 9 18 3" xfId="39601"/>
    <cellStyle name="Total 4 9 18 4" xfId="42870"/>
    <cellStyle name="Total 4 9 19" xfId="34640"/>
    <cellStyle name="Total 4 9 19 2" xfId="37197"/>
    <cellStyle name="Total 4 9 19 3" xfId="40128"/>
    <cellStyle name="Total 4 9 19 4" xfId="43362"/>
    <cellStyle name="Total 4 9 2" xfId="30560"/>
    <cellStyle name="Total 4 9 2 2" xfId="32906"/>
    <cellStyle name="Total 4 9 2 3" xfId="32044"/>
    <cellStyle name="Total 4 9 2 4" xfId="31579"/>
    <cellStyle name="Total 4 9 2 5" xfId="41758"/>
    <cellStyle name="Total 4 9 20" xfId="34731"/>
    <cellStyle name="Total 4 9 20 2" xfId="36953"/>
    <cellStyle name="Total 4 9 20 3" xfId="40219"/>
    <cellStyle name="Total 4 9 20 4" xfId="43444"/>
    <cellStyle name="Total 4 9 21" xfId="34810"/>
    <cellStyle name="Total 4 9 21 2" xfId="31256"/>
    <cellStyle name="Total 4 9 21 3" xfId="40298"/>
    <cellStyle name="Total 4 9 21 4" xfId="43519"/>
    <cellStyle name="Total 4 9 22" xfId="34387"/>
    <cellStyle name="Total 4 9 22 2" xfId="31793"/>
    <cellStyle name="Total 4 9 22 3" xfId="39883"/>
    <cellStyle name="Total 4 9 22 4" xfId="43136"/>
    <cellStyle name="Total 4 9 23" xfId="34905"/>
    <cellStyle name="Total 4 9 23 2" xfId="37123"/>
    <cellStyle name="Total 4 9 23 3" xfId="40391"/>
    <cellStyle name="Total 4 9 23 4" xfId="43608"/>
    <cellStyle name="Total 4 9 24" xfId="34990"/>
    <cellStyle name="Total 4 9 24 2" xfId="37104"/>
    <cellStyle name="Total 4 9 24 3" xfId="40476"/>
    <cellStyle name="Total 4 9 24 4" xfId="43689"/>
    <cellStyle name="Total 4 9 25" xfId="35076"/>
    <cellStyle name="Total 4 9 25 2" xfId="37231"/>
    <cellStyle name="Total 4 9 25 3" xfId="40562"/>
    <cellStyle name="Total 4 9 25 4" xfId="43771"/>
    <cellStyle name="Total 4 9 26" xfId="35141"/>
    <cellStyle name="Total 4 9 26 2" xfId="36785"/>
    <cellStyle name="Total 4 9 26 3" xfId="40626"/>
    <cellStyle name="Total 4 9 26 4" xfId="43830"/>
    <cellStyle name="Total 4 9 27" xfId="35196"/>
    <cellStyle name="Total 4 9 27 2" xfId="32439"/>
    <cellStyle name="Total 4 9 27 3" xfId="40681"/>
    <cellStyle name="Total 4 9 27 4" xfId="43882"/>
    <cellStyle name="Total 4 9 28" xfId="35255"/>
    <cellStyle name="Total 4 9 28 2" xfId="36897"/>
    <cellStyle name="Total 4 9 28 3" xfId="40740"/>
    <cellStyle name="Total 4 9 28 4" xfId="43937"/>
    <cellStyle name="Total 4 9 29" xfId="35312"/>
    <cellStyle name="Total 4 9 29 2" xfId="37754"/>
    <cellStyle name="Total 4 9 29 3" xfId="40797"/>
    <cellStyle name="Total 4 9 29 4" xfId="43990"/>
    <cellStyle name="Total 4 9 3" xfId="32989"/>
    <cellStyle name="Total 4 9 3 2" xfId="32162"/>
    <cellStyle name="Total 4 9 3 3" xfId="38499"/>
    <cellStyle name="Total 4 9 3 4" xfId="41834"/>
    <cellStyle name="Total 4 9 30" xfId="35390"/>
    <cellStyle name="Total 4 9 30 2" xfId="37462"/>
    <cellStyle name="Total 4 9 30 3" xfId="40875"/>
    <cellStyle name="Total 4 9 30 4" xfId="44064"/>
    <cellStyle name="Total 4 9 31" xfId="35449"/>
    <cellStyle name="Total 4 9 31 2" xfId="37826"/>
    <cellStyle name="Total 4 9 31 3" xfId="40934"/>
    <cellStyle name="Total 4 9 31 4" xfId="44118"/>
    <cellStyle name="Total 4 9 32" xfId="35501"/>
    <cellStyle name="Total 4 9 32 2" xfId="36365"/>
    <cellStyle name="Total 4 9 32 3" xfId="40986"/>
    <cellStyle name="Total 4 9 32 4" xfId="44167"/>
    <cellStyle name="Total 4 9 33" xfId="35557"/>
    <cellStyle name="Total 4 9 33 2" xfId="37811"/>
    <cellStyle name="Total 4 9 33 3" xfId="41042"/>
    <cellStyle name="Total 4 9 33 4" xfId="44220"/>
    <cellStyle name="Total 4 9 34" xfId="35648"/>
    <cellStyle name="Total 4 9 34 2" xfId="37494"/>
    <cellStyle name="Total 4 9 34 3" xfId="41133"/>
    <cellStyle name="Total 4 9 34 4" xfId="44302"/>
    <cellStyle name="Total 4 9 35" xfId="35726"/>
    <cellStyle name="Total 4 9 35 2" xfId="37383"/>
    <cellStyle name="Total 4 9 35 3" xfId="41211"/>
    <cellStyle name="Total 4 9 35 4" xfId="44376"/>
    <cellStyle name="Total 4 9 36" xfId="34359"/>
    <cellStyle name="Total 4 9 36 2" xfId="31534"/>
    <cellStyle name="Total 4 9 36 3" xfId="39855"/>
    <cellStyle name="Total 4 9 36 4" xfId="43109"/>
    <cellStyle name="Total 4 9 37" xfId="35792"/>
    <cellStyle name="Total 4 9 37 2" xfId="37385"/>
    <cellStyle name="Total 4 9 37 3" xfId="41276"/>
    <cellStyle name="Total 4 9 37 4" xfId="44437"/>
    <cellStyle name="Total 4 9 38" xfId="34487"/>
    <cellStyle name="Total 4 9 38 2" xfId="36829"/>
    <cellStyle name="Total 4 9 38 3" xfId="39977"/>
    <cellStyle name="Total 4 9 38 4" xfId="43224"/>
    <cellStyle name="Total 4 9 39" xfId="35884"/>
    <cellStyle name="Total 4 9 39 2" xfId="37763"/>
    <cellStyle name="Total 4 9 39 3" xfId="41368"/>
    <cellStyle name="Total 4 9 39 4" xfId="44525"/>
    <cellStyle name="Total 4 9 4" xfId="33077"/>
    <cellStyle name="Total 4 9 4 2" xfId="31222"/>
    <cellStyle name="Total 4 9 4 3" xfId="38587"/>
    <cellStyle name="Total 4 9 4 4" xfId="41918"/>
    <cellStyle name="Total 4 9 40" xfId="35950"/>
    <cellStyle name="Total 4 9 40 2" xfId="37965"/>
    <cellStyle name="Total 4 9 40 3" xfId="32406"/>
    <cellStyle name="Total 4 9 40 4" xfId="41427"/>
    <cellStyle name="Total 4 9 40 5" xfId="44582"/>
    <cellStyle name="Total 4 9 41" xfId="36170"/>
    <cellStyle name="Total 4 9 41 2" xfId="38147"/>
    <cellStyle name="Total 4 9 41 3" xfId="38358"/>
    <cellStyle name="Total 4 9 41 4" xfId="41588"/>
    <cellStyle name="Total 4 9 41 5" xfId="44733"/>
    <cellStyle name="Total 4 9 42" xfId="32828"/>
    <cellStyle name="Total 4 9 5" xfId="33152"/>
    <cellStyle name="Total 4 9 5 2" xfId="31964"/>
    <cellStyle name="Total 4 9 5 3" xfId="38662"/>
    <cellStyle name="Total 4 9 5 4" xfId="41989"/>
    <cellStyle name="Total 4 9 6" xfId="33229"/>
    <cellStyle name="Total 4 9 6 2" xfId="31015"/>
    <cellStyle name="Total 4 9 6 3" xfId="38739"/>
    <cellStyle name="Total 4 9 6 4" xfId="42059"/>
    <cellStyle name="Total 4 9 7" xfId="33303"/>
    <cellStyle name="Total 4 9 7 2" xfId="32017"/>
    <cellStyle name="Total 4 9 7 3" xfId="38813"/>
    <cellStyle name="Total 4 9 7 4" xfId="42129"/>
    <cellStyle name="Total 4 9 8" xfId="33352"/>
    <cellStyle name="Total 4 9 8 2" xfId="32364"/>
    <cellStyle name="Total 4 9 8 3" xfId="38862"/>
    <cellStyle name="Total 4 9 8 4" xfId="42174"/>
    <cellStyle name="Total 4 9 9" xfId="33399"/>
    <cellStyle name="Total 4 9 9 2" xfId="31289"/>
    <cellStyle name="Total 4 9 9 3" xfId="38909"/>
    <cellStyle name="Total 4 9 9 4" xfId="42218"/>
    <cellStyle name="Total 5" xfId="3465"/>
    <cellStyle name="Total 5 2" xfId="9718"/>
    <cellStyle name="Total 5 2 2" xfId="26433"/>
    <cellStyle name="Total 5 2 3" xfId="28259"/>
    <cellStyle name="Total 5 2 4" xfId="21757"/>
    <cellStyle name="Total 6" xfId="3466"/>
    <cellStyle name="Total 6 2" xfId="9719"/>
    <cellStyle name="Total 6 2 2" xfId="26434"/>
    <cellStyle name="Total 6 2 3" xfId="28260"/>
    <cellStyle name="Total 6 2 4" xfId="21758"/>
    <cellStyle name="Total 7" xfId="3467"/>
    <cellStyle name="Total 7 2" xfId="9720"/>
    <cellStyle name="Total 7 2 2" xfId="26435"/>
    <cellStyle name="Total 7 2 3" xfId="28261"/>
    <cellStyle name="Total 7 2 4" xfId="21759"/>
    <cellStyle name="Total 8" xfId="3468"/>
    <cellStyle name="Total 8 2" xfId="9721"/>
    <cellStyle name="Total 8 2 2" xfId="26436"/>
    <cellStyle name="Total 8 2 3" xfId="28262"/>
    <cellStyle name="Total 8 2 4" xfId="21760"/>
    <cellStyle name="Total 9" xfId="3469"/>
    <cellStyle name="Total 9 2" xfId="9722"/>
    <cellStyle name="Total 9 2 2" xfId="26437"/>
    <cellStyle name="Total 9 2 3" xfId="28263"/>
    <cellStyle name="Total 9 2 4" xfId="21761"/>
    <cellStyle name="Unprotect" xfId="3470"/>
    <cellStyle name="Unprotect 2" xfId="9723"/>
    <cellStyle name="Unprotect 2 2" xfId="26438"/>
    <cellStyle name="Unprotect 2 3" xfId="28264"/>
    <cellStyle name="Unprotect 2 4" xfId="21762"/>
    <cellStyle name="Vírgula" xfId="3471" builtinId="3"/>
    <cellStyle name="Vírgula 10" xfId="24988"/>
    <cellStyle name="Vírgula 11" xfId="44892"/>
    <cellStyle name="Vírgula 2" xfId="3472"/>
    <cellStyle name="Vírgula 2 2" xfId="3473"/>
    <cellStyle name="Vírgula 2 2 10" xfId="3474"/>
    <cellStyle name="Vírgula 2 2 10 2" xfId="9726"/>
    <cellStyle name="Vírgula 2 2 10 2 2" xfId="26441"/>
    <cellStyle name="Vírgula 2 2 10 2 3" xfId="28267"/>
    <cellStyle name="Vírgula 2 2 10 2 4" xfId="21765"/>
    <cellStyle name="Vírgula 2 2 10 3" xfId="6107"/>
    <cellStyle name="Vírgula 2 2 11" xfId="9727"/>
    <cellStyle name="Vírgula 2 2 11 2" xfId="26442"/>
    <cellStyle name="Vírgula 2 2 11 3" xfId="28268"/>
    <cellStyle name="Vírgula 2 2 11 4" xfId="21766"/>
    <cellStyle name="Vírgula 2 2 12" xfId="9725"/>
    <cellStyle name="Vírgula 2 2 12 2" xfId="26440"/>
    <cellStyle name="Vírgula 2 2 12 3" xfId="28266"/>
    <cellStyle name="Vírgula 2 2 12 4" xfId="21764"/>
    <cellStyle name="Vírgula 2 2 13" xfId="13211"/>
    <cellStyle name="Vírgula 2 2 13 2" xfId="27063"/>
    <cellStyle name="Vírgula 2 2 13 3" xfId="24876"/>
    <cellStyle name="Vírgula 2 2 14" xfId="13652"/>
    <cellStyle name="Vírgula 2 2 14 2" xfId="28899"/>
    <cellStyle name="Vírgula 2 2 15" xfId="15972"/>
    <cellStyle name="Vírgula 2 2 2" xfId="3475"/>
    <cellStyle name="Vírgula 2 2 2 2" xfId="3476"/>
    <cellStyle name="Vírgula 2 2 2 2 2" xfId="9729"/>
    <cellStyle name="Vírgula 2 2 2 2 2 2" xfId="26444"/>
    <cellStyle name="Vírgula 2 2 2 2 2 3" xfId="28270"/>
    <cellStyle name="Vírgula 2 2 2 2 2 4" xfId="21768"/>
    <cellStyle name="Vírgula 2 2 2 3" xfId="9730"/>
    <cellStyle name="Vírgula 2 2 2 3 2" xfId="26445"/>
    <cellStyle name="Vírgula 2 2 2 3 3" xfId="28271"/>
    <cellStyle name="Vírgula 2 2 2 3 4" xfId="21769"/>
    <cellStyle name="Vírgula 2 2 2 4" xfId="9728"/>
    <cellStyle name="Vírgula 2 2 2 4 2" xfId="26443"/>
    <cellStyle name="Vírgula 2 2 2 4 3" xfId="28269"/>
    <cellStyle name="Vírgula 2 2 2 4 4" xfId="21767"/>
    <cellStyle name="Vírgula 2 2 2 5" xfId="14810"/>
    <cellStyle name="Vírgula 2 2 2 5 2" xfId="30048"/>
    <cellStyle name="Vírgula 2 2 2 6" xfId="17127"/>
    <cellStyle name="Vírgula 2 2 3" xfId="3477"/>
    <cellStyle name="Vírgula 2 2 3 2" xfId="3478"/>
    <cellStyle name="Vírgula 2 2 3 2 2" xfId="9732"/>
    <cellStyle name="Vírgula 2 2 3 2 2 2" xfId="26447"/>
    <cellStyle name="Vírgula 2 2 3 2 2 3" xfId="28273"/>
    <cellStyle name="Vírgula 2 2 3 2 2 4" xfId="21771"/>
    <cellStyle name="Vírgula 2 2 3 3" xfId="9731"/>
    <cellStyle name="Vírgula 2 2 3 3 2" xfId="26446"/>
    <cellStyle name="Vírgula 2 2 3 3 3" xfId="28272"/>
    <cellStyle name="Vírgula 2 2 3 3 4" xfId="21770"/>
    <cellStyle name="Vírgula 2 2 4" xfId="3479"/>
    <cellStyle name="Vírgula 2 2 4 2" xfId="3480"/>
    <cellStyle name="Vírgula 2 2 4 2 2" xfId="9734"/>
    <cellStyle name="Vírgula 2 2 4 2 2 2" xfId="26449"/>
    <cellStyle name="Vírgula 2 2 4 2 2 3" xfId="28275"/>
    <cellStyle name="Vírgula 2 2 4 2 2 4" xfId="21773"/>
    <cellStyle name="Vírgula 2 2 4 3" xfId="3481"/>
    <cellStyle name="Vírgula 2 2 4 3 2" xfId="6109"/>
    <cellStyle name="Vírgula 2 2 4 3 2 2" xfId="9736"/>
    <cellStyle name="Vírgula 2 2 4 3 2 2 2" xfId="26451"/>
    <cellStyle name="Vírgula 2 2 4 3 2 2 3" xfId="28277"/>
    <cellStyle name="Vírgula 2 2 4 3 2 2 4" xfId="21775"/>
    <cellStyle name="Vírgula 2 2 4 3 3" xfId="9735"/>
    <cellStyle name="Vírgula 2 2 4 3 3 2" xfId="26450"/>
    <cellStyle name="Vírgula 2 2 4 3 3 3" xfId="28276"/>
    <cellStyle name="Vírgula 2 2 4 3 3 4" xfId="21774"/>
    <cellStyle name="Vírgula 2 2 4 3 4" xfId="6108"/>
    <cellStyle name="Vírgula 2 2 4 4" xfId="9733"/>
    <cellStyle name="Vírgula 2 2 4 4 2" xfId="26448"/>
    <cellStyle name="Vírgula 2 2 4 4 3" xfId="28274"/>
    <cellStyle name="Vírgula 2 2 4 4 4" xfId="21772"/>
    <cellStyle name="Vírgula 2 2 5" xfId="3482"/>
    <cellStyle name="Vírgula 2 2 5 2" xfId="9737"/>
    <cellStyle name="Vírgula 2 2 5 2 2" xfId="26452"/>
    <cellStyle name="Vírgula 2 2 5 2 3" xfId="28278"/>
    <cellStyle name="Vírgula 2 2 5 2 4" xfId="21776"/>
    <cellStyle name="Vírgula 2 2 6" xfId="3483"/>
    <cellStyle name="Vírgula 2 2 6 2" xfId="6111"/>
    <cellStyle name="Vírgula 2 2 6 2 2" xfId="9739"/>
    <cellStyle name="Vírgula 2 2 6 2 2 2" xfId="26454"/>
    <cellStyle name="Vírgula 2 2 6 2 2 3" xfId="28280"/>
    <cellStyle name="Vírgula 2 2 6 2 2 4" xfId="21778"/>
    <cellStyle name="Vírgula 2 2 6 3" xfId="9740"/>
    <cellStyle name="Vírgula 2 2 6 3 2" xfId="26455"/>
    <cellStyle name="Vírgula 2 2 6 3 3" xfId="28281"/>
    <cellStyle name="Vírgula 2 2 6 3 4" xfId="21779"/>
    <cellStyle name="Vírgula 2 2 6 4" xfId="9738"/>
    <cellStyle name="Vírgula 2 2 6 4 2" xfId="26453"/>
    <cellStyle name="Vírgula 2 2 6 4 3" xfId="28279"/>
    <cellStyle name="Vírgula 2 2 6 4 4" xfId="21777"/>
    <cellStyle name="Vírgula 2 2 6 5" xfId="6110"/>
    <cellStyle name="Vírgula 2 2 6 6" xfId="14847"/>
    <cellStyle name="Vírgula 2 2 6 6 2" xfId="30075"/>
    <cellStyle name="Vírgula 2 2 6 7" xfId="17160"/>
    <cellStyle name="Vírgula 2 2 7" xfId="3484"/>
    <cellStyle name="Vírgula 2 2 7 2" xfId="9742"/>
    <cellStyle name="Vírgula 2 2 7 2 2" xfId="26457"/>
    <cellStyle name="Vírgula 2 2 7 2 3" xfId="28283"/>
    <cellStyle name="Vírgula 2 2 7 2 4" xfId="21781"/>
    <cellStyle name="Vírgula 2 2 7 3" xfId="9741"/>
    <cellStyle name="Vírgula 2 2 7 3 2" xfId="26456"/>
    <cellStyle name="Vírgula 2 2 7 3 3" xfId="28282"/>
    <cellStyle name="Vírgula 2 2 7 3 4" xfId="21780"/>
    <cellStyle name="Vírgula 2 2 7 4" xfId="6112"/>
    <cellStyle name="Vírgula 2 2 8" xfId="3485"/>
    <cellStyle name="Vírgula 2 2 8 2" xfId="9744"/>
    <cellStyle name="Vírgula 2 2 8 2 2" xfId="26459"/>
    <cellStyle name="Vírgula 2 2 8 2 3" xfId="28285"/>
    <cellStyle name="Vírgula 2 2 8 2 4" xfId="21783"/>
    <cellStyle name="Vírgula 2 2 8 3" xfId="9743"/>
    <cellStyle name="Vírgula 2 2 8 3 2" xfId="26458"/>
    <cellStyle name="Vírgula 2 2 8 3 3" xfId="28284"/>
    <cellStyle name="Vírgula 2 2 8 3 4" xfId="21782"/>
    <cellStyle name="Vírgula 2 2 8 4" xfId="6113"/>
    <cellStyle name="Vírgula 2 2 9" xfId="3486"/>
    <cellStyle name="Vírgula 2 2 9 2" xfId="9746"/>
    <cellStyle name="Vírgula 2 2 9 2 2" xfId="26461"/>
    <cellStyle name="Vírgula 2 2 9 2 3" xfId="28287"/>
    <cellStyle name="Vírgula 2 2 9 2 4" xfId="21785"/>
    <cellStyle name="Vírgula 2 2 9 3" xfId="9745"/>
    <cellStyle name="Vírgula 2 2 9 3 2" xfId="26460"/>
    <cellStyle name="Vírgula 2 2 9 3 3" xfId="28286"/>
    <cellStyle name="Vírgula 2 2 9 3 4" xfId="21784"/>
    <cellStyle name="Vírgula 2 2 9 4" xfId="6114"/>
    <cellStyle name="Vírgula 2 3" xfId="3487"/>
    <cellStyle name="Vírgula 2 3 2" xfId="3488"/>
    <cellStyle name="Vírgula 2 3 2 2" xfId="9748"/>
    <cellStyle name="Vírgula 2 3 2 2 2" xfId="21787"/>
    <cellStyle name="Vírgula 2 3 2 2 3" xfId="26463"/>
    <cellStyle name="Vírgula 2 3 2 2 4" xfId="28289"/>
    <cellStyle name="Vírgula 2 3 2 2 5" xfId="17873"/>
    <cellStyle name="Vírgula 2 3 2 3" xfId="17728"/>
    <cellStyle name="Vírgula 2 3 3" xfId="9749"/>
    <cellStyle name="Vírgula 2 3 3 2" xfId="14803"/>
    <cellStyle name="Vírgula 2 3 3 2 2" xfId="30041"/>
    <cellStyle name="Vírgula 2 3 3 2 3" xfId="26464"/>
    <cellStyle name="Vírgula 2 3 3 3" xfId="28290"/>
    <cellStyle name="Vírgula 2 3 3 4" xfId="21788"/>
    <cellStyle name="Vírgula 2 3 4" xfId="9747"/>
    <cellStyle name="Vírgula 2 3 4 2" xfId="26462"/>
    <cellStyle name="Vírgula 2 3 4 3" xfId="28288"/>
    <cellStyle name="Vírgula 2 3 4 4" xfId="21786"/>
    <cellStyle name="Vírgula 2 3 5" xfId="24968"/>
    <cellStyle name="Vírgula 2 4" xfId="3489"/>
    <cellStyle name="Vírgula 2 4 10" xfId="3490"/>
    <cellStyle name="Vírgula 2 4 10 2" xfId="9751"/>
    <cellStyle name="Vírgula 2 4 10 2 2" xfId="26466"/>
    <cellStyle name="Vírgula 2 4 10 2 3" xfId="28292"/>
    <cellStyle name="Vírgula 2 4 10 2 4" xfId="21790"/>
    <cellStyle name="Vírgula 2 4 10 3" xfId="6115"/>
    <cellStyle name="Vírgula 2 4 11" xfId="9752"/>
    <cellStyle name="Vírgula 2 4 11 2" xfId="26467"/>
    <cellStyle name="Vírgula 2 4 11 3" xfId="28293"/>
    <cellStyle name="Vírgula 2 4 11 4" xfId="21791"/>
    <cellStyle name="Vírgula 2 4 12" xfId="9750"/>
    <cellStyle name="Vírgula 2 4 12 2" xfId="26465"/>
    <cellStyle name="Vírgula 2 4 12 3" xfId="28291"/>
    <cellStyle name="Vírgula 2 4 12 4" xfId="21789"/>
    <cellStyle name="Vírgula 2 4 13" xfId="13212"/>
    <cellStyle name="Vírgula 2 4 13 2" xfId="27064"/>
    <cellStyle name="Vírgula 2 4 13 3" xfId="24969"/>
    <cellStyle name="Vírgula 2 4 14" xfId="13653"/>
    <cellStyle name="Vírgula 2 4 14 2" xfId="24861"/>
    <cellStyle name="Vírgula 2 4 15" xfId="15973"/>
    <cellStyle name="Vírgula 2 4 15 2" xfId="17729"/>
    <cellStyle name="Vírgula 2 4 2" xfId="3491"/>
    <cellStyle name="Vírgula 2 4 2 2" xfId="3492"/>
    <cellStyle name="Vírgula 2 4 2 2 2" xfId="9754"/>
    <cellStyle name="Vírgula 2 4 2 2 2 2" xfId="21793"/>
    <cellStyle name="Vírgula 2 4 2 2 2 3" xfId="26469"/>
    <cellStyle name="Vírgula 2 4 2 2 2 4" xfId="28295"/>
    <cellStyle name="Vírgula 2 4 2 2 2 5" xfId="17875"/>
    <cellStyle name="Vírgula 2 4 2 2 3" xfId="17750"/>
    <cellStyle name="Vírgula 2 4 2 3" xfId="9755"/>
    <cellStyle name="Vírgula 2 4 2 3 2" xfId="21794"/>
    <cellStyle name="Vírgula 2 4 2 3 3" xfId="26470"/>
    <cellStyle name="Vírgula 2 4 2 3 4" xfId="28296"/>
    <cellStyle name="Vírgula 2 4 2 3 5" xfId="17874"/>
    <cellStyle name="Vírgula 2 4 2 4" xfId="9753"/>
    <cellStyle name="Vírgula 2 4 2 4 2" xfId="26468"/>
    <cellStyle name="Vírgula 2 4 2 4 3" xfId="28294"/>
    <cellStyle name="Vírgula 2 4 2 4 4" xfId="21792"/>
    <cellStyle name="Vírgula 2 4 2 5" xfId="14826"/>
    <cellStyle name="Vírgula 2 4 2 5 2" xfId="24993"/>
    <cellStyle name="Vírgula 2 4 2 6" xfId="17730"/>
    <cellStyle name="Vírgula 2 4 2 7" xfId="17143"/>
    <cellStyle name="Vírgula 2 4 3" xfId="3493"/>
    <cellStyle name="Vírgula 2 4 3 2" xfId="3494"/>
    <cellStyle name="Vírgula 2 4 3 2 2" xfId="9757"/>
    <cellStyle name="Vírgula 2 4 3 2 2 2" xfId="21796"/>
    <cellStyle name="Vírgula 2 4 3 2 2 3" xfId="26472"/>
    <cellStyle name="Vírgula 2 4 3 2 2 4" xfId="28298"/>
    <cellStyle name="Vírgula 2 4 3 2 2 5" xfId="17877"/>
    <cellStyle name="Vírgula 2 4 3 2 3" xfId="17785"/>
    <cellStyle name="Vírgula 2 4 3 3" xfId="9756"/>
    <cellStyle name="Vírgula 2 4 3 3 2" xfId="21795"/>
    <cellStyle name="Vírgula 2 4 3 3 3" xfId="26471"/>
    <cellStyle name="Vírgula 2 4 3 3 4" xfId="28297"/>
    <cellStyle name="Vírgula 2 4 3 3 5" xfId="17876"/>
    <cellStyle name="Vírgula 2 4 3 4" xfId="17751"/>
    <cellStyle name="Vírgula 2 4 4" xfId="3495"/>
    <cellStyle name="Vírgula 2 4 4 2" xfId="3496"/>
    <cellStyle name="Vírgula 2 4 4 2 2" xfId="9759"/>
    <cellStyle name="Vírgula 2 4 4 2 2 2" xfId="21798"/>
    <cellStyle name="Vírgula 2 4 4 2 2 3" xfId="26474"/>
    <cellStyle name="Vírgula 2 4 4 2 2 4" xfId="28300"/>
    <cellStyle name="Vírgula 2 4 4 2 2 5" xfId="17879"/>
    <cellStyle name="Vírgula 2 4 4 2 3" xfId="17753"/>
    <cellStyle name="Vírgula 2 4 4 3" xfId="3497"/>
    <cellStyle name="Vírgula 2 4 4 3 2" xfId="6117"/>
    <cellStyle name="Vírgula 2 4 4 3 2 2" xfId="9761"/>
    <cellStyle name="Vírgula 2 4 4 3 2 2 2" xfId="26476"/>
    <cellStyle name="Vírgula 2 4 4 3 2 2 3" xfId="28302"/>
    <cellStyle name="Vírgula 2 4 4 3 2 2 4" xfId="21800"/>
    <cellStyle name="Vírgula 2 4 4 3 3" xfId="9760"/>
    <cellStyle name="Vírgula 2 4 4 3 3 2" xfId="26475"/>
    <cellStyle name="Vírgula 2 4 4 3 3 3" xfId="28301"/>
    <cellStyle name="Vírgula 2 4 4 3 3 4" xfId="21799"/>
    <cellStyle name="Vírgula 2 4 4 3 4" xfId="6116"/>
    <cellStyle name="Vírgula 2 4 4 3 5" xfId="17786"/>
    <cellStyle name="Vírgula 2 4 4 4" xfId="9758"/>
    <cellStyle name="Vírgula 2 4 4 4 2" xfId="21797"/>
    <cellStyle name="Vírgula 2 4 4 4 3" xfId="26473"/>
    <cellStyle name="Vírgula 2 4 4 4 4" xfId="28299"/>
    <cellStyle name="Vírgula 2 4 4 4 5" xfId="17878"/>
    <cellStyle name="Vírgula 2 4 4 5" xfId="17752"/>
    <cellStyle name="Vírgula 2 4 5" xfId="3498"/>
    <cellStyle name="Vírgula 2 4 5 2" xfId="9762"/>
    <cellStyle name="Vírgula 2 4 5 2 2" xfId="21801"/>
    <cellStyle name="Vírgula 2 4 5 2 3" xfId="26477"/>
    <cellStyle name="Vírgula 2 4 5 2 4" xfId="28303"/>
    <cellStyle name="Vírgula 2 4 5 2 5" xfId="17880"/>
    <cellStyle name="Vírgula 2 4 5 3" xfId="17754"/>
    <cellStyle name="Vírgula 2 4 6" xfId="3499"/>
    <cellStyle name="Vírgula 2 4 6 2" xfId="6119"/>
    <cellStyle name="Vírgula 2 4 6 2 2" xfId="9764"/>
    <cellStyle name="Vírgula 2 4 6 2 2 2" xfId="21803"/>
    <cellStyle name="Vírgula 2 4 6 2 2 3" xfId="26479"/>
    <cellStyle name="Vírgula 2 4 6 2 2 4" xfId="28305"/>
    <cellStyle name="Vírgula 2 4 6 2 2 5" xfId="18030"/>
    <cellStyle name="Vírgula 2 4 6 2 3" xfId="17787"/>
    <cellStyle name="Vírgula 2 4 6 3" xfId="9765"/>
    <cellStyle name="Vírgula 2 4 6 3 2" xfId="21804"/>
    <cellStyle name="Vírgula 2 4 6 3 3" xfId="26480"/>
    <cellStyle name="Vírgula 2 4 6 3 4" xfId="28306"/>
    <cellStyle name="Vírgula 2 4 6 3 5" xfId="17881"/>
    <cellStyle name="Vírgula 2 4 6 4" xfId="9763"/>
    <cellStyle name="Vírgula 2 4 6 4 2" xfId="26478"/>
    <cellStyle name="Vírgula 2 4 6 4 3" xfId="28304"/>
    <cellStyle name="Vírgula 2 4 6 4 4" xfId="21802"/>
    <cellStyle name="Vírgula 2 4 6 5" xfId="6118"/>
    <cellStyle name="Vírgula 2 4 6 6" xfId="14848"/>
    <cellStyle name="Vírgula 2 4 6 6 2" xfId="24999"/>
    <cellStyle name="Vírgula 2 4 6 7" xfId="17755"/>
    <cellStyle name="Vírgula 2 4 6 8" xfId="17161"/>
    <cellStyle name="Vírgula 2 4 7" xfId="3500"/>
    <cellStyle name="Vírgula 2 4 7 2" xfId="9767"/>
    <cellStyle name="Vírgula 2 4 7 2 2" xfId="26482"/>
    <cellStyle name="Vírgula 2 4 7 2 3" xfId="28308"/>
    <cellStyle name="Vírgula 2 4 7 2 4" xfId="21806"/>
    <cellStyle name="Vírgula 2 4 7 3" xfId="9766"/>
    <cellStyle name="Vírgula 2 4 7 3 2" xfId="26481"/>
    <cellStyle name="Vírgula 2 4 7 3 3" xfId="28307"/>
    <cellStyle name="Vírgula 2 4 7 3 4" xfId="21805"/>
    <cellStyle name="Vírgula 2 4 7 4" xfId="6120"/>
    <cellStyle name="Vírgula 2 4 8" xfId="3501"/>
    <cellStyle name="Vírgula 2 4 8 2" xfId="9769"/>
    <cellStyle name="Vírgula 2 4 8 2 2" xfId="26484"/>
    <cellStyle name="Vírgula 2 4 8 2 3" xfId="28310"/>
    <cellStyle name="Vírgula 2 4 8 2 4" xfId="21808"/>
    <cellStyle name="Vírgula 2 4 8 3" xfId="9768"/>
    <cellStyle name="Vírgula 2 4 8 3 2" xfId="26483"/>
    <cellStyle name="Vírgula 2 4 8 3 3" xfId="28309"/>
    <cellStyle name="Vírgula 2 4 8 3 4" xfId="21807"/>
    <cellStyle name="Vírgula 2 4 8 4" xfId="6121"/>
    <cellStyle name="Vírgula 2 4 9" xfId="3502"/>
    <cellStyle name="Vírgula 2 4 9 2" xfId="9771"/>
    <cellStyle name="Vírgula 2 4 9 2 2" xfId="26486"/>
    <cellStyle name="Vírgula 2 4 9 2 3" xfId="28312"/>
    <cellStyle name="Vírgula 2 4 9 2 4" xfId="21810"/>
    <cellStyle name="Vírgula 2 4 9 3" xfId="9770"/>
    <cellStyle name="Vírgula 2 4 9 3 2" xfId="26485"/>
    <cellStyle name="Vírgula 2 4 9 3 3" xfId="28311"/>
    <cellStyle name="Vírgula 2 4 9 3 4" xfId="21809"/>
    <cellStyle name="Vírgula 2 4 9 4" xfId="6122"/>
    <cellStyle name="Vírgula 2 5" xfId="3503"/>
    <cellStyle name="Vírgula 2 5 2" xfId="9773"/>
    <cellStyle name="Vírgula 2 5 2 2" xfId="14802"/>
    <cellStyle name="Vírgula 2 5 2 2 2" xfId="30040"/>
    <cellStyle name="Vírgula 2 5 2 2 3" xfId="26488"/>
    <cellStyle name="Vírgula 2 5 2 3" xfId="28314"/>
    <cellStyle name="Vírgula 2 5 2 4" xfId="21812"/>
    <cellStyle name="Vírgula 2 5 3" xfId="9772"/>
    <cellStyle name="Vírgula 2 5 3 2" xfId="26487"/>
    <cellStyle name="Vírgula 2 5 3 3" xfId="28313"/>
    <cellStyle name="Vírgula 2 5 3 4" xfId="21811"/>
    <cellStyle name="Vírgula 2 6" xfId="3504"/>
    <cellStyle name="Vírgula 2 6 2" xfId="9775"/>
    <cellStyle name="Vírgula 2 6 2 2" xfId="14809"/>
    <cellStyle name="Vírgula 2 6 2 2 2" xfId="30047"/>
    <cellStyle name="Vírgula 2 6 2 2 3" xfId="26490"/>
    <cellStyle name="Vírgula 2 6 2 3" xfId="28316"/>
    <cellStyle name="Vírgula 2 6 2 4" xfId="21814"/>
    <cellStyle name="Vírgula 2 6 3" xfId="9776"/>
    <cellStyle name="Vírgula 2 6 3 2" xfId="15049"/>
    <cellStyle name="Vírgula 2 6 3 2 2" xfId="30272"/>
    <cellStyle name="Vírgula 2 6 3 2 3" xfId="26491"/>
    <cellStyle name="Vírgula 2 6 3 3" xfId="28317"/>
    <cellStyle name="Vírgula 2 6 3 4" xfId="21815"/>
    <cellStyle name="Vírgula 2 6 4" xfId="9777"/>
    <cellStyle name="Vírgula 2 6 4 2" xfId="26492"/>
    <cellStyle name="Vírgula 2 6 4 3" xfId="28318"/>
    <cellStyle name="Vírgula 2 6 4 4" xfId="21816"/>
    <cellStyle name="Vírgula 2 6 5" xfId="9774"/>
    <cellStyle name="Vírgula 2 6 5 2" xfId="26489"/>
    <cellStyle name="Vírgula 2 6 5 3" xfId="28315"/>
    <cellStyle name="Vírgula 2 6 5 4" xfId="21813"/>
    <cellStyle name="Vírgula 2 6 6" xfId="6123"/>
    <cellStyle name="Vírgula 2 6 7" xfId="14679"/>
    <cellStyle name="Vírgula 2 6 7 2" xfId="29922"/>
    <cellStyle name="Vírgula 2 6 8" xfId="17009"/>
    <cellStyle name="Vírgula 2 7" xfId="9724"/>
    <cellStyle name="Vírgula 2 7 2" xfId="26439"/>
    <cellStyle name="Vírgula 2 7 3" xfId="28265"/>
    <cellStyle name="Vírgula 2 7 4" xfId="21763"/>
    <cellStyle name="Vírgula 2 8" xfId="24866"/>
    <cellStyle name="Vírgula 3" xfId="3505"/>
    <cellStyle name="Vírgula 3 2" xfId="3506"/>
    <cellStyle name="Vírgula 3 2 10" xfId="3507"/>
    <cellStyle name="Vírgula 3 2 10 2" xfId="9781"/>
    <cellStyle name="Vírgula 3 2 10 2 2" xfId="26496"/>
    <cellStyle name="Vírgula 3 2 10 2 3" xfId="28322"/>
    <cellStyle name="Vírgula 3 2 10 2 4" xfId="21820"/>
    <cellStyle name="Vírgula 3 2 10 3" xfId="9780"/>
    <cellStyle name="Vírgula 3 2 10 3 2" xfId="26495"/>
    <cellStyle name="Vírgula 3 2 10 3 3" xfId="28321"/>
    <cellStyle name="Vírgula 3 2 10 3 4" xfId="21819"/>
    <cellStyle name="Vírgula 3 2 10 4" xfId="6124"/>
    <cellStyle name="Vírgula 3 2 11" xfId="3508"/>
    <cellStyle name="Vírgula 3 2 11 2" xfId="9783"/>
    <cellStyle name="Vírgula 3 2 11 2 2" xfId="26498"/>
    <cellStyle name="Vírgula 3 2 11 2 3" xfId="28324"/>
    <cellStyle name="Vírgula 3 2 11 2 4" xfId="21822"/>
    <cellStyle name="Vírgula 3 2 11 3" xfId="9782"/>
    <cellStyle name="Vírgula 3 2 11 3 2" xfId="26497"/>
    <cellStyle name="Vírgula 3 2 11 3 3" xfId="28323"/>
    <cellStyle name="Vírgula 3 2 11 3 4" xfId="21821"/>
    <cellStyle name="Vírgula 3 2 11 4" xfId="6125"/>
    <cellStyle name="Vírgula 3 2 12" xfId="3509"/>
    <cellStyle name="Vírgula 3 2 12 2" xfId="9784"/>
    <cellStyle name="Vírgula 3 2 12 2 2" xfId="26499"/>
    <cellStyle name="Vírgula 3 2 12 2 3" xfId="28325"/>
    <cellStyle name="Vírgula 3 2 12 2 4" xfId="21823"/>
    <cellStyle name="Vírgula 3 2 12 3" xfId="6126"/>
    <cellStyle name="Vírgula 3 2 13" xfId="9785"/>
    <cellStyle name="Vírgula 3 2 13 2" xfId="26500"/>
    <cellStyle name="Vírgula 3 2 13 3" xfId="28326"/>
    <cellStyle name="Vírgula 3 2 13 4" xfId="21824"/>
    <cellStyle name="Vírgula 3 2 14" xfId="9779"/>
    <cellStyle name="Vírgula 3 2 14 2" xfId="26494"/>
    <cellStyle name="Vírgula 3 2 14 3" xfId="28320"/>
    <cellStyle name="Vírgula 3 2 14 4" xfId="21818"/>
    <cellStyle name="Vírgula 3 2 15" xfId="13213"/>
    <cellStyle name="Vírgula 3 2 15 2" xfId="27065"/>
    <cellStyle name="Vírgula 3 2 15 3" xfId="24877"/>
    <cellStyle name="Vírgula 3 2 16" xfId="13655"/>
    <cellStyle name="Vírgula 3 2 16 2" xfId="28901"/>
    <cellStyle name="Vírgula 3 2 17" xfId="15974"/>
    <cellStyle name="Vírgula 3 2 2" xfId="3510"/>
    <cellStyle name="Vírgula 3 2 2 2" xfId="9787"/>
    <cellStyle name="Vírgula 3 2 2 2 2" xfId="14827"/>
    <cellStyle name="Vírgula 3 2 2 2 2 2" xfId="30063"/>
    <cellStyle name="Vírgula 3 2 2 2 2 3" xfId="21826"/>
    <cellStyle name="Vírgula 3 2 2 2 3" xfId="26502"/>
    <cellStyle name="Vírgula 3 2 2 2 4" xfId="28328"/>
    <cellStyle name="Vírgula 3 2 2 3" xfId="9788"/>
    <cellStyle name="Vírgula 3 2 2 3 2" xfId="14811"/>
    <cellStyle name="Vírgula 3 2 2 3 2 2" xfId="30049"/>
    <cellStyle name="Vírgula 3 2 2 3 2 3" xfId="26503"/>
    <cellStyle name="Vírgula 3 2 2 3 3" xfId="28329"/>
    <cellStyle name="Vírgula 3 2 2 3 4" xfId="21827"/>
    <cellStyle name="Vírgula 3 2 2 3 5" xfId="17128"/>
    <cellStyle name="Vírgula 3 2 2 4" xfId="9786"/>
    <cellStyle name="Vírgula 3 2 2 4 2" xfId="26501"/>
    <cellStyle name="Vírgula 3 2 2 4 3" xfId="28327"/>
    <cellStyle name="Vírgula 3 2 2 4 4" xfId="21825"/>
    <cellStyle name="Vírgula 3 2 2 5" xfId="24990"/>
    <cellStyle name="Vírgula 3 2 2 6" xfId="17720"/>
    <cellStyle name="Vírgula 3 2 3" xfId="3511"/>
    <cellStyle name="Vírgula 3 2 3 2" xfId="9789"/>
    <cellStyle name="Vírgula 3 2 3 2 2" xfId="21828"/>
    <cellStyle name="Vírgula 3 2 3 2 3" xfId="26504"/>
    <cellStyle name="Vírgula 3 2 3 2 4" xfId="28330"/>
    <cellStyle name="Vírgula 3 2 3 2 5" xfId="17882"/>
    <cellStyle name="Vírgula 3 2 3 3" xfId="17732"/>
    <cellStyle name="Vírgula 3 2 4" xfId="3512"/>
    <cellStyle name="Vírgula 3 2 4 2" xfId="3513"/>
    <cellStyle name="Vírgula 3 2 4 2 2" xfId="9791"/>
    <cellStyle name="Vírgula 3 2 4 2 2 2" xfId="21830"/>
    <cellStyle name="Vírgula 3 2 4 2 2 3" xfId="26506"/>
    <cellStyle name="Vírgula 3 2 4 2 2 4" xfId="28332"/>
    <cellStyle name="Vírgula 3 2 4 2 2 5" xfId="17884"/>
    <cellStyle name="Vírgula 3 2 4 2 3" xfId="17756"/>
    <cellStyle name="Vírgula 3 2 4 3" xfId="9792"/>
    <cellStyle name="Vírgula 3 2 4 3 2" xfId="21831"/>
    <cellStyle name="Vírgula 3 2 4 3 3" xfId="26507"/>
    <cellStyle name="Vírgula 3 2 4 3 4" xfId="28333"/>
    <cellStyle name="Vírgula 3 2 4 3 5" xfId="17883"/>
    <cellStyle name="Vírgula 3 2 4 4" xfId="9790"/>
    <cellStyle name="Vírgula 3 2 4 4 2" xfId="26505"/>
    <cellStyle name="Vírgula 3 2 4 4 3" xfId="28331"/>
    <cellStyle name="Vírgula 3 2 4 4 4" xfId="21829"/>
    <cellStyle name="Vírgula 3 2 4 5" xfId="14828"/>
    <cellStyle name="Vírgula 3 2 4 5 2" xfId="24994"/>
    <cellStyle name="Vírgula 3 2 4 6" xfId="17733"/>
    <cellStyle name="Vírgula 3 2 4 7" xfId="17144"/>
    <cellStyle name="Vírgula 3 2 5" xfId="3514"/>
    <cellStyle name="Vírgula 3 2 5 2" xfId="3515"/>
    <cellStyle name="Vírgula 3 2 5 2 2" xfId="9794"/>
    <cellStyle name="Vírgula 3 2 5 2 2 2" xfId="21833"/>
    <cellStyle name="Vírgula 3 2 5 2 2 3" xfId="26509"/>
    <cellStyle name="Vírgula 3 2 5 2 2 4" xfId="28335"/>
    <cellStyle name="Vírgula 3 2 5 2 2 5" xfId="17886"/>
    <cellStyle name="Vírgula 3 2 5 2 3" xfId="17788"/>
    <cellStyle name="Vírgula 3 2 5 3" xfId="9793"/>
    <cellStyle name="Vírgula 3 2 5 3 2" xfId="21832"/>
    <cellStyle name="Vírgula 3 2 5 3 3" xfId="26508"/>
    <cellStyle name="Vírgula 3 2 5 3 4" xfId="28334"/>
    <cellStyle name="Vírgula 3 2 5 3 5" xfId="17885"/>
    <cellStyle name="Vírgula 3 2 5 4" xfId="17731"/>
    <cellStyle name="Vírgula 3 2 6" xfId="3516"/>
    <cellStyle name="Vírgula 3 2 6 2" xfId="3517"/>
    <cellStyle name="Vírgula 3 2 6 2 2" xfId="9796"/>
    <cellStyle name="Vírgula 3 2 6 2 2 2" xfId="21835"/>
    <cellStyle name="Vírgula 3 2 6 2 2 3" xfId="26511"/>
    <cellStyle name="Vírgula 3 2 6 2 2 4" xfId="28337"/>
    <cellStyle name="Vírgula 3 2 6 2 2 5" xfId="17888"/>
    <cellStyle name="Vírgula 3 2 6 2 3" xfId="17758"/>
    <cellStyle name="Vírgula 3 2 6 3" xfId="3518"/>
    <cellStyle name="Vírgula 3 2 6 3 2" xfId="6128"/>
    <cellStyle name="Vírgula 3 2 6 3 2 2" xfId="9798"/>
    <cellStyle name="Vírgula 3 2 6 3 2 2 2" xfId="26513"/>
    <cellStyle name="Vírgula 3 2 6 3 2 2 3" xfId="28339"/>
    <cellStyle name="Vírgula 3 2 6 3 2 2 4" xfId="21837"/>
    <cellStyle name="Vírgula 3 2 6 3 3" xfId="9797"/>
    <cellStyle name="Vírgula 3 2 6 3 3 2" xfId="26512"/>
    <cellStyle name="Vírgula 3 2 6 3 3 3" xfId="28338"/>
    <cellStyle name="Vírgula 3 2 6 3 3 4" xfId="21836"/>
    <cellStyle name="Vírgula 3 2 6 3 4" xfId="6127"/>
    <cellStyle name="Vírgula 3 2 6 3 5" xfId="17789"/>
    <cellStyle name="Vírgula 3 2 6 4" xfId="9795"/>
    <cellStyle name="Vírgula 3 2 6 4 2" xfId="21834"/>
    <cellStyle name="Vírgula 3 2 6 4 3" xfId="26510"/>
    <cellStyle name="Vírgula 3 2 6 4 4" xfId="28336"/>
    <cellStyle name="Vírgula 3 2 6 4 5" xfId="17887"/>
    <cellStyle name="Vírgula 3 2 6 5" xfId="17757"/>
    <cellStyle name="Vírgula 3 2 7" xfId="3519"/>
    <cellStyle name="Vírgula 3 2 7 2" xfId="9799"/>
    <cellStyle name="Vírgula 3 2 7 2 2" xfId="21838"/>
    <cellStyle name="Vírgula 3 2 7 2 3" xfId="26514"/>
    <cellStyle name="Vírgula 3 2 7 2 4" xfId="28340"/>
    <cellStyle name="Vírgula 3 2 7 2 5" xfId="17889"/>
    <cellStyle name="Vírgula 3 2 7 3" xfId="17759"/>
    <cellStyle name="Vírgula 3 2 8" xfId="3520"/>
    <cellStyle name="Vírgula 3 2 8 2" xfId="6130"/>
    <cellStyle name="Vírgula 3 2 8 2 2" xfId="9801"/>
    <cellStyle name="Vírgula 3 2 8 2 2 2" xfId="21840"/>
    <cellStyle name="Vírgula 3 2 8 2 2 3" xfId="26516"/>
    <cellStyle name="Vírgula 3 2 8 2 2 4" xfId="28342"/>
    <cellStyle name="Vírgula 3 2 8 2 2 5" xfId="18031"/>
    <cellStyle name="Vírgula 3 2 8 2 3" xfId="17790"/>
    <cellStyle name="Vírgula 3 2 8 3" xfId="9802"/>
    <cellStyle name="Vírgula 3 2 8 3 2" xfId="21841"/>
    <cellStyle name="Vírgula 3 2 8 3 3" xfId="26517"/>
    <cellStyle name="Vírgula 3 2 8 3 4" xfId="28343"/>
    <cellStyle name="Vírgula 3 2 8 3 5" xfId="17890"/>
    <cellStyle name="Vírgula 3 2 8 4" xfId="9800"/>
    <cellStyle name="Vírgula 3 2 8 4 2" xfId="26515"/>
    <cellStyle name="Vírgula 3 2 8 4 3" xfId="28341"/>
    <cellStyle name="Vírgula 3 2 8 4 4" xfId="21839"/>
    <cellStyle name="Vírgula 3 2 8 5" xfId="6129"/>
    <cellStyle name="Vírgula 3 2 8 6" xfId="14849"/>
    <cellStyle name="Vírgula 3 2 8 6 2" xfId="25000"/>
    <cellStyle name="Vírgula 3 2 8 7" xfId="17760"/>
    <cellStyle name="Vírgula 3 2 8 8" xfId="17162"/>
    <cellStyle name="Vírgula 3 2 9" xfId="3521"/>
    <cellStyle name="Vírgula 3 2 9 2" xfId="9804"/>
    <cellStyle name="Vírgula 3 2 9 2 2" xfId="15050"/>
    <cellStyle name="Vírgula 3 2 9 2 2 2" xfId="30273"/>
    <cellStyle name="Vírgula 3 2 9 2 2 3" xfId="26519"/>
    <cellStyle name="Vírgula 3 2 9 2 3" xfId="28345"/>
    <cellStyle name="Vírgula 3 2 9 2 4" xfId="21843"/>
    <cellStyle name="Vírgula 3 2 9 3" xfId="9805"/>
    <cellStyle name="Vírgula 3 2 9 3 2" xfId="26520"/>
    <cellStyle name="Vírgula 3 2 9 3 3" xfId="28346"/>
    <cellStyle name="Vírgula 3 2 9 3 4" xfId="21844"/>
    <cellStyle name="Vírgula 3 2 9 4" xfId="9803"/>
    <cellStyle name="Vírgula 3 2 9 4 2" xfId="26518"/>
    <cellStyle name="Vírgula 3 2 9 4 3" xfId="28344"/>
    <cellStyle name="Vírgula 3 2 9 4 4" xfId="21842"/>
    <cellStyle name="Vírgula 3 2 9 5" xfId="6131"/>
    <cellStyle name="Vírgula 3 2 9 6" xfId="14805"/>
    <cellStyle name="Vírgula 3 2 9 6 2" xfId="30043"/>
    <cellStyle name="Vírgula 3 2 9 7" xfId="17124"/>
    <cellStyle name="Vírgula 3 3" xfId="3522"/>
    <cellStyle name="Vírgula 3 3 2" xfId="3523"/>
    <cellStyle name="Vírgula 3 3 2 10" xfId="3524"/>
    <cellStyle name="Vírgula 3 3 2 10 2" xfId="9808"/>
    <cellStyle name="Vírgula 3 3 2 10 2 2" xfId="26523"/>
    <cellStyle name="Vírgula 3 3 2 10 2 3" xfId="28349"/>
    <cellStyle name="Vírgula 3 3 2 10 2 4" xfId="21847"/>
    <cellStyle name="Vírgula 3 3 2 10 3" xfId="6132"/>
    <cellStyle name="Vírgula 3 3 2 11" xfId="9809"/>
    <cellStyle name="Vírgula 3 3 2 11 2" xfId="26524"/>
    <cellStyle name="Vírgula 3 3 2 11 3" xfId="28350"/>
    <cellStyle name="Vírgula 3 3 2 11 4" xfId="21848"/>
    <cellStyle name="Vírgula 3 3 2 12" xfId="9807"/>
    <cellStyle name="Vírgula 3 3 2 12 2" xfId="26522"/>
    <cellStyle name="Vírgula 3 3 2 12 3" xfId="28348"/>
    <cellStyle name="Vírgula 3 3 2 12 4" xfId="21846"/>
    <cellStyle name="Vírgula 3 3 2 13" xfId="13214"/>
    <cellStyle name="Vírgula 3 3 2 13 2" xfId="27066"/>
    <cellStyle name="Vírgula 3 3 2 14" xfId="13657"/>
    <cellStyle name="Vírgula 3 3 2 14 2" xfId="28903"/>
    <cellStyle name="Vírgula 3 3 2 15" xfId="15975"/>
    <cellStyle name="Vírgula 3 3 2 15 2" xfId="17734"/>
    <cellStyle name="Vírgula 3 3 2 2" xfId="3525"/>
    <cellStyle name="Vírgula 3 3 2 2 2" xfId="3526"/>
    <cellStyle name="Vírgula 3 3 2 2 2 2" xfId="9811"/>
    <cellStyle name="Vírgula 3 3 2 2 2 2 2" xfId="21850"/>
    <cellStyle name="Vírgula 3 3 2 2 2 2 3" xfId="26526"/>
    <cellStyle name="Vírgula 3 3 2 2 2 2 4" xfId="28352"/>
    <cellStyle name="Vírgula 3 3 2 2 2 2 5" xfId="17892"/>
    <cellStyle name="Vírgula 3 3 2 2 2 3" xfId="17761"/>
    <cellStyle name="Vírgula 3 3 2 2 3" xfId="9812"/>
    <cellStyle name="Vírgula 3 3 2 2 3 2" xfId="21851"/>
    <cellStyle name="Vírgula 3 3 2 2 3 3" xfId="26527"/>
    <cellStyle name="Vírgula 3 3 2 2 3 4" xfId="28353"/>
    <cellStyle name="Vírgula 3 3 2 2 3 5" xfId="17891"/>
    <cellStyle name="Vírgula 3 3 2 2 4" xfId="9810"/>
    <cellStyle name="Vírgula 3 3 2 2 4 2" xfId="26525"/>
    <cellStyle name="Vírgula 3 3 2 2 4 3" xfId="28351"/>
    <cellStyle name="Vírgula 3 3 2 2 4 4" xfId="21849"/>
    <cellStyle name="Vírgula 3 3 2 2 5" xfId="14829"/>
    <cellStyle name="Vírgula 3 3 2 2 5 2" xfId="24995"/>
    <cellStyle name="Vírgula 3 3 2 2 6" xfId="17735"/>
    <cellStyle name="Vírgula 3 3 2 2 7" xfId="17145"/>
    <cellStyle name="Vírgula 3 3 2 3" xfId="3527"/>
    <cellStyle name="Vírgula 3 3 2 3 2" xfId="3528"/>
    <cellStyle name="Vírgula 3 3 2 3 2 2" xfId="9814"/>
    <cellStyle name="Vírgula 3 3 2 3 2 2 2" xfId="21853"/>
    <cellStyle name="Vírgula 3 3 2 3 2 2 3" xfId="26529"/>
    <cellStyle name="Vírgula 3 3 2 3 2 2 4" xfId="28355"/>
    <cellStyle name="Vírgula 3 3 2 3 2 2 5" xfId="17894"/>
    <cellStyle name="Vírgula 3 3 2 3 2 3" xfId="17791"/>
    <cellStyle name="Vírgula 3 3 2 3 3" xfId="9813"/>
    <cellStyle name="Vírgula 3 3 2 3 3 2" xfId="21852"/>
    <cellStyle name="Vírgula 3 3 2 3 3 3" xfId="26528"/>
    <cellStyle name="Vírgula 3 3 2 3 3 4" xfId="28354"/>
    <cellStyle name="Vírgula 3 3 2 3 3 5" xfId="17893"/>
    <cellStyle name="Vírgula 3 3 2 3 4" xfId="17762"/>
    <cellStyle name="Vírgula 3 3 2 4" xfId="3529"/>
    <cellStyle name="Vírgula 3 3 2 4 2" xfId="3530"/>
    <cellStyle name="Vírgula 3 3 2 4 2 2" xfId="9816"/>
    <cellStyle name="Vírgula 3 3 2 4 2 2 2" xfId="21855"/>
    <cellStyle name="Vírgula 3 3 2 4 2 2 3" xfId="26531"/>
    <cellStyle name="Vírgula 3 3 2 4 2 2 4" xfId="28357"/>
    <cellStyle name="Vírgula 3 3 2 4 2 2 5" xfId="17896"/>
    <cellStyle name="Vírgula 3 3 2 4 2 3" xfId="17764"/>
    <cellStyle name="Vírgula 3 3 2 4 3" xfId="3531"/>
    <cellStyle name="Vírgula 3 3 2 4 3 2" xfId="6134"/>
    <cellStyle name="Vírgula 3 3 2 4 3 2 2" xfId="9818"/>
    <cellStyle name="Vírgula 3 3 2 4 3 2 2 2" xfId="26533"/>
    <cellStyle name="Vírgula 3 3 2 4 3 2 2 3" xfId="28359"/>
    <cellStyle name="Vírgula 3 3 2 4 3 2 2 4" xfId="21857"/>
    <cellStyle name="Vírgula 3 3 2 4 3 3" xfId="9817"/>
    <cellStyle name="Vírgula 3 3 2 4 3 3 2" xfId="26532"/>
    <cellStyle name="Vírgula 3 3 2 4 3 3 3" xfId="28358"/>
    <cellStyle name="Vírgula 3 3 2 4 3 3 4" xfId="21856"/>
    <cellStyle name="Vírgula 3 3 2 4 3 4" xfId="6133"/>
    <cellStyle name="Vírgula 3 3 2 4 3 5" xfId="17792"/>
    <cellStyle name="Vírgula 3 3 2 4 4" xfId="9815"/>
    <cellStyle name="Vírgula 3 3 2 4 4 2" xfId="21854"/>
    <cellStyle name="Vírgula 3 3 2 4 4 3" xfId="26530"/>
    <cellStyle name="Vírgula 3 3 2 4 4 4" xfId="28356"/>
    <cellStyle name="Vírgula 3 3 2 4 4 5" xfId="17895"/>
    <cellStyle name="Vírgula 3 3 2 4 5" xfId="17763"/>
    <cellStyle name="Vírgula 3 3 2 5" xfId="3532"/>
    <cellStyle name="Vírgula 3 3 2 5 2" xfId="9819"/>
    <cellStyle name="Vírgula 3 3 2 5 2 2" xfId="21858"/>
    <cellStyle name="Vírgula 3 3 2 5 2 3" xfId="26534"/>
    <cellStyle name="Vírgula 3 3 2 5 2 4" xfId="28360"/>
    <cellStyle name="Vírgula 3 3 2 5 2 5" xfId="17897"/>
    <cellStyle name="Vírgula 3 3 2 5 3" xfId="17765"/>
    <cellStyle name="Vírgula 3 3 2 6" xfId="3533"/>
    <cellStyle name="Vírgula 3 3 2 6 2" xfId="6136"/>
    <cellStyle name="Vírgula 3 3 2 6 2 2" xfId="9821"/>
    <cellStyle name="Vírgula 3 3 2 6 2 2 2" xfId="21860"/>
    <cellStyle name="Vírgula 3 3 2 6 2 2 3" xfId="26536"/>
    <cellStyle name="Vírgula 3 3 2 6 2 2 4" xfId="28362"/>
    <cellStyle name="Vírgula 3 3 2 6 2 2 5" xfId="18032"/>
    <cellStyle name="Vírgula 3 3 2 6 2 3" xfId="17793"/>
    <cellStyle name="Vírgula 3 3 2 6 3" xfId="9822"/>
    <cellStyle name="Vírgula 3 3 2 6 3 2" xfId="21861"/>
    <cellStyle name="Vírgula 3 3 2 6 3 3" xfId="26537"/>
    <cellStyle name="Vírgula 3 3 2 6 3 4" xfId="28363"/>
    <cellStyle name="Vírgula 3 3 2 6 3 5" xfId="17898"/>
    <cellStyle name="Vírgula 3 3 2 6 4" xfId="9820"/>
    <cellStyle name="Vírgula 3 3 2 6 4 2" xfId="26535"/>
    <cellStyle name="Vírgula 3 3 2 6 4 3" xfId="28361"/>
    <cellStyle name="Vírgula 3 3 2 6 4 4" xfId="21859"/>
    <cellStyle name="Vírgula 3 3 2 6 5" xfId="6135"/>
    <cellStyle name="Vírgula 3 3 2 6 6" xfId="14850"/>
    <cellStyle name="Vírgula 3 3 2 6 6 2" xfId="25001"/>
    <cellStyle name="Vírgula 3 3 2 6 7" xfId="17766"/>
    <cellStyle name="Vírgula 3 3 2 6 8" xfId="17163"/>
    <cellStyle name="Vírgula 3 3 2 7" xfId="3534"/>
    <cellStyle name="Vírgula 3 3 2 7 2" xfId="9824"/>
    <cellStyle name="Vírgula 3 3 2 7 2 2" xfId="26539"/>
    <cellStyle name="Vírgula 3 3 2 7 2 3" xfId="28365"/>
    <cellStyle name="Vírgula 3 3 2 7 2 4" xfId="21863"/>
    <cellStyle name="Vírgula 3 3 2 7 3" xfId="9823"/>
    <cellStyle name="Vírgula 3 3 2 7 3 2" xfId="26538"/>
    <cellStyle name="Vírgula 3 3 2 7 3 3" xfId="28364"/>
    <cellStyle name="Vírgula 3 3 2 7 3 4" xfId="21862"/>
    <cellStyle name="Vírgula 3 3 2 7 4" xfId="6137"/>
    <cellStyle name="Vírgula 3 3 2 8" xfId="3535"/>
    <cellStyle name="Vírgula 3 3 2 8 2" xfId="9826"/>
    <cellStyle name="Vírgula 3 3 2 8 2 2" xfId="26541"/>
    <cellStyle name="Vírgula 3 3 2 8 2 3" xfId="28367"/>
    <cellStyle name="Vírgula 3 3 2 8 2 4" xfId="21865"/>
    <cellStyle name="Vírgula 3 3 2 8 3" xfId="9825"/>
    <cellStyle name="Vírgula 3 3 2 8 3 2" xfId="26540"/>
    <cellStyle name="Vírgula 3 3 2 8 3 3" xfId="28366"/>
    <cellStyle name="Vírgula 3 3 2 8 3 4" xfId="21864"/>
    <cellStyle name="Vírgula 3 3 2 8 4" xfId="6138"/>
    <cellStyle name="Vírgula 3 3 2 9" xfId="3536"/>
    <cellStyle name="Vírgula 3 3 2 9 2" xfId="9828"/>
    <cellStyle name="Vírgula 3 3 2 9 2 2" xfId="26543"/>
    <cellStyle name="Vírgula 3 3 2 9 2 3" xfId="28369"/>
    <cellStyle name="Vírgula 3 3 2 9 2 4" xfId="21867"/>
    <cellStyle name="Vírgula 3 3 2 9 3" xfId="9827"/>
    <cellStyle name="Vírgula 3 3 2 9 3 2" xfId="26542"/>
    <cellStyle name="Vírgula 3 3 2 9 3 3" xfId="28368"/>
    <cellStyle name="Vírgula 3 3 2 9 3 4" xfId="21866"/>
    <cellStyle name="Vírgula 3 3 2 9 4" xfId="6139"/>
    <cellStyle name="Vírgula 3 3 3" xfId="9829"/>
    <cellStyle name="Vírgula 3 3 3 2" xfId="14806"/>
    <cellStyle name="Vírgula 3 3 3 2 2" xfId="30044"/>
    <cellStyle name="Vírgula 3 3 3 2 3" xfId="26544"/>
    <cellStyle name="Vírgula 3 3 3 3" xfId="28370"/>
    <cellStyle name="Vírgula 3 3 3 4" xfId="21868"/>
    <cellStyle name="Vírgula 3 3 4" xfId="9806"/>
    <cellStyle name="Vírgula 3 3 4 2" xfId="26521"/>
    <cellStyle name="Vírgula 3 3 4 3" xfId="28347"/>
    <cellStyle name="Vírgula 3 3 4 4" xfId="21845"/>
    <cellStyle name="Vírgula 3 3 5" xfId="24970"/>
    <cellStyle name="Vírgula 3 3 6" xfId="24863"/>
    <cellStyle name="Vírgula 3 4" xfId="3537"/>
    <cellStyle name="Vírgula 3 4 10" xfId="3538"/>
    <cellStyle name="Vírgula 3 4 10 2" xfId="9831"/>
    <cellStyle name="Vírgula 3 4 10 2 2" xfId="26546"/>
    <cellStyle name="Vírgula 3 4 10 2 3" xfId="28372"/>
    <cellStyle name="Vírgula 3 4 10 2 4" xfId="21870"/>
    <cellStyle name="Vírgula 3 4 10 3" xfId="6140"/>
    <cellStyle name="Vírgula 3 4 11" xfId="9832"/>
    <cellStyle name="Vírgula 3 4 11 2" xfId="26547"/>
    <cellStyle name="Vírgula 3 4 11 3" xfId="28373"/>
    <cellStyle name="Vírgula 3 4 11 4" xfId="21871"/>
    <cellStyle name="Vírgula 3 4 12" xfId="9830"/>
    <cellStyle name="Vírgula 3 4 12 2" xfId="26545"/>
    <cellStyle name="Vírgula 3 4 12 3" xfId="28371"/>
    <cellStyle name="Vírgula 3 4 12 4" xfId="21869"/>
    <cellStyle name="Vírgula 3 4 13" xfId="13215"/>
    <cellStyle name="Vírgula 3 4 13 2" xfId="27067"/>
    <cellStyle name="Vírgula 3 4 13 3" xfId="24971"/>
    <cellStyle name="Vírgula 3 4 14" xfId="13658"/>
    <cellStyle name="Vírgula 3 4 14 2" xfId="28904"/>
    <cellStyle name="Vírgula 3 4 15" xfId="15976"/>
    <cellStyle name="Vírgula 3 4 2" xfId="3539"/>
    <cellStyle name="Vírgula 3 4 2 2" xfId="3540"/>
    <cellStyle name="Vírgula 3 4 2 2 2" xfId="9834"/>
    <cellStyle name="Vírgula 3 4 2 2 2 2" xfId="26549"/>
    <cellStyle name="Vírgula 3 4 2 2 2 3" xfId="28375"/>
    <cellStyle name="Vírgula 3 4 2 2 2 4" xfId="21873"/>
    <cellStyle name="Vírgula 3 4 2 3" xfId="9835"/>
    <cellStyle name="Vírgula 3 4 2 3 2" xfId="26550"/>
    <cellStyle name="Vírgula 3 4 2 3 3" xfId="28376"/>
    <cellStyle name="Vírgula 3 4 2 3 4" xfId="21874"/>
    <cellStyle name="Vírgula 3 4 2 4" xfId="9833"/>
    <cellStyle name="Vírgula 3 4 2 4 2" xfId="26548"/>
    <cellStyle name="Vírgula 3 4 2 4 3" xfId="28374"/>
    <cellStyle name="Vírgula 3 4 2 4 4" xfId="21872"/>
    <cellStyle name="Vírgula 3 4 2 5" xfId="14830"/>
    <cellStyle name="Vírgula 3 4 2 5 2" xfId="30064"/>
    <cellStyle name="Vírgula 3 4 2 6" xfId="17146"/>
    <cellStyle name="Vírgula 3 4 3" xfId="3541"/>
    <cellStyle name="Vírgula 3 4 3 2" xfId="3542"/>
    <cellStyle name="Vírgula 3 4 3 2 2" xfId="9837"/>
    <cellStyle name="Vírgula 3 4 3 2 2 2" xfId="26552"/>
    <cellStyle name="Vírgula 3 4 3 2 2 3" xfId="28378"/>
    <cellStyle name="Vírgula 3 4 3 2 2 4" xfId="21876"/>
    <cellStyle name="Vírgula 3 4 3 3" xfId="9836"/>
    <cellStyle name="Vírgula 3 4 3 3 2" xfId="26551"/>
    <cellStyle name="Vírgula 3 4 3 3 3" xfId="28377"/>
    <cellStyle name="Vírgula 3 4 3 3 4" xfId="21875"/>
    <cellStyle name="Vírgula 3 4 4" xfId="3543"/>
    <cellStyle name="Vírgula 3 4 4 2" xfId="3544"/>
    <cellStyle name="Vírgula 3 4 4 2 2" xfId="9839"/>
    <cellStyle name="Vírgula 3 4 4 2 2 2" xfId="26554"/>
    <cellStyle name="Vírgula 3 4 4 2 2 3" xfId="28380"/>
    <cellStyle name="Vírgula 3 4 4 2 2 4" xfId="21878"/>
    <cellStyle name="Vírgula 3 4 4 3" xfId="3545"/>
    <cellStyle name="Vírgula 3 4 4 3 2" xfId="6142"/>
    <cellStyle name="Vírgula 3 4 4 3 2 2" xfId="9841"/>
    <cellStyle name="Vírgula 3 4 4 3 2 2 2" xfId="26556"/>
    <cellStyle name="Vírgula 3 4 4 3 2 2 3" xfId="28382"/>
    <cellStyle name="Vírgula 3 4 4 3 2 2 4" xfId="21880"/>
    <cellStyle name="Vírgula 3 4 4 3 3" xfId="9840"/>
    <cellStyle name="Vírgula 3 4 4 3 3 2" xfId="26555"/>
    <cellStyle name="Vírgula 3 4 4 3 3 3" xfId="28381"/>
    <cellStyle name="Vírgula 3 4 4 3 3 4" xfId="21879"/>
    <cellStyle name="Vírgula 3 4 4 3 4" xfId="6141"/>
    <cellStyle name="Vírgula 3 4 4 4" xfId="9838"/>
    <cellStyle name="Vírgula 3 4 4 4 2" xfId="26553"/>
    <cellStyle name="Vírgula 3 4 4 4 3" xfId="28379"/>
    <cellStyle name="Vírgula 3 4 4 4 4" xfId="21877"/>
    <cellStyle name="Vírgula 3 4 5" xfId="3546"/>
    <cellStyle name="Vírgula 3 4 5 2" xfId="9842"/>
    <cellStyle name="Vírgula 3 4 5 2 2" xfId="26557"/>
    <cellStyle name="Vírgula 3 4 5 2 3" xfId="28383"/>
    <cellStyle name="Vírgula 3 4 5 2 4" xfId="21881"/>
    <cellStyle name="Vírgula 3 4 6" xfId="3547"/>
    <cellStyle name="Vírgula 3 4 6 2" xfId="6144"/>
    <cellStyle name="Vírgula 3 4 6 2 2" xfId="9844"/>
    <cellStyle name="Vírgula 3 4 6 2 2 2" xfId="26559"/>
    <cellStyle name="Vírgula 3 4 6 2 2 3" xfId="28385"/>
    <cellStyle name="Vírgula 3 4 6 2 2 4" xfId="21883"/>
    <cellStyle name="Vírgula 3 4 6 3" xfId="9845"/>
    <cellStyle name="Vírgula 3 4 6 3 2" xfId="26560"/>
    <cellStyle name="Vírgula 3 4 6 3 3" xfId="28386"/>
    <cellStyle name="Vírgula 3 4 6 3 4" xfId="21884"/>
    <cellStyle name="Vírgula 3 4 6 4" xfId="9843"/>
    <cellStyle name="Vírgula 3 4 6 4 2" xfId="26558"/>
    <cellStyle name="Vírgula 3 4 6 4 3" xfId="28384"/>
    <cellStyle name="Vírgula 3 4 6 4 4" xfId="21882"/>
    <cellStyle name="Vírgula 3 4 6 5" xfId="6143"/>
    <cellStyle name="Vírgula 3 4 6 6" xfId="14851"/>
    <cellStyle name="Vírgula 3 4 6 6 2" xfId="30076"/>
    <cellStyle name="Vírgula 3 4 6 7" xfId="17164"/>
    <cellStyle name="Vírgula 3 4 7" xfId="3548"/>
    <cellStyle name="Vírgula 3 4 7 2" xfId="9847"/>
    <cellStyle name="Vírgula 3 4 7 2 2" xfId="26562"/>
    <cellStyle name="Vírgula 3 4 7 2 3" xfId="28388"/>
    <cellStyle name="Vírgula 3 4 7 2 4" xfId="21886"/>
    <cellStyle name="Vírgula 3 4 7 3" xfId="9846"/>
    <cellStyle name="Vírgula 3 4 7 3 2" xfId="26561"/>
    <cellStyle name="Vírgula 3 4 7 3 3" xfId="28387"/>
    <cellStyle name="Vírgula 3 4 7 3 4" xfId="21885"/>
    <cellStyle name="Vírgula 3 4 7 4" xfId="6145"/>
    <cellStyle name="Vírgula 3 4 8" xfId="3549"/>
    <cellStyle name="Vírgula 3 4 8 2" xfId="9849"/>
    <cellStyle name="Vírgula 3 4 8 2 2" xfId="26564"/>
    <cellStyle name="Vírgula 3 4 8 2 3" xfId="28390"/>
    <cellStyle name="Vírgula 3 4 8 2 4" xfId="21888"/>
    <cellStyle name="Vírgula 3 4 8 3" xfId="9848"/>
    <cellStyle name="Vírgula 3 4 8 3 2" xfId="26563"/>
    <cellStyle name="Vírgula 3 4 8 3 3" xfId="28389"/>
    <cellStyle name="Vírgula 3 4 8 3 4" xfId="21887"/>
    <cellStyle name="Vírgula 3 4 8 4" xfId="6146"/>
    <cellStyle name="Vírgula 3 4 9" xfId="3550"/>
    <cellStyle name="Vírgula 3 4 9 2" xfId="9851"/>
    <cellStyle name="Vírgula 3 4 9 2 2" xfId="26566"/>
    <cellStyle name="Vírgula 3 4 9 2 3" xfId="28392"/>
    <cellStyle name="Vírgula 3 4 9 2 4" xfId="21890"/>
    <cellStyle name="Vírgula 3 4 9 3" xfId="9850"/>
    <cellStyle name="Vírgula 3 4 9 3 2" xfId="26565"/>
    <cellStyle name="Vírgula 3 4 9 3 3" xfId="28391"/>
    <cellStyle name="Vírgula 3 4 9 3 4" xfId="21889"/>
    <cellStyle name="Vírgula 3 4 9 4" xfId="6147"/>
    <cellStyle name="Vírgula 3 5" xfId="9852"/>
    <cellStyle name="Vírgula 3 5 2" xfId="14804"/>
    <cellStyle name="Vírgula 3 5 2 2" xfId="30042"/>
    <cellStyle name="Vírgula 3 5 2 3" xfId="26567"/>
    <cellStyle name="Vírgula 3 5 3" xfId="28393"/>
    <cellStyle name="Vírgula 3 5 4" xfId="21891"/>
    <cellStyle name="Vírgula 3 6" xfId="9778"/>
    <cellStyle name="Vírgula 3 6 2" xfId="26493"/>
    <cellStyle name="Vírgula 3 6 3" xfId="28319"/>
    <cellStyle name="Vírgula 3 6 4" xfId="21817"/>
    <cellStyle name="Vírgula 4" xfId="3551"/>
    <cellStyle name="Vírgula 4 10" xfId="3552"/>
    <cellStyle name="Vírgula 4 10 2" xfId="9855"/>
    <cellStyle name="Vírgula 4 10 2 2" xfId="26570"/>
    <cellStyle name="Vírgula 4 10 2 3" xfId="28396"/>
    <cellStyle name="Vírgula 4 10 2 4" xfId="21894"/>
    <cellStyle name="Vírgula 4 10 3" xfId="9854"/>
    <cellStyle name="Vírgula 4 10 3 2" xfId="26569"/>
    <cellStyle name="Vírgula 4 10 3 3" xfId="28395"/>
    <cellStyle name="Vírgula 4 10 3 4" xfId="21893"/>
    <cellStyle name="Vírgula 4 10 4" xfId="6148"/>
    <cellStyle name="Vírgula 4 11" xfId="3553"/>
    <cellStyle name="Vírgula 4 11 2" xfId="9856"/>
    <cellStyle name="Vírgula 4 11 2 2" xfId="26571"/>
    <cellStyle name="Vírgula 4 11 2 3" xfId="28397"/>
    <cellStyle name="Vírgula 4 11 2 4" xfId="21895"/>
    <cellStyle name="Vírgula 4 11 3" xfId="6149"/>
    <cellStyle name="Vírgula 4 12" xfId="9857"/>
    <cellStyle name="Vírgula 4 12 2" xfId="21896"/>
    <cellStyle name="Vírgula 4 12 3" xfId="26572"/>
    <cellStyle name="Vírgula 4 12 4" xfId="28398"/>
    <cellStyle name="Vírgula 4 12 5" xfId="17920"/>
    <cellStyle name="Vírgula 4 13" xfId="9853"/>
    <cellStyle name="Vírgula 4 13 2" xfId="26568"/>
    <cellStyle name="Vírgula 4 13 3" xfId="28394"/>
    <cellStyle name="Vírgula 4 13 4" xfId="21892"/>
    <cellStyle name="Vírgula 4 14" xfId="13216"/>
    <cellStyle name="Vírgula 4 14 2" xfId="24880"/>
    <cellStyle name="Vírgula 4 15" xfId="13659"/>
    <cellStyle name="Vírgula 4 15 2" xfId="28905"/>
    <cellStyle name="Vírgula 4 16" xfId="15977"/>
    <cellStyle name="Vírgula 4 2" xfId="3554"/>
    <cellStyle name="Vírgula 4 2 2" xfId="9858"/>
    <cellStyle name="Vírgula 4 2 2 2" xfId="26573"/>
    <cellStyle name="Vírgula 4 2 2 3" xfId="28399"/>
    <cellStyle name="Vírgula 4 2 2 4" xfId="21897"/>
    <cellStyle name="Vírgula 4 3" xfId="3555"/>
    <cellStyle name="Vírgula 4 3 2" xfId="3556"/>
    <cellStyle name="Vírgula 4 3 2 2" xfId="9860"/>
    <cellStyle name="Vírgula 4 3 2 2 2" xfId="26575"/>
    <cellStyle name="Vírgula 4 3 2 2 3" xfId="28401"/>
    <cellStyle name="Vírgula 4 3 2 2 4" xfId="21899"/>
    <cellStyle name="Vírgula 4 3 3" xfId="9861"/>
    <cellStyle name="Vírgula 4 3 3 2" xfId="26576"/>
    <cellStyle name="Vírgula 4 3 3 3" xfId="28402"/>
    <cellStyle name="Vírgula 4 3 3 4" xfId="21900"/>
    <cellStyle name="Vírgula 4 3 4" xfId="9859"/>
    <cellStyle name="Vírgula 4 3 4 2" xfId="26574"/>
    <cellStyle name="Vírgula 4 3 4 3" xfId="28400"/>
    <cellStyle name="Vírgula 4 3 4 4" xfId="21898"/>
    <cellStyle name="Vírgula 4 3 5" xfId="14831"/>
    <cellStyle name="Vírgula 4 3 5 2" xfId="30065"/>
    <cellStyle name="Vírgula 4 3 6" xfId="17147"/>
    <cellStyle name="Vírgula 4 4" xfId="3557"/>
    <cellStyle name="Vírgula 4 4 2" xfId="3558"/>
    <cellStyle name="Vírgula 4 4 2 2" xfId="9863"/>
    <cellStyle name="Vírgula 4 4 2 2 2" xfId="26578"/>
    <cellStyle name="Vírgula 4 4 2 2 3" xfId="28404"/>
    <cellStyle name="Vírgula 4 4 2 2 4" xfId="21902"/>
    <cellStyle name="Vírgula 4 4 3" xfId="9862"/>
    <cellStyle name="Vírgula 4 4 3 2" xfId="26577"/>
    <cellStyle name="Vírgula 4 4 3 3" xfId="28403"/>
    <cellStyle name="Vírgula 4 4 3 4" xfId="21901"/>
    <cellStyle name="Vírgula 4 5" xfId="3559"/>
    <cellStyle name="Vírgula 4 5 2" xfId="3560"/>
    <cellStyle name="Vírgula 4 5 2 2" xfId="9865"/>
    <cellStyle name="Vírgula 4 5 2 2 2" xfId="26580"/>
    <cellStyle name="Vírgula 4 5 2 2 3" xfId="28406"/>
    <cellStyle name="Vírgula 4 5 2 2 4" xfId="21904"/>
    <cellStyle name="Vírgula 4 5 3" xfId="3561"/>
    <cellStyle name="Vírgula 4 5 3 2" xfId="6151"/>
    <cellStyle name="Vírgula 4 5 3 2 2" xfId="9867"/>
    <cellStyle name="Vírgula 4 5 3 2 2 2" xfId="26582"/>
    <cellStyle name="Vírgula 4 5 3 2 2 3" xfId="28408"/>
    <cellStyle name="Vírgula 4 5 3 2 2 4" xfId="21906"/>
    <cellStyle name="Vírgula 4 5 3 3" xfId="9866"/>
    <cellStyle name="Vírgula 4 5 3 3 2" xfId="26581"/>
    <cellStyle name="Vírgula 4 5 3 3 3" xfId="28407"/>
    <cellStyle name="Vírgula 4 5 3 3 4" xfId="21905"/>
    <cellStyle name="Vírgula 4 5 3 4" xfId="6150"/>
    <cellStyle name="Vírgula 4 5 4" xfId="9864"/>
    <cellStyle name="Vírgula 4 5 4 2" xfId="26579"/>
    <cellStyle name="Vírgula 4 5 4 3" xfId="28405"/>
    <cellStyle name="Vírgula 4 5 4 4" xfId="21903"/>
    <cellStyle name="Vírgula 4 6" xfId="3562"/>
    <cellStyle name="Vírgula 4 6 2" xfId="9868"/>
    <cellStyle name="Vírgula 4 6 2 2" xfId="26583"/>
    <cellStyle name="Vírgula 4 6 2 3" xfId="28409"/>
    <cellStyle name="Vírgula 4 6 2 4" xfId="21907"/>
    <cellStyle name="Vírgula 4 7" xfId="3563"/>
    <cellStyle name="Vírgula 4 7 2" xfId="6153"/>
    <cellStyle name="Vírgula 4 7 2 2" xfId="9870"/>
    <cellStyle name="Vírgula 4 7 2 2 2" xfId="26585"/>
    <cellStyle name="Vírgula 4 7 2 2 3" xfId="28411"/>
    <cellStyle name="Vírgula 4 7 2 2 4" xfId="21909"/>
    <cellStyle name="Vírgula 4 7 3" xfId="9871"/>
    <cellStyle name="Vírgula 4 7 3 2" xfId="26586"/>
    <cellStyle name="Vírgula 4 7 3 3" xfId="28412"/>
    <cellStyle name="Vírgula 4 7 3 4" xfId="21910"/>
    <cellStyle name="Vírgula 4 7 4" xfId="9869"/>
    <cellStyle name="Vírgula 4 7 4 2" xfId="26584"/>
    <cellStyle name="Vírgula 4 7 4 3" xfId="28410"/>
    <cellStyle name="Vírgula 4 7 4 4" xfId="21908"/>
    <cellStyle name="Vírgula 4 7 5" xfId="6152"/>
    <cellStyle name="Vírgula 4 7 6" xfId="14852"/>
    <cellStyle name="Vírgula 4 7 6 2" xfId="30077"/>
    <cellStyle name="Vírgula 4 7 7" xfId="17165"/>
    <cellStyle name="Vírgula 4 8" xfId="3564"/>
    <cellStyle name="Vírgula 4 8 2" xfId="9873"/>
    <cellStyle name="Vírgula 4 8 2 2" xfId="15051"/>
    <cellStyle name="Vírgula 4 8 2 2 2" xfId="30274"/>
    <cellStyle name="Vírgula 4 8 2 2 3" xfId="26588"/>
    <cellStyle name="Vírgula 4 8 2 3" xfId="28414"/>
    <cellStyle name="Vírgula 4 8 2 4" xfId="21912"/>
    <cellStyle name="Vírgula 4 8 3" xfId="9874"/>
    <cellStyle name="Vírgula 4 8 3 2" xfId="26589"/>
    <cellStyle name="Vírgula 4 8 3 3" xfId="28415"/>
    <cellStyle name="Vírgula 4 8 3 4" xfId="21913"/>
    <cellStyle name="Vírgula 4 8 4" xfId="9872"/>
    <cellStyle name="Vírgula 4 8 4 2" xfId="26587"/>
    <cellStyle name="Vírgula 4 8 4 3" xfId="28413"/>
    <cellStyle name="Vírgula 4 8 4 4" xfId="21911"/>
    <cellStyle name="Vírgula 4 8 5" xfId="6154"/>
    <cellStyle name="Vírgula 4 8 6" xfId="14807"/>
    <cellStyle name="Vírgula 4 8 6 2" xfId="30045"/>
    <cellStyle name="Vírgula 4 8 7" xfId="17125"/>
    <cellStyle name="Vírgula 4 9" xfId="3565"/>
    <cellStyle name="Vírgula 4 9 2" xfId="9876"/>
    <cellStyle name="Vírgula 4 9 2 2" xfId="26591"/>
    <cellStyle name="Vírgula 4 9 2 3" xfId="28417"/>
    <cellStyle name="Vírgula 4 9 2 4" xfId="21915"/>
    <cellStyle name="Vírgula 4 9 3" xfId="9875"/>
    <cellStyle name="Vírgula 4 9 3 2" xfId="26590"/>
    <cellStyle name="Vírgula 4 9 3 3" xfId="28416"/>
    <cellStyle name="Vírgula 4 9 3 4" xfId="21914"/>
    <cellStyle name="Vírgula 4 9 4" xfId="6155"/>
    <cellStyle name="Vírgula 5" xfId="3566"/>
    <cellStyle name="Vírgula 5 10" xfId="3567"/>
    <cellStyle name="Vírgula 5 10 2" xfId="9878"/>
    <cellStyle name="Vírgula 5 10 2 2" xfId="26593"/>
    <cellStyle name="Vírgula 5 10 2 3" xfId="28419"/>
    <cellStyle name="Vírgula 5 10 2 4" xfId="21917"/>
    <cellStyle name="Vírgula 5 10 3" xfId="6156"/>
    <cellStyle name="Vírgula 5 11" xfId="9879"/>
    <cellStyle name="Vírgula 5 11 2" xfId="26594"/>
    <cellStyle name="Vírgula 5 11 3" xfId="28420"/>
    <cellStyle name="Vírgula 5 11 4" xfId="21918"/>
    <cellStyle name="Vírgula 5 12" xfId="9877"/>
    <cellStyle name="Vírgula 5 12 2" xfId="26592"/>
    <cellStyle name="Vírgula 5 12 3" xfId="28418"/>
    <cellStyle name="Vírgula 5 12 4" xfId="21916"/>
    <cellStyle name="Vírgula 5 13" xfId="13217"/>
    <cellStyle name="Vírgula 5 13 2" xfId="27068"/>
    <cellStyle name="Vírgula 5 13 3" xfId="24883"/>
    <cellStyle name="Vírgula 5 14" xfId="13660"/>
    <cellStyle name="Vírgula 5 14 2" xfId="24858"/>
    <cellStyle name="Vírgula 5 15" xfId="15978"/>
    <cellStyle name="Vírgula 5 2" xfId="3568"/>
    <cellStyle name="Vírgula 5 2 2" xfId="3569"/>
    <cellStyle name="Vírgula 5 2 2 2" xfId="9881"/>
    <cellStyle name="Vírgula 5 2 2 2 2" xfId="21920"/>
    <cellStyle name="Vírgula 5 2 2 2 3" xfId="26596"/>
    <cellStyle name="Vírgula 5 2 2 2 4" xfId="28422"/>
    <cellStyle name="Vírgula 5 2 2 2 5" xfId="17900"/>
    <cellStyle name="Vírgula 5 2 2 3" xfId="17767"/>
    <cellStyle name="Vírgula 5 2 3" xfId="9882"/>
    <cellStyle name="Vírgula 5 2 3 2" xfId="21921"/>
    <cellStyle name="Vírgula 5 2 3 3" xfId="26597"/>
    <cellStyle name="Vírgula 5 2 3 4" xfId="28423"/>
    <cellStyle name="Vírgula 5 2 3 5" xfId="17899"/>
    <cellStyle name="Vírgula 5 2 4" xfId="9880"/>
    <cellStyle name="Vírgula 5 2 4 2" xfId="26595"/>
    <cellStyle name="Vírgula 5 2 4 3" xfId="28421"/>
    <cellStyle name="Vírgula 5 2 4 4" xfId="21919"/>
    <cellStyle name="Vírgula 5 2 5" xfId="14832"/>
    <cellStyle name="Vírgula 5 2 5 2" xfId="24996"/>
    <cellStyle name="Vírgula 5 2 6" xfId="17737"/>
    <cellStyle name="Vírgula 5 2 7" xfId="17148"/>
    <cellStyle name="Vírgula 5 3" xfId="3570"/>
    <cellStyle name="Vírgula 5 3 2" xfId="3571"/>
    <cellStyle name="Vírgula 5 3 2 2" xfId="9884"/>
    <cellStyle name="Vírgula 5 3 2 2 2" xfId="21923"/>
    <cellStyle name="Vírgula 5 3 2 2 3" xfId="26599"/>
    <cellStyle name="Vírgula 5 3 2 2 4" xfId="28425"/>
    <cellStyle name="Vírgula 5 3 2 2 5" xfId="17902"/>
    <cellStyle name="Vírgula 5 3 2 3" xfId="17794"/>
    <cellStyle name="Vírgula 5 3 3" xfId="9883"/>
    <cellStyle name="Vírgula 5 3 3 2" xfId="21922"/>
    <cellStyle name="Vírgula 5 3 3 3" xfId="26598"/>
    <cellStyle name="Vírgula 5 3 3 4" xfId="28424"/>
    <cellStyle name="Vírgula 5 3 3 5" xfId="17901"/>
    <cellStyle name="Vírgula 5 3 4" xfId="17736"/>
    <cellStyle name="Vírgula 5 4" xfId="3572"/>
    <cellStyle name="Vírgula 5 4 2" xfId="3573"/>
    <cellStyle name="Vírgula 5 4 2 2" xfId="9886"/>
    <cellStyle name="Vírgula 5 4 2 2 2" xfId="21925"/>
    <cellStyle name="Vírgula 5 4 2 2 3" xfId="26601"/>
    <cellStyle name="Vírgula 5 4 2 2 4" xfId="28427"/>
    <cellStyle name="Vírgula 5 4 2 2 5" xfId="17904"/>
    <cellStyle name="Vírgula 5 4 2 3" xfId="17769"/>
    <cellStyle name="Vírgula 5 4 3" xfId="3574"/>
    <cellStyle name="Vírgula 5 4 3 2" xfId="6159"/>
    <cellStyle name="Vírgula 5 4 3 2 2" xfId="9888"/>
    <cellStyle name="Vírgula 5 4 3 2 2 2" xfId="26603"/>
    <cellStyle name="Vírgula 5 4 3 2 2 3" xfId="28429"/>
    <cellStyle name="Vírgula 5 4 3 2 2 4" xfId="21927"/>
    <cellStyle name="Vírgula 5 4 3 3" xfId="9887"/>
    <cellStyle name="Vírgula 5 4 3 3 2" xfId="26602"/>
    <cellStyle name="Vírgula 5 4 3 3 3" xfId="28428"/>
    <cellStyle name="Vírgula 5 4 3 3 4" xfId="21926"/>
    <cellStyle name="Vírgula 5 4 3 4" xfId="6158"/>
    <cellStyle name="Vírgula 5 4 3 5" xfId="17795"/>
    <cellStyle name="Vírgula 5 4 4" xfId="9889"/>
    <cellStyle name="Vírgula 5 4 4 2" xfId="21928"/>
    <cellStyle name="Vírgula 5 4 4 3" xfId="26604"/>
    <cellStyle name="Vírgula 5 4 4 4" xfId="28430"/>
    <cellStyle name="Vírgula 5 4 4 5" xfId="17903"/>
    <cellStyle name="Vírgula 5 4 5" xfId="9885"/>
    <cellStyle name="Vírgula 5 4 5 2" xfId="26600"/>
    <cellStyle name="Vírgula 5 4 5 3" xfId="28426"/>
    <cellStyle name="Vírgula 5 4 5 4" xfId="21924"/>
    <cellStyle name="Vírgula 5 4 6" xfId="14812"/>
    <cellStyle name="Vírgula 5 4 6 2" xfId="30050"/>
    <cellStyle name="Vírgula 5 4 7" xfId="17768"/>
    <cellStyle name="Vírgula 5 4 8" xfId="17129"/>
    <cellStyle name="Vírgula 5 5" xfId="3575"/>
    <cellStyle name="Vírgula 5 5 2" xfId="9890"/>
    <cellStyle name="Vírgula 5 5 2 2" xfId="21929"/>
    <cellStyle name="Vírgula 5 5 2 3" xfId="26605"/>
    <cellStyle name="Vírgula 5 5 2 4" xfId="28431"/>
    <cellStyle name="Vírgula 5 5 2 5" xfId="17905"/>
    <cellStyle name="Vírgula 5 5 3" xfId="17770"/>
    <cellStyle name="Vírgula 5 6" xfId="3576"/>
    <cellStyle name="Vírgula 5 6 2" xfId="6161"/>
    <cellStyle name="Vírgula 5 6 2 2" xfId="9892"/>
    <cellStyle name="Vírgula 5 6 2 2 2" xfId="21931"/>
    <cellStyle name="Vírgula 5 6 2 2 3" xfId="26607"/>
    <cellStyle name="Vírgula 5 6 2 2 4" xfId="28433"/>
    <cellStyle name="Vírgula 5 6 2 2 5" xfId="18033"/>
    <cellStyle name="Vírgula 5 6 2 3" xfId="17796"/>
    <cellStyle name="Vírgula 5 6 3" xfId="9893"/>
    <cellStyle name="Vírgula 5 6 3 2" xfId="21932"/>
    <cellStyle name="Vírgula 5 6 3 3" xfId="26608"/>
    <cellStyle name="Vírgula 5 6 3 4" xfId="28434"/>
    <cellStyle name="Vírgula 5 6 3 5" xfId="17906"/>
    <cellStyle name="Vírgula 5 6 4" xfId="9891"/>
    <cellStyle name="Vírgula 5 6 4 2" xfId="26606"/>
    <cellStyle name="Vírgula 5 6 4 3" xfId="28432"/>
    <cellStyle name="Vírgula 5 6 4 4" xfId="21930"/>
    <cellStyle name="Vírgula 5 6 5" xfId="6160"/>
    <cellStyle name="Vírgula 5 6 6" xfId="14853"/>
    <cellStyle name="Vírgula 5 6 6 2" xfId="25002"/>
    <cellStyle name="Vírgula 5 6 7" xfId="17771"/>
    <cellStyle name="Vírgula 5 6 8" xfId="17166"/>
    <cellStyle name="Vírgula 5 7" xfId="3577"/>
    <cellStyle name="Vírgula 5 7 2" xfId="9895"/>
    <cellStyle name="Vírgula 5 7 2 2" xfId="26610"/>
    <cellStyle name="Vírgula 5 7 2 3" xfId="28436"/>
    <cellStyle name="Vírgula 5 7 2 4" xfId="21934"/>
    <cellStyle name="Vírgula 5 7 3" xfId="9894"/>
    <cellStyle name="Vírgula 5 7 3 2" xfId="26609"/>
    <cellStyle name="Vírgula 5 7 3 3" xfId="28435"/>
    <cellStyle name="Vírgula 5 7 3 4" xfId="21933"/>
    <cellStyle name="Vírgula 5 7 4" xfId="6162"/>
    <cellStyle name="Vírgula 5 8" xfId="3578"/>
    <cellStyle name="Vírgula 5 8 2" xfId="9897"/>
    <cellStyle name="Vírgula 5 8 2 2" xfId="26612"/>
    <cellStyle name="Vírgula 5 8 2 3" xfId="28438"/>
    <cellStyle name="Vírgula 5 8 2 4" xfId="21936"/>
    <cellStyle name="Vírgula 5 8 3" xfId="9896"/>
    <cellStyle name="Vírgula 5 8 3 2" xfId="26611"/>
    <cellStyle name="Vírgula 5 8 3 3" xfId="28437"/>
    <cellStyle name="Vírgula 5 8 3 4" xfId="21935"/>
    <cellStyle name="Vírgula 5 8 4" xfId="6163"/>
    <cellStyle name="Vírgula 5 9" xfId="3579"/>
    <cellStyle name="Vírgula 5 9 2" xfId="9899"/>
    <cellStyle name="Vírgula 5 9 2 2" xfId="26614"/>
    <cellStyle name="Vírgula 5 9 2 3" xfId="28440"/>
    <cellStyle name="Vírgula 5 9 2 4" xfId="21938"/>
    <cellStyle name="Vírgula 5 9 3" xfId="9898"/>
    <cellStyle name="Vírgula 5 9 3 2" xfId="26613"/>
    <cellStyle name="Vírgula 5 9 3 3" xfId="28439"/>
    <cellStyle name="Vírgula 5 9 3 4" xfId="21937"/>
    <cellStyle name="Vírgula 5 9 4" xfId="6164"/>
    <cellStyle name="Vírgula 6" xfId="3580"/>
    <cellStyle name="Vírgula 6 2" xfId="3581"/>
    <cellStyle name="Vírgula 6 2 2" xfId="6166"/>
    <cellStyle name="Vírgula 6 2 2 2" xfId="9902"/>
    <cellStyle name="Vírgula 6 2 2 2 2" xfId="26617"/>
    <cellStyle name="Vírgula 6 2 2 2 3" xfId="28443"/>
    <cellStyle name="Vírgula 6 2 2 2 4" xfId="21941"/>
    <cellStyle name="Vírgula 6 2 2 3" xfId="14854"/>
    <cellStyle name="Vírgula 6 2 2 4" xfId="17797"/>
    <cellStyle name="Vírgula 6 2 3" xfId="9903"/>
    <cellStyle name="Vírgula 6 2 3 2" xfId="15052"/>
    <cellStyle name="Vírgula 6 2 3 2 2" xfId="30275"/>
    <cellStyle name="Vírgula 6 2 3 2 3" xfId="26618"/>
    <cellStyle name="Vírgula 6 2 3 3" xfId="28444"/>
    <cellStyle name="Vírgula 6 2 3 4" xfId="21942"/>
    <cellStyle name="Vírgula 6 2 4" xfId="9904"/>
    <cellStyle name="Vírgula 6 2 4 2" xfId="26619"/>
    <cellStyle name="Vírgula 6 2 4 3" xfId="28445"/>
    <cellStyle name="Vírgula 6 2 4 4" xfId="21943"/>
    <cellStyle name="Vírgula 6 2 5" xfId="9901"/>
    <cellStyle name="Vírgula 6 2 5 2" xfId="26616"/>
    <cellStyle name="Vírgula 6 2 5 3" xfId="28442"/>
    <cellStyle name="Vírgula 6 2 5 4" xfId="21940"/>
    <cellStyle name="Vírgula 6 2 6" xfId="6165"/>
    <cellStyle name="Vírgula 6 2 7" xfId="14813"/>
    <cellStyle name="Vírgula 6 2 7 2" xfId="30051"/>
    <cellStyle name="Vírgula 6 2 8" xfId="17130"/>
    <cellStyle name="Vírgula 6 3" xfId="3582"/>
    <cellStyle name="Vírgula 6 3 2" xfId="9906"/>
    <cellStyle name="Vírgula 6 3 2 2" xfId="15053"/>
    <cellStyle name="Vírgula 6 3 2 2 2" xfId="30276"/>
    <cellStyle name="Vírgula 6 3 2 2 3" xfId="26621"/>
    <cellStyle name="Vírgula 6 3 2 3" xfId="28447"/>
    <cellStyle name="Vírgula 6 3 2 4" xfId="21945"/>
    <cellStyle name="Vírgula 6 3 3" xfId="9907"/>
    <cellStyle name="Vírgula 6 3 3 2" xfId="26622"/>
    <cellStyle name="Vírgula 6 3 3 3" xfId="28448"/>
    <cellStyle name="Vírgula 6 3 3 4" xfId="21946"/>
    <cellStyle name="Vírgula 6 3 4" xfId="9905"/>
    <cellStyle name="Vírgula 6 3 4 2" xfId="26620"/>
    <cellStyle name="Vírgula 6 3 4 3" xfId="28446"/>
    <cellStyle name="Vírgula 6 3 4 4" xfId="21944"/>
    <cellStyle name="Vírgula 6 3 5" xfId="6167"/>
    <cellStyle name="Vírgula 6 3 6" xfId="14801"/>
    <cellStyle name="Vírgula 6 4" xfId="9908"/>
    <cellStyle name="Vírgula 6 4 2" xfId="26623"/>
    <cellStyle name="Vírgula 6 4 3" xfId="28449"/>
    <cellStyle name="Vírgula 6 4 4" xfId="21947"/>
    <cellStyle name="Vírgula 6 5" xfId="9900"/>
    <cellStyle name="Vírgula 6 5 2" xfId="26615"/>
    <cellStyle name="Vírgula 6 5 3" xfId="28441"/>
    <cellStyle name="Vírgula 6 5 4" xfId="21939"/>
    <cellStyle name="Vírgula 6 6" xfId="13983"/>
    <cellStyle name="Vírgula 6 6 2" xfId="29226"/>
    <cellStyle name="Vírgula 6 7" xfId="16313"/>
    <cellStyle name="Vírgula 7" xfId="3583"/>
    <cellStyle name="Vírgula 7 2" xfId="9910"/>
    <cellStyle name="Vírgula 7 2 2" xfId="15054"/>
    <cellStyle name="Vírgula 7 2 2 2" xfId="30277"/>
    <cellStyle name="Vírgula 7 2 2 3" xfId="21949"/>
    <cellStyle name="Vírgula 7 2 3" xfId="26625"/>
    <cellStyle name="Vírgula 7 2 4" xfId="28451"/>
    <cellStyle name="Vírgula 7 3" xfId="9911"/>
    <cellStyle name="Vírgula 7 3 2" xfId="26626"/>
    <cellStyle name="Vírgula 7 3 3" xfId="28452"/>
    <cellStyle name="Vírgula 7 3 4" xfId="21950"/>
    <cellStyle name="Vírgula 7 4" xfId="9909"/>
    <cellStyle name="Vírgula 7 4 2" xfId="26624"/>
    <cellStyle name="Vírgula 7 4 3" xfId="28450"/>
    <cellStyle name="Vírgula 7 4 4" xfId="21948"/>
    <cellStyle name="Vírgula 7 5" xfId="6168"/>
    <cellStyle name="Vírgula 7 6" xfId="14678"/>
    <cellStyle name="Vírgula 7 6 2" xfId="29921"/>
    <cellStyle name="Vírgula 7 7" xfId="17772"/>
    <cellStyle name="Vírgula 7 8" xfId="17008"/>
    <cellStyle name="Vírgula 8" xfId="3584"/>
    <cellStyle name="Vírgula 8 2" xfId="9913"/>
    <cellStyle name="Vírgula 8 2 2" xfId="21952"/>
    <cellStyle name="Vírgula 8 2 3" xfId="26628"/>
    <cellStyle name="Vírgula 8 2 4" xfId="28454"/>
    <cellStyle name="Vírgula 8 2 5" xfId="17907"/>
    <cellStyle name="Vírgula 8 3" xfId="9912"/>
    <cellStyle name="Vírgula 8 3 2" xfId="21951"/>
    <cellStyle name="Vírgula 8 3 3" xfId="26627"/>
    <cellStyle name="Vírgula 8 3 4" xfId="28453"/>
    <cellStyle name="Vírgula 8 3 5" xfId="17915"/>
    <cellStyle name="Vírgula 8 4" xfId="6169"/>
    <cellStyle name="Vírgula 8 5" xfId="15055"/>
    <cellStyle name="Vírgula 8 5 2" xfId="30278"/>
    <cellStyle name="Vírgula 8 6" xfId="17798"/>
    <cellStyle name="Vírgula 8 7" xfId="17357"/>
    <cellStyle name="Vírgula 9" xfId="17919"/>
    <cellStyle name="Vírgula 9 2" xfId="18034"/>
    <cellStyle name="Walutowy [0]_laroux" xfId="3585"/>
    <cellStyle name="Walutowy_laroux" xfId="3586"/>
    <cellStyle name="Warning Text" xfId="3587"/>
    <cellStyle name="Warning Text 2" xfId="9914"/>
    <cellStyle name="Warning Text 2 2" xfId="26629"/>
    <cellStyle name="Warning Text 2 3" xfId="28455"/>
    <cellStyle name="Warning Text 2 4" xfId="2195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iagrams/colors1.xml><?xml version="1.0" encoding="utf-8"?>
<dgm:colorsDef xmlns:dgm="http://schemas.openxmlformats.org/drawingml/2006/diagram" xmlns:a="http://schemas.openxmlformats.org/drawingml/2006/main" uniqueId="urn:microsoft.com/office/officeart/2005/8/colors/accent1_2">
  <dgm:title val=""/>
  <dgm:desc val=""/>
  <dgm:catLst>
    <dgm:cat type="accent1" pri="11200"/>
  </dgm:catLst>
  <dgm:styleLbl name="node0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lignNode1">
    <dgm:fillClrLst meth="repeat">
      <a:schemeClr val="accent1"/>
    </dgm:fillClrLst>
    <dgm:linClrLst meth="repeat">
      <a:schemeClr val="accent1"/>
    </dgm:linClrLst>
    <dgm:effectClrLst/>
    <dgm:txLinClrLst/>
    <dgm:txFillClrLst/>
    <dgm:txEffectClrLst/>
  </dgm:styleLbl>
  <dgm:styleLbl name="node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lnNode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vennNode1">
    <dgm:fillClrLst meth="repeat">
      <a:schemeClr val="accent1">
        <a:alpha val="50000"/>
      </a:schemeClr>
    </dgm:fillClrLst>
    <dgm:linClrLst meth="repeat">
      <a:schemeClr val="lt1"/>
    </dgm:linClrLst>
    <dgm:effectClrLst/>
    <dgm:txLinClrLst/>
    <dgm:txFillClrLst/>
    <dgm:txEffectClrLst/>
  </dgm:styleLbl>
  <dgm:styleLbl name="node2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node3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node4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fg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align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bg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fg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bg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sibTrans1D1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tx1"/>
    </dgm:txFillClrLst>
    <dgm:txEffectClrLst/>
  </dgm:styleLbl>
  <dgm:styleLbl name="callout">
    <dgm:fillClrLst meth="repeat">
      <a:schemeClr val="accent1"/>
    </dgm:fillClrLst>
    <dgm:linClrLst meth="repeat">
      <a:schemeClr val="accent1">
        <a:tint val="50000"/>
      </a:schemeClr>
    </dgm:linClrLst>
    <dgm:effectClrLst/>
    <dgm:txLinClrLst/>
    <dgm:txFillClrLst meth="repeat">
      <a:schemeClr val="tx1"/>
    </dgm:txFillClrLst>
    <dgm:txEffectClrLst/>
  </dgm:styleLbl>
  <dgm:styleLbl name="asst0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2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3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4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parCh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 meth="repeat">
      <a:schemeClr val="lt1"/>
    </dgm:txFillClrLst>
    <dgm:txEffectClrLst/>
  </dgm:styleLbl>
  <dgm:styleLbl name="parChTrans2D2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2D3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2D4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1D1">
    <dgm:fillClrLst meth="repeat">
      <a:schemeClr val="accent1"/>
    </dgm:fillClrLst>
    <dgm:linClrLst meth="repeat">
      <a:schemeClr val="accent1">
        <a:shade val="60000"/>
      </a:schemeClr>
    </dgm:linClrLst>
    <dgm:effectClrLst/>
    <dgm:txLinClrLst/>
    <dgm:txFillClrLst meth="repeat">
      <a:schemeClr val="tx1"/>
    </dgm:txFillClrLst>
    <dgm:txEffectClrLst/>
  </dgm:styleLbl>
  <dgm:styleLbl name="parChTrans1D2">
    <dgm:fillClrLst meth="repeat">
      <a:schemeClr val="accent1"/>
    </dgm:fillClrLst>
    <dgm:linClrLst meth="repeat">
      <a:schemeClr val="accent1">
        <a:shade val="60000"/>
      </a:schemeClr>
    </dgm:linClrLst>
    <dgm:effectClrLst/>
    <dgm:txLinClrLst/>
    <dgm:txFillClrLst meth="repeat">
      <a:schemeClr val="tx1"/>
    </dgm:txFillClrLst>
    <dgm:txEffectClrLst/>
  </dgm:styleLbl>
  <dgm:styleLbl name="parChTrans1D3">
    <dgm:fillClrLst meth="repeat">
      <a:schemeClr val="accent1"/>
    </dgm:fillClrLst>
    <dgm:linClrLst meth="repeat">
      <a:schemeClr val="accent1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parChTrans1D4">
    <dgm:fillClrLst meth="repeat">
      <a:schemeClr val="accent1"/>
    </dgm:fillClrLst>
    <dgm:linClrLst meth="repeat">
      <a:schemeClr val="accent1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f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conF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align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trAlignAcc1">
    <dgm:fillClrLst meth="repeat">
      <a:schemeClr val="lt1">
        <a:alpha val="4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b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Fg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Align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Bg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align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bg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fgAcc0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2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3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4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bgShp">
    <dgm:fillClrLst meth="repeat">
      <a:schemeClr val="accent1">
        <a:tint val="4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dkBgShp">
    <dgm:fillClrLst meth="repeat">
      <a:schemeClr val="accent1">
        <a:shade val="80000"/>
      </a:schemeClr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trBgShp">
    <dgm:fillClrLst meth="repeat">
      <a:schemeClr val="accent1">
        <a:tint val="50000"/>
        <a:alpha val="40000"/>
      </a:schemeClr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fgShp">
    <dgm:fillClrLst meth="repeat">
      <a:schemeClr val="accent1">
        <a:tint val="60000"/>
      </a:schemeClr>
    </dgm:fillClrLst>
    <dgm:linClrLst meth="repeat">
      <a:schemeClr val="lt1"/>
    </dgm:linClrLst>
    <dgm:effectClrLst/>
    <dgm:txLinClrLst/>
    <dgm:txFillClrLst meth="repeat">
      <a:schemeClr val="dk1"/>
    </dgm:txFillClrLst>
    <dgm:txEffectClrLst/>
  </dgm:styleLbl>
  <dgm:styleLbl name="revTx">
    <dgm:fillClrLst meth="repeat">
      <a:schemeClr val="lt1">
        <a:alpha val="0"/>
      </a:schemeClr>
    </dgm:fillClrLst>
    <dgm:linClrLst meth="repeat">
      <a:schemeClr val="dk1">
        <a:alpha val="0"/>
      </a:schemeClr>
    </dgm:linClrLst>
    <dgm:effectClrLst/>
    <dgm:txLinClrLst/>
    <dgm:txFillClrLst meth="repeat">
      <a:schemeClr val="tx1"/>
    </dgm:txFillClrLst>
    <dgm:txEffectClrLst/>
  </dgm:styleLbl>
</dgm:colorsDef>
</file>

<file path=xl/diagrams/colors2.xml><?xml version="1.0" encoding="utf-8"?>
<dgm:colorsDef xmlns:dgm="http://schemas.openxmlformats.org/drawingml/2006/diagram" xmlns:a="http://schemas.openxmlformats.org/drawingml/2006/main" uniqueId="urn:microsoft.com/office/officeart/2005/8/colors/accent1_2">
  <dgm:title val=""/>
  <dgm:desc val=""/>
  <dgm:catLst>
    <dgm:cat type="accent1" pri="11200"/>
  </dgm:catLst>
  <dgm:styleLbl name="node0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lignNode1">
    <dgm:fillClrLst meth="repeat">
      <a:schemeClr val="accent1"/>
    </dgm:fillClrLst>
    <dgm:linClrLst meth="repeat">
      <a:schemeClr val="accent1"/>
    </dgm:linClrLst>
    <dgm:effectClrLst/>
    <dgm:txLinClrLst/>
    <dgm:txFillClrLst/>
    <dgm:txEffectClrLst/>
  </dgm:styleLbl>
  <dgm:styleLbl name="node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lnNode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vennNode1">
    <dgm:fillClrLst meth="repeat">
      <a:schemeClr val="accent1">
        <a:alpha val="50000"/>
      </a:schemeClr>
    </dgm:fillClrLst>
    <dgm:linClrLst meth="repeat">
      <a:schemeClr val="lt1"/>
    </dgm:linClrLst>
    <dgm:effectClrLst/>
    <dgm:txLinClrLst/>
    <dgm:txFillClrLst/>
    <dgm:txEffectClrLst/>
  </dgm:styleLbl>
  <dgm:styleLbl name="node2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node3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node4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fg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align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bg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fg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bg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sibTrans1D1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tx1"/>
    </dgm:txFillClrLst>
    <dgm:txEffectClrLst/>
  </dgm:styleLbl>
  <dgm:styleLbl name="callout">
    <dgm:fillClrLst meth="repeat">
      <a:schemeClr val="accent1"/>
    </dgm:fillClrLst>
    <dgm:linClrLst meth="repeat">
      <a:schemeClr val="accent1">
        <a:tint val="50000"/>
      </a:schemeClr>
    </dgm:linClrLst>
    <dgm:effectClrLst/>
    <dgm:txLinClrLst/>
    <dgm:txFillClrLst meth="repeat">
      <a:schemeClr val="tx1"/>
    </dgm:txFillClrLst>
    <dgm:txEffectClrLst/>
  </dgm:styleLbl>
  <dgm:styleLbl name="asst0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2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3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4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parCh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 meth="repeat">
      <a:schemeClr val="lt1"/>
    </dgm:txFillClrLst>
    <dgm:txEffectClrLst/>
  </dgm:styleLbl>
  <dgm:styleLbl name="parChTrans2D2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2D3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2D4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1D1">
    <dgm:fillClrLst meth="repeat">
      <a:schemeClr val="accent1"/>
    </dgm:fillClrLst>
    <dgm:linClrLst meth="repeat">
      <a:schemeClr val="accent1">
        <a:shade val="60000"/>
      </a:schemeClr>
    </dgm:linClrLst>
    <dgm:effectClrLst/>
    <dgm:txLinClrLst/>
    <dgm:txFillClrLst meth="repeat">
      <a:schemeClr val="tx1"/>
    </dgm:txFillClrLst>
    <dgm:txEffectClrLst/>
  </dgm:styleLbl>
  <dgm:styleLbl name="parChTrans1D2">
    <dgm:fillClrLst meth="repeat">
      <a:schemeClr val="accent1"/>
    </dgm:fillClrLst>
    <dgm:linClrLst meth="repeat">
      <a:schemeClr val="accent1">
        <a:shade val="60000"/>
      </a:schemeClr>
    </dgm:linClrLst>
    <dgm:effectClrLst/>
    <dgm:txLinClrLst/>
    <dgm:txFillClrLst meth="repeat">
      <a:schemeClr val="tx1"/>
    </dgm:txFillClrLst>
    <dgm:txEffectClrLst/>
  </dgm:styleLbl>
  <dgm:styleLbl name="parChTrans1D3">
    <dgm:fillClrLst meth="repeat">
      <a:schemeClr val="accent1"/>
    </dgm:fillClrLst>
    <dgm:linClrLst meth="repeat">
      <a:schemeClr val="accent1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parChTrans1D4">
    <dgm:fillClrLst meth="repeat">
      <a:schemeClr val="accent1"/>
    </dgm:fillClrLst>
    <dgm:linClrLst meth="repeat">
      <a:schemeClr val="accent1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f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conF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align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trAlignAcc1">
    <dgm:fillClrLst meth="repeat">
      <a:schemeClr val="lt1">
        <a:alpha val="4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b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Fg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Align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Bg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align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bg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fgAcc0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2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3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4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bgShp">
    <dgm:fillClrLst meth="repeat">
      <a:schemeClr val="accent1">
        <a:tint val="4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dkBgShp">
    <dgm:fillClrLst meth="repeat">
      <a:schemeClr val="accent1">
        <a:shade val="80000"/>
      </a:schemeClr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trBgShp">
    <dgm:fillClrLst meth="repeat">
      <a:schemeClr val="accent1">
        <a:tint val="50000"/>
        <a:alpha val="40000"/>
      </a:schemeClr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fgShp">
    <dgm:fillClrLst meth="repeat">
      <a:schemeClr val="accent1">
        <a:tint val="60000"/>
      </a:schemeClr>
    </dgm:fillClrLst>
    <dgm:linClrLst meth="repeat">
      <a:schemeClr val="lt1"/>
    </dgm:linClrLst>
    <dgm:effectClrLst/>
    <dgm:txLinClrLst/>
    <dgm:txFillClrLst meth="repeat">
      <a:schemeClr val="dk1"/>
    </dgm:txFillClrLst>
    <dgm:txEffectClrLst/>
  </dgm:styleLbl>
  <dgm:styleLbl name="revTx">
    <dgm:fillClrLst meth="repeat">
      <a:schemeClr val="lt1">
        <a:alpha val="0"/>
      </a:schemeClr>
    </dgm:fillClrLst>
    <dgm:linClrLst meth="repeat">
      <a:schemeClr val="dk1">
        <a:alpha val="0"/>
      </a:schemeClr>
    </dgm:linClrLst>
    <dgm:effectClrLst/>
    <dgm:txLinClrLst/>
    <dgm:txFillClrLst meth="repeat">
      <a:schemeClr val="tx1"/>
    </dgm:txFillClrLst>
    <dgm:txEffectClrLst/>
  </dgm:styleLbl>
</dgm:colorsDef>
</file>

<file path=xl/diagrams/colors3.xml><?xml version="1.0" encoding="utf-8"?>
<dgm:colorsDef xmlns:dgm="http://schemas.openxmlformats.org/drawingml/2006/diagram" xmlns:a="http://schemas.openxmlformats.org/drawingml/2006/main" uniqueId="urn:microsoft.com/office/officeart/2005/8/colors/accent1_2">
  <dgm:title val=""/>
  <dgm:desc val=""/>
  <dgm:catLst>
    <dgm:cat type="accent1" pri="11200"/>
  </dgm:catLst>
  <dgm:styleLbl name="node0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lignNode1">
    <dgm:fillClrLst meth="repeat">
      <a:schemeClr val="accent1"/>
    </dgm:fillClrLst>
    <dgm:linClrLst meth="repeat">
      <a:schemeClr val="accent1"/>
    </dgm:linClrLst>
    <dgm:effectClrLst/>
    <dgm:txLinClrLst/>
    <dgm:txFillClrLst/>
    <dgm:txEffectClrLst/>
  </dgm:styleLbl>
  <dgm:styleLbl name="node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lnNode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vennNode1">
    <dgm:fillClrLst meth="repeat">
      <a:schemeClr val="accent1">
        <a:alpha val="50000"/>
      </a:schemeClr>
    </dgm:fillClrLst>
    <dgm:linClrLst meth="repeat">
      <a:schemeClr val="lt1"/>
    </dgm:linClrLst>
    <dgm:effectClrLst/>
    <dgm:txLinClrLst/>
    <dgm:txFillClrLst/>
    <dgm:txEffectClrLst/>
  </dgm:styleLbl>
  <dgm:styleLbl name="node2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node3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node4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fg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align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bg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fg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bg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sibTrans1D1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tx1"/>
    </dgm:txFillClrLst>
    <dgm:txEffectClrLst/>
  </dgm:styleLbl>
  <dgm:styleLbl name="callout">
    <dgm:fillClrLst meth="repeat">
      <a:schemeClr val="accent1"/>
    </dgm:fillClrLst>
    <dgm:linClrLst meth="repeat">
      <a:schemeClr val="accent1">
        <a:tint val="50000"/>
      </a:schemeClr>
    </dgm:linClrLst>
    <dgm:effectClrLst/>
    <dgm:txLinClrLst/>
    <dgm:txFillClrLst meth="repeat">
      <a:schemeClr val="tx1"/>
    </dgm:txFillClrLst>
    <dgm:txEffectClrLst/>
  </dgm:styleLbl>
  <dgm:styleLbl name="asst0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2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3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4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parCh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 meth="repeat">
      <a:schemeClr val="lt1"/>
    </dgm:txFillClrLst>
    <dgm:txEffectClrLst/>
  </dgm:styleLbl>
  <dgm:styleLbl name="parChTrans2D2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2D3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2D4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1D1">
    <dgm:fillClrLst meth="repeat">
      <a:schemeClr val="accent1"/>
    </dgm:fillClrLst>
    <dgm:linClrLst meth="repeat">
      <a:schemeClr val="accent1">
        <a:shade val="60000"/>
      </a:schemeClr>
    </dgm:linClrLst>
    <dgm:effectClrLst/>
    <dgm:txLinClrLst/>
    <dgm:txFillClrLst meth="repeat">
      <a:schemeClr val="tx1"/>
    </dgm:txFillClrLst>
    <dgm:txEffectClrLst/>
  </dgm:styleLbl>
  <dgm:styleLbl name="parChTrans1D2">
    <dgm:fillClrLst meth="repeat">
      <a:schemeClr val="accent1"/>
    </dgm:fillClrLst>
    <dgm:linClrLst meth="repeat">
      <a:schemeClr val="accent1">
        <a:shade val="60000"/>
      </a:schemeClr>
    </dgm:linClrLst>
    <dgm:effectClrLst/>
    <dgm:txLinClrLst/>
    <dgm:txFillClrLst meth="repeat">
      <a:schemeClr val="tx1"/>
    </dgm:txFillClrLst>
    <dgm:txEffectClrLst/>
  </dgm:styleLbl>
  <dgm:styleLbl name="parChTrans1D3">
    <dgm:fillClrLst meth="repeat">
      <a:schemeClr val="accent1"/>
    </dgm:fillClrLst>
    <dgm:linClrLst meth="repeat">
      <a:schemeClr val="accent1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parChTrans1D4">
    <dgm:fillClrLst meth="repeat">
      <a:schemeClr val="accent1"/>
    </dgm:fillClrLst>
    <dgm:linClrLst meth="repeat">
      <a:schemeClr val="accent1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f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conF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align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trAlignAcc1">
    <dgm:fillClrLst meth="repeat">
      <a:schemeClr val="lt1">
        <a:alpha val="4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b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Fg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Align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Bg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align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bg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fgAcc0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2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3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4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bgShp">
    <dgm:fillClrLst meth="repeat">
      <a:schemeClr val="accent1">
        <a:tint val="4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dkBgShp">
    <dgm:fillClrLst meth="repeat">
      <a:schemeClr val="accent1">
        <a:shade val="80000"/>
      </a:schemeClr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trBgShp">
    <dgm:fillClrLst meth="repeat">
      <a:schemeClr val="accent1">
        <a:tint val="50000"/>
        <a:alpha val="40000"/>
      </a:schemeClr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fgShp">
    <dgm:fillClrLst meth="repeat">
      <a:schemeClr val="accent1">
        <a:tint val="60000"/>
      </a:schemeClr>
    </dgm:fillClrLst>
    <dgm:linClrLst meth="repeat">
      <a:schemeClr val="lt1"/>
    </dgm:linClrLst>
    <dgm:effectClrLst/>
    <dgm:txLinClrLst/>
    <dgm:txFillClrLst meth="repeat">
      <a:schemeClr val="dk1"/>
    </dgm:txFillClrLst>
    <dgm:txEffectClrLst/>
  </dgm:styleLbl>
  <dgm:styleLbl name="revTx">
    <dgm:fillClrLst meth="repeat">
      <a:schemeClr val="lt1">
        <a:alpha val="0"/>
      </a:schemeClr>
    </dgm:fillClrLst>
    <dgm:linClrLst meth="repeat">
      <a:schemeClr val="dk1">
        <a:alpha val="0"/>
      </a:schemeClr>
    </dgm:linClrLst>
    <dgm:effectClrLst/>
    <dgm:txLinClrLst/>
    <dgm:txFillClrLst meth="repeat">
      <a:schemeClr val="tx1"/>
    </dgm:txFillClrLst>
    <dgm:txEffectClrLst/>
  </dgm:styleLbl>
</dgm:colorsDef>
</file>

<file path=xl/diagrams/colors4.xml><?xml version="1.0" encoding="utf-8"?>
<dgm:colorsDef xmlns:dgm="http://schemas.openxmlformats.org/drawingml/2006/diagram" xmlns:a="http://schemas.openxmlformats.org/drawingml/2006/main" uniqueId="urn:microsoft.com/office/officeart/2005/8/colors/accent1_2">
  <dgm:title val=""/>
  <dgm:desc val=""/>
  <dgm:catLst>
    <dgm:cat type="accent1" pri="11200"/>
  </dgm:catLst>
  <dgm:styleLbl name="node0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lignNode1">
    <dgm:fillClrLst meth="repeat">
      <a:schemeClr val="accent1"/>
    </dgm:fillClrLst>
    <dgm:linClrLst meth="repeat">
      <a:schemeClr val="accent1"/>
    </dgm:linClrLst>
    <dgm:effectClrLst/>
    <dgm:txLinClrLst/>
    <dgm:txFillClrLst/>
    <dgm:txEffectClrLst/>
  </dgm:styleLbl>
  <dgm:styleLbl name="node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lnNode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vennNode1">
    <dgm:fillClrLst meth="repeat">
      <a:schemeClr val="accent1">
        <a:alpha val="50000"/>
      </a:schemeClr>
    </dgm:fillClrLst>
    <dgm:linClrLst meth="repeat">
      <a:schemeClr val="lt1"/>
    </dgm:linClrLst>
    <dgm:effectClrLst/>
    <dgm:txLinClrLst/>
    <dgm:txFillClrLst/>
    <dgm:txEffectClrLst/>
  </dgm:styleLbl>
  <dgm:styleLbl name="node2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node3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node4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fg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align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bg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fg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bg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sibTrans1D1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tx1"/>
    </dgm:txFillClrLst>
    <dgm:txEffectClrLst/>
  </dgm:styleLbl>
  <dgm:styleLbl name="callout">
    <dgm:fillClrLst meth="repeat">
      <a:schemeClr val="accent1"/>
    </dgm:fillClrLst>
    <dgm:linClrLst meth="repeat">
      <a:schemeClr val="accent1">
        <a:tint val="50000"/>
      </a:schemeClr>
    </dgm:linClrLst>
    <dgm:effectClrLst/>
    <dgm:txLinClrLst/>
    <dgm:txFillClrLst meth="repeat">
      <a:schemeClr val="tx1"/>
    </dgm:txFillClrLst>
    <dgm:txEffectClrLst/>
  </dgm:styleLbl>
  <dgm:styleLbl name="asst0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2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3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4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parCh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 meth="repeat">
      <a:schemeClr val="lt1"/>
    </dgm:txFillClrLst>
    <dgm:txEffectClrLst/>
  </dgm:styleLbl>
  <dgm:styleLbl name="parChTrans2D2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2D3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2D4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1D1">
    <dgm:fillClrLst meth="repeat">
      <a:schemeClr val="accent1"/>
    </dgm:fillClrLst>
    <dgm:linClrLst meth="repeat">
      <a:schemeClr val="accent1">
        <a:shade val="60000"/>
      </a:schemeClr>
    </dgm:linClrLst>
    <dgm:effectClrLst/>
    <dgm:txLinClrLst/>
    <dgm:txFillClrLst meth="repeat">
      <a:schemeClr val="tx1"/>
    </dgm:txFillClrLst>
    <dgm:txEffectClrLst/>
  </dgm:styleLbl>
  <dgm:styleLbl name="parChTrans1D2">
    <dgm:fillClrLst meth="repeat">
      <a:schemeClr val="accent1"/>
    </dgm:fillClrLst>
    <dgm:linClrLst meth="repeat">
      <a:schemeClr val="accent1">
        <a:shade val="60000"/>
      </a:schemeClr>
    </dgm:linClrLst>
    <dgm:effectClrLst/>
    <dgm:txLinClrLst/>
    <dgm:txFillClrLst meth="repeat">
      <a:schemeClr val="tx1"/>
    </dgm:txFillClrLst>
    <dgm:txEffectClrLst/>
  </dgm:styleLbl>
  <dgm:styleLbl name="parChTrans1D3">
    <dgm:fillClrLst meth="repeat">
      <a:schemeClr val="accent1"/>
    </dgm:fillClrLst>
    <dgm:linClrLst meth="repeat">
      <a:schemeClr val="accent1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parChTrans1D4">
    <dgm:fillClrLst meth="repeat">
      <a:schemeClr val="accent1"/>
    </dgm:fillClrLst>
    <dgm:linClrLst meth="repeat">
      <a:schemeClr val="accent1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f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conF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align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trAlignAcc1">
    <dgm:fillClrLst meth="repeat">
      <a:schemeClr val="lt1">
        <a:alpha val="4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b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Fg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Align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Bg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align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bg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fgAcc0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2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3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4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bgShp">
    <dgm:fillClrLst meth="repeat">
      <a:schemeClr val="accent1">
        <a:tint val="4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dkBgShp">
    <dgm:fillClrLst meth="repeat">
      <a:schemeClr val="accent1">
        <a:shade val="80000"/>
      </a:schemeClr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trBgShp">
    <dgm:fillClrLst meth="repeat">
      <a:schemeClr val="accent1">
        <a:tint val="50000"/>
        <a:alpha val="40000"/>
      </a:schemeClr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fgShp">
    <dgm:fillClrLst meth="repeat">
      <a:schemeClr val="accent1">
        <a:tint val="60000"/>
      </a:schemeClr>
    </dgm:fillClrLst>
    <dgm:linClrLst meth="repeat">
      <a:schemeClr val="lt1"/>
    </dgm:linClrLst>
    <dgm:effectClrLst/>
    <dgm:txLinClrLst/>
    <dgm:txFillClrLst meth="repeat">
      <a:schemeClr val="dk1"/>
    </dgm:txFillClrLst>
    <dgm:txEffectClrLst/>
  </dgm:styleLbl>
  <dgm:styleLbl name="revTx">
    <dgm:fillClrLst meth="repeat">
      <a:schemeClr val="lt1">
        <a:alpha val="0"/>
      </a:schemeClr>
    </dgm:fillClrLst>
    <dgm:linClrLst meth="repeat">
      <a:schemeClr val="dk1">
        <a:alpha val="0"/>
      </a:schemeClr>
    </dgm:linClrLst>
    <dgm:effectClrLst/>
    <dgm:txLinClrLst/>
    <dgm:txFillClrLst meth="repeat">
      <a:schemeClr val="tx1"/>
    </dgm:txFillClrLst>
    <dgm:txEffectClrLst/>
  </dgm:styleLbl>
</dgm:colorsDef>
</file>

<file path=xl/diagrams/data1.xml><?xml version="1.0" encoding="utf-8"?>
<dgm:dataModel xmlns:dgm="http://schemas.openxmlformats.org/drawingml/2006/diagram" xmlns:a="http://schemas.openxmlformats.org/drawingml/2006/main">
  <dgm:ptLst>
    <dgm:pt modelId="{1325B255-B4B1-4498-B7C6-45F23A1BDC0B}" type="doc">
      <dgm:prSet loTypeId="urn:microsoft.com/office/officeart/2005/8/layout/vList2" loCatId="list" qsTypeId="urn:microsoft.com/office/officeart/2005/8/quickstyle/simple1" qsCatId="simple" csTypeId="urn:microsoft.com/office/officeart/2005/8/colors/accent1_2" csCatId="accent1" phldr="1"/>
      <dgm:spPr/>
      <dgm:t>
        <a:bodyPr/>
        <a:lstStyle/>
        <a:p>
          <a:endParaRPr lang="pt-BR"/>
        </a:p>
      </dgm:t>
    </dgm:pt>
    <dgm:pt modelId="{D4D24C44-5B9F-40DA-85F2-6BB7F07E74A8}">
      <dgm:prSet phldrT="[Texto]" custT="1"/>
      <dgm:spPr>
        <a:scene3d>
          <a:camera prst="orthographicFront"/>
          <a:lightRig rig="threePt" dir="t"/>
        </a:scene3d>
        <a:sp3d>
          <a:bevelB/>
        </a:sp3d>
      </dgm:spPr>
      <dgm:t>
        <a:bodyPr/>
        <a:lstStyle/>
        <a:p>
          <a:pPr algn="ctr"/>
          <a:r>
            <a:rPr lang="pt-BR" sz="3600" dirty="0"/>
            <a:t>DRE</a:t>
          </a:r>
        </a:p>
      </dgm:t>
    </dgm:pt>
    <dgm:pt modelId="{BD19EA15-263C-4852-9AEE-253D865B6BCB}" type="parTrans" cxnId="{7880D6B6-785B-4112-85D7-F19EED8C52FF}">
      <dgm:prSet/>
      <dgm:spPr/>
      <dgm:t>
        <a:bodyPr/>
        <a:lstStyle/>
        <a:p>
          <a:endParaRPr lang="pt-BR"/>
        </a:p>
      </dgm:t>
    </dgm:pt>
    <dgm:pt modelId="{9F343FCA-8E3C-4E8E-A44F-4CDF90F3F885}" type="sibTrans" cxnId="{7880D6B6-785B-4112-85D7-F19EED8C52FF}">
      <dgm:prSet/>
      <dgm:spPr/>
      <dgm:t>
        <a:bodyPr/>
        <a:lstStyle/>
        <a:p>
          <a:endParaRPr lang="pt-BR"/>
        </a:p>
      </dgm:t>
    </dgm:pt>
    <dgm:pt modelId="{B6F8829F-C349-4DA1-A9EB-FECC1E442E3D}">
      <dgm:prSet phldrT="[Texto]" custT="1"/>
      <dgm:spPr>
        <a:scene3d>
          <a:camera prst="orthographicFront"/>
          <a:lightRig rig="threePt" dir="t"/>
        </a:scene3d>
        <a:sp3d>
          <a:bevelB w="165100" prst="coolSlant"/>
        </a:sp3d>
      </dgm:spPr>
      <dgm:t>
        <a:bodyPr/>
        <a:lstStyle/>
        <a:p>
          <a:pPr algn="ctr"/>
          <a:r>
            <a:rPr lang="pt-BR" sz="3600" dirty="0"/>
            <a:t>Balanço</a:t>
          </a:r>
        </a:p>
      </dgm:t>
    </dgm:pt>
    <dgm:pt modelId="{AE9D975E-F65C-482E-AB9A-2AAF4D40B487}" type="parTrans" cxnId="{8B354D84-4C0A-447E-9AB0-4E3C5BB0E666}">
      <dgm:prSet/>
      <dgm:spPr/>
      <dgm:t>
        <a:bodyPr/>
        <a:lstStyle/>
        <a:p>
          <a:endParaRPr lang="pt-BR"/>
        </a:p>
      </dgm:t>
    </dgm:pt>
    <dgm:pt modelId="{2B3B473A-4EBF-4B79-A971-B8DBF9434B26}" type="sibTrans" cxnId="{8B354D84-4C0A-447E-9AB0-4E3C5BB0E666}">
      <dgm:prSet/>
      <dgm:spPr/>
      <dgm:t>
        <a:bodyPr/>
        <a:lstStyle/>
        <a:p>
          <a:endParaRPr lang="pt-BR"/>
        </a:p>
      </dgm:t>
    </dgm:pt>
    <dgm:pt modelId="{54B84C66-2A0B-4EA2-98C3-E8F6C5C73FDC}">
      <dgm:prSet phldrT="[Texto]" custT="1"/>
      <dgm:spPr>
        <a:scene3d>
          <a:camera prst="orthographicFront"/>
          <a:lightRig rig="threePt" dir="t"/>
        </a:scene3d>
        <a:sp3d>
          <a:bevelB w="165100" prst="coolSlant"/>
        </a:sp3d>
      </dgm:spPr>
      <dgm:t>
        <a:bodyPr/>
        <a:lstStyle/>
        <a:p>
          <a:pPr algn="ctr"/>
          <a:r>
            <a:rPr lang="pt-BR" sz="3600" dirty="0"/>
            <a:t>Indicadores</a:t>
          </a:r>
        </a:p>
      </dgm:t>
    </dgm:pt>
    <dgm:pt modelId="{334ED7E9-53A7-460E-913E-9DEEBB1F4EAE}" type="parTrans" cxnId="{9C9A5BE8-16B1-40A3-B3B3-169259AB4813}">
      <dgm:prSet/>
      <dgm:spPr/>
      <dgm:t>
        <a:bodyPr/>
        <a:lstStyle/>
        <a:p>
          <a:endParaRPr lang="pt-BR"/>
        </a:p>
      </dgm:t>
    </dgm:pt>
    <dgm:pt modelId="{9D20C89E-7A14-4488-96BD-A64152C4878D}" type="sibTrans" cxnId="{9C9A5BE8-16B1-40A3-B3B3-169259AB4813}">
      <dgm:prSet/>
      <dgm:spPr/>
      <dgm:t>
        <a:bodyPr/>
        <a:lstStyle/>
        <a:p>
          <a:endParaRPr lang="pt-BR"/>
        </a:p>
      </dgm:t>
    </dgm:pt>
    <dgm:pt modelId="{388C0272-71EE-4B7F-9DC0-23BE9FC560F4}" type="pres">
      <dgm:prSet presAssocID="{1325B255-B4B1-4498-B7C6-45F23A1BDC0B}" presName="linear" presStyleCnt="0">
        <dgm:presLayoutVars>
          <dgm:animLvl val="lvl"/>
          <dgm:resizeHandles val="exact"/>
        </dgm:presLayoutVars>
      </dgm:prSet>
      <dgm:spPr/>
      <dgm:t>
        <a:bodyPr/>
        <a:lstStyle/>
        <a:p>
          <a:endParaRPr lang="pt-BR"/>
        </a:p>
      </dgm:t>
    </dgm:pt>
    <dgm:pt modelId="{418A2F2E-DEC9-457A-BBEF-ADAA3737DAFD}" type="pres">
      <dgm:prSet presAssocID="{D4D24C44-5B9F-40DA-85F2-6BB7F07E74A8}" presName="parentText" presStyleLbl="node1" presStyleIdx="0" presStyleCnt="3">
        <dgm:presLayoutVars>
          <dgm:chMax val="0"/>
          <dgm:bulletEnabled val="1"/>
        </dgm:presLayoutVars>
      </dgm:prSet>
      <dgm:spPr/>
      <dgm:t>
        <a:bodyPr/>
        <a:lstStyle/>
        <a:p>
          <a:endParaRPr lang="pt-BR"/>
        </a:p>
      </dgm:t>
    </dgm:pt>
    <dgm:pt modelId="{04012F2D-D18B-49C8-B46A-E4F7E426C6DB}" type="pres">
      <dgm:prSet presAssocID="{9F343FCA-8E3C-4E8E-A44F-4CDF90F3F885}" presName="spacer" presStyleCnt="0"/>
      <dgm:spPr/>
    </dgm:pt>
    <dgm:pt modelId="{4020CA4D-E839-40A9-AA38-47932F3D9178}" type="pres">
      <dgm:prSet presAssocID="{B6F8829F-C349-4DA1-A9EB-FECC1E442E3D}" presName="parentText" presStyleLbl="node1" presStyleIdx="1" presStyleCnt="3">
        <dgm:presLayoutVars>
          <dgm:chMax val="0"/>
          <dgm:bulletEnabled val="1"/>
        </dgm:presLayoutVars>
      </dgm:prSet>
      <dgm:spPr/>
      <dgm:t>
        <a:bodyPr/>
        <a:lstStyle/>
        <a:p>
          <a:endParaRPr lang="pt-BR"/>
        </a:p>
      </dgm:t>
    </dgm:pt>
    <dgm:pt modelId="{8864F9D0-DBAC-43D0-A7CA-D65960DEE9B6}" type="pres">
      <dgm:prSet presAssocID="{2B3B473A-4EBF-4B79-A971-B8DBF9434B26}" presName="spacer" presStyleCnt="0"/>
      <dgm:spPr/>
    </dgm:pt>
    <dgm:pt modelId="{43736879-67CA-48B6-894C-4598B18CDF7B}" type="pres">
      <dgm:prSet presAssocID="{54B84C66-2A0B-4EA2-98C3-E8F6C5C73FDC}" presName="parentText" presStyleLbl="node1" presStyleIdx="2" presStyleCnt="3">
        <dgm:presLayoutVars>
          <dgm:chMax val="0"/>
          <dgm:bulletEnabled val="1"/>
        </dgm:presLayoutVars>
      </dgm:prSet>
      <dgm:spPr/>
      <dgm:t>
        <a:bodyPr/>
        <a:lstStyle/>
        <a:p>
          <a:endParaRPr lang="pt-BR"/>
        </a:p>
      </dgm:t>
    </dgm:pt>
  </dgm:ptLst>
  <dgm:cxnLst>
    <dgm:cxn modelId="{7880D6B6-785B-4112-85D7-F19EED8C52FF}" srcId="{1325B255-B4B1-4498-B7C6-45F23A1BDC0B}" destId="{D4D24C44-5B9F-40DA-85F2-6BB7F07E74A8}" srcOrd="0" destOrd="0" parTransId="{BD19EA15-263C-4852-9AEE-253D865B6BCB}" sibTransId="{9F343FCA-8E3C-4E8E-A44F-4CDF90F3F885}"/>
    <dgm:cxn modelId="{09AE9D97-BD26-4181-88D2-F276BD273A6A}" type="presOf" srcId="{B6F8829F-C349-4DA1-A9EB-FECC1E442E3D}" destId="{4020CA4D-E839-40A9-AA38-47932F3D9178}" srcOrd="0" destOrd="0" presId="urn:microsoft.com/office/officeart/2005/8/layout/vList2"/>
    <dgm:cxn modelId="{5401DA0B-0D6B-456A-B166-59E488E073B7}" type="presOf" srcId="{D4D24C44-5B9F-40DA-85F2-6BB7F07E74A8}" destId="{418A2F2E-DEC9-457A-BBEF-ADAA3737DAFD}" srcOrd="0" destOrd="0" presId="urn:microsoft.com/office/officeart/2005/8/layout/vList2"/>
    <dgm:cxn modelId="{9C9A5BE8-16B1-40A3-B3B3-169259AB4813}" srcId="{1325B255-B4B1-4498-B7C6-45F23A1BDC0B}" destId="{54B84C66-2A0B-4EA2-98C3-E8F6C5C73FDC}" srcOrd="2" destOrd="0" parTransId="{334ED7E9-53A7-460E-913E-9DEEBB1F4EAE}" sibTransId="{9D20C89E-7A14-4488-96BD-A64152C4878D}"/>
    <dgm:cxn modelId="{28827DF6-8CE7-4066-BD71-13E4B2FB3194}" type="presOf" srcId="{54B84C66-2A0B-4EA2-98C3-E8F6C5C73FDC}" destId="{43736879-67CA-48B6-894C-4598B18CDF7B}" srcOrd="0" destOrd="0" presId="urn:microsoft.com/office/officeart/2005/8/layout/vList2"/>
    <dgm:cxn modelId="{A5C2A509-A20F-4E53-935E-5495D8774EB0}" type="presOf" srcId="{1325B255-B4B1-4498-B7C6-45F23A1BDC0B}" destId="{388C0272-71EE-4B7F-9DC0-23BE9FC560F4}" srcOrd="0" destOrd="0" presId="urn:microsoft.com/office/officeart/2005/8/layout/vList2"/>
    <dgm:cxn modelId="{8B354D84-4C0A-447E-9AB0-4E3C5BB0E666}" srcId="{1325B255-B4B1-4498-B7C6-45F23A1BDC0B}" destId="{B6F8829F-C349-4DA1-A9EB-FECC1E442E3D}" srcOrd="1" destOrd="0" parTransId="{AE9D975E-F65C-482E-AB9A-2AAF4D40B487}" sibTransId="{2B3B473A-4EBF-4B79-A971-B8DBF9434B26}"/>
    <dgm:cxn modelId="{9205D33E-A02D-464C-A733-C19CBF28211D}" type="presParOf" srcId="{388C0272-71EE-4B7F-9DC0-23BE9FC560F4}" destId="{418A2F2E-DEC9-457A-BBEF-ADAA3737DAFD}" srcOrd="0" destOrd="0" presId="urn:microsoft.com/office/officeart/2005/8/layout/vList2"/>
    <dgm:cxn modelId="{92A6B242-830E-43A5-BFA1-EAA3EFA5A965}" type="presParOf" srcId="{388C0272-71EE-4B7F-9DC0-23BE9FC560F4}" destId="{04012F2D-D18B-49C8-B46A-E4F7E426C6DB}" srcOrd="1" destOrd="0" presId="urn:microsoft.com/office/officeart/2005/8/layout/vList2"/>
    <dgm:cxn modelId="{6F51B978-2B6C-4AA0-AF81-F71D45632838}" type="presParOf" srcId="{388C0272-71EE-4B7F-9DC0-23BE9FC560F4}" destId="{4020CA4D-E839-40A9-AA38-47932F3D9178}" srcOrd="2" destOrd="0" presId="urn:microsoft.com/office/officeart/2005/8/layout/vList2"/>
    <dgm:cxn modelId="{F7D9A2E9-53F6-4E23-B11B-0301DDC2664C}" type="presParOf" srcId="{388C0272-71EE-4B7F-9DC0-23BE9FC560F4}" destId="{8864F9D0-DBAC-43D0-A7CA-D65960DEE9B6}" srcOrd="3" destOrd="0" presId="urn:microsoft.com/office/officeart/2005/8/layout/vList2"/>
    <dgm:cxn modelId="{C38D3E0C-5CBF-4DAD-84A4-BAFD8A728962}" type="presParOf" srcId="{388C0272-71EE-4B7F-9DC0-23BE9FC560F4}" destId="{43736879-67CA-48B6-894C-4598B18CDF7B}" srcOrd="4" destOrd="0" presId="urn:microsoft.com/office/officeart/2005/8/layout/vList2"/>
  </dgm:cxnLst>
  <dgm:bg/>
  <dgm:whole/>
  <dgm:extLst>
    <a:ext uri="http://schemas.microsoft.com/office/drawing/2008/diagram">
      <dsp:dataModelExt xmlns:dsp="http://schemas.microsoft.com/office/drawing/2008/diagram" relId="rId5" minVer="http://schemas.openxmlformats.org/drawingml/2006/diagram"/>
    </a:ext>
  </dgm:extLst>
</dgm:dataModel>
</file>

<file path=xl/diagrams/data2.xml><?xml version="1.0" encoding="utf-8"?>
<dgm:dataModel xmlns:dgm="http://schemas.openxmlformats.org/drawingml/2006/diagram" xmlns:a="http://schemas.openxmlformats.org/drawingml/2006/main">
  <dgm:ptLst>
    <dgm:pt modelId="{1325B255-B4B1-4498-B7C6-45F23A1BDC0B}" type="doc">
      <dgm:prSet loTypeId="urn:microsoft.com/office/officeart/2005/8/layout/vList2" loCatId="list" qsTypeId="urn:microsoft.com/office/officeart/2005/8/quickstyle/simple1" qsCatId="simple" csTypeId="urn:microsoft.com/office/officeart/2005/8/colors/accent1_2" csCatId="accent1" phldr="1"/>
      <dgm:spPr/>
      <dgm:t>
        <a:bodyPr/>
        <a:lstStyle/>
        <a:p>
          <a:endParaRPr lang="pt-BR"/>
        </a:p>
      </dgm:t>
    </dgm:pt>
    <dgm:pt modelId="{D4D24C44-5B9F-40DA-85F2-6BB7F07E74A8}">
      <dgm:prSet phldrT="[Texto]" custT="1"/>
      <dgm:spPr>
        <a:scene3d>
          <a:camera prst="orthographicFront"/>
          <a:lightRig rig="threePt" dir="t"/>
        </a:scene3d>
        <a:sp3d>
          <a:bevelB/>
        </a:sp3d>
      </dgm:spPr>
      <dgm:t>
        <a:bodyPr/>
        <a:lstStyle/>
        <a:p>
          <a:pPr algn="ctr"/>
          <a:r>
            <a:rPr lang="pt-BR" sz="3600" dirty="0"/>
            <a:t>Income Statement</a:t>
          </a:r>
        </a:p>
      </dgm:t>
    </dgm:pt>
    <dgm:pt modelId="{BD19EA15-263C-4852-9AEE-253D865B6BCB}" type="parTrans" cxnId="{7880D6B6-785B-4112-85D7-F19EED8C52FF}">
      <dgm:prSet/>
      <dgm:spPr/>
      <dgm:t>
        <a:bodyPr/>
        <a:lstStyle/>
        <a:p>
          <a:endParaRPr lang="pt-BR"/>
        </a:p>
      </dgm:t>
    </dgm:pt>
    <dgm:pt modelId="{9F343FCA-8E3C-4E8E-A44F-4CDF90F3F885}" type="sibTrans" cxnId="{7880D6B6-785B-4112-85D7-F19EED8C52FF}">
      <dgm:prSet/>
      <dgm:spPr/>
      <dgm:t>
        <a:bodyPr/>
        <a:lstStyle/>
        <a:p>
          <a:endParaRPr lang="pt-BR"/>
        </a:p>
      </dgm:t>
    </dgm:pt>
    <dgm:pt modelId="{B6F8829F-C349-4DA1-A9EB-FECC1E442E3D}">
      <dgm:prSet phldrT="[Texto]" custT="1"/>
      <dgm:spPr>
        <a:scene3d>
          <a:camera prst="orthographicFront"/>
          <a:lightRig rig="threePt" dir="t"/>
        </a:scene3d>
        <a:sp3d>
          <a:bevelB w="165100" prst="coolSlant"/>
        </a:sp3d>
      </dgm:spPr>
      <dgm:t>
        <a:bodyPr/>
        <a:lstStyle/>
        <a:p>
          <a:pPr algn="ctr"/>
          <a:r>
            <a:rPr lang="pt-BR" sz="3600" dirty="0"/>
            <a:t>Balance Sheets</a:t>
          </a:r>
        </a:p>
      </dgm:t>
    </dgm:pt>
    <dgm:pt modelId="{AE9D975E-F65C-482E-AB9A-2AAF4D40B487}" type="parTrans" cxnId="{8B354D84-4C0A-447E-9AB0-4E3C5BB0E666}">
      <dgm:prSet/>
      <dgm:spPr/>
      <dgm:t>
        <a:bodyPr/>
        <a:lstStyle/>
        <a:p>
          <a:endParaRPr lang="pt-BR"/>
        </a:p>
      </dgm:t>
    </dgm:pt>
    <dgm:pt modelId="{2B3B473A-4EBF-4B79-A971-B8DBF9434B26}" type="sibTrans" cxnId="{8B354D84-4C0A-447E-9AB0-4E3C5BB0E666}">
      <dgm:prSet/>
      <dgm:spPr/>
      <dgm:t>
        <a:bodyPr/>
        <a:lstStyle/>
        <a:p>
          <a:endParaRPr lang="pt-BR"/>
        </a:p>
      </dgm:t>
    </dgm:pt>
    <dgm:pt modelId="{54B84C66-2A0B-4EA2-98C3-E8F6C5C73FDC}">
      <dgm:prSet phldrT="[Texto]" custT="1"/>
      <dgm:spPr>
        <a:scene3d>
          <a:camera prst="orthographicFront"/>
          <a:lightRig rig="threePt" dir="t"/>
        </a:scene3d>
        <a:sp3d>
          <a:bevelB w="165100" prst="coolSlant"/>
        </a:sp3d>
      </dgm:spPr>
      <dgm:t>
        <a:bodyPr/>
        <a:lstStyle/>
        <a:p>
          <a:pPr algn="ctr"/>
          <a:r>
            <a:rPr lang="pt-BR" sz="3600" dirty="0"/>
            <a:t>Indicators</a:t>
          </a:r>
        </a:p>
      </dgm:t>
    </dgm:pt>
    <dgm:pt modelId="{334ED7E9-53A7-460E-913E-9DEEBB1F4EAE}" type="parTrans" cxnId="{9C9A5BE8-16B1-40A3-B3B3-169259AB4813}">
      <dgm:prSet/>
      <dgm:spPr/>
      <dgm:t>
        <a:bodyPr/>
        <a:lstStyle/>
        <a:p>
          <a:endParaRPr lang="pt-BR"/>
        </a:p>
      </dgm:t>
    </dgm:pt>
    <dgm:pt modelId="{9D20C89E-7A14-4488-96BD-A64152C4878D}" type="sibTrans" cxnId="{9C9A5BE8-16B1-40A3-B3B3-169259AB4813}">
      <dgm:prSet/>
      <dgm:spPr/>
      <dgm:t>
        <a:bodyPr/>
        <a:lstStyle/>
        <a:p>
          <a:endParaRPr lang="pt-BR"/>
        </a:p>
      </dgm:t>
    </dgm:pt>
    <dgm:pt modelId="{388C0272-71EE-4B7F-9DC0-23BE9FC560F4}" type="pres">
      <dgm:prSet presAssocID="{1325B255-B4B1-4498-B7C6-45F23A1BDC0B}" presName="linear" presStyleCnt="0">
        <dgm:presLayoutVars>
          <dgm:animLvl val="lvl"/>
          <dgm:resizeHandles val="exact"/>
        </dgm:presLayoutVars>
      </dgm:prSet>
      <dgm:spPr/>
      <dgm:t>
        <a:bodyPr/>
        <a:lstStyle/>
        <a:p>
          <a:endParaRPr lang="pt-BR"/>
        </a:p>
      </dgm:t>
    </dgm:pt>
    <dgm:pt modelId="{418A2F2E-DEC9-457A-BBEF-ADAA3737DAFD}" type="pres">
      <dgm:prSet presAssocID="{D4D24C44-5B9F-40DA-85F2-6BB7F07E74A8}" presName="parentText" presStyleLbl="node1" presStyleIdx="0" presStyleCnt="3">
        <dgm:presLayoutVars>
          <dgm:chMax val="0"/>
          <dgm:bulletEnabled val="1"/>
        </dgm:presLayoutVars>
      </dgm:prSet>
      <dgm:spPr/>
      <dgm:t>
        <a:bodyPr/>
        <a:lstStyle/>
        <a:p>
          <a:endParaRPr lang="pt-BR"/>
        </a:p>
      </dgm:t>
    </dgm:pt>
    <dgm:pt modelId="{04012F2D-D18B-49C8-B46A-E4F7E426C6DB}" type="pres">
      <dgm:prSet presAssocID="{9F343FCA-8E3C-4E8E-A44F-4CDF90F3F885}" presName="spacer" presStyleCnt="0"/>
      <dgm:spPr/>
    </dgm:pt>
    <dgm:pt modelId="{4020CA4D-E839-40A9-AA38-47932F3D9178}" type="pres">
      <dgm:prSet presAssocID="{B6F8829F-C349-4DA1-A9EB-FECC1E442E3D}" presName="parentText" presStyleLbl="node1" presStyleIdx="1" presStyleCnt="3">
        <dgm:presLayoutVars>
          <dgm:chMax val="0"/>
          <dgm:bulletEnabled val="1"/>
        </dgm:presLayoutVars>
      </dgm:prSet>
      <dgm:spPr/>
      <dgm:t>
        <a:bodyPr/>
        <a:lstStyle/>
        <a:p>
          <a:endParaRPr lang="pt-BR"/>
        </a:p>
      </dgm:t>
    </dgm:pt>
    <dgm:pt modelId="{8864F9D0-DBAC-43D0-A7CA-D65960DEE9B6}" type="pres">
      <dgm:prSet presAssocID="{2B3B473A-4EBF-4B79-A971-B8DBF9434B26}" presName="spacer" presStyleCnt="0"/>
      <dgm:spPr/>
    </dgm:pt>
    <dgm:pt modelId="{43736879-67CA-48B6-894C-4598B18CDF7B}" type="pres">
      <dgm:prSet presAssocID="{54B84C66-2A0B-4EA2-98C3-E8F6C5C73FDC}" presName="parentText" presStyleLbl="node1" presStyleIdx="2" presStyleCnt="3">
        <dgm:presLayoutVars>
          <dgm:chMax val="0"/>
          <dgm:bulletEnabled val="1"/>
        </dgm:presLayoutVars>
      </dgm:prSet>
      <dgm:spPr/>
      <dgm:t>
        <a:bodyPr/>
        <a:lstStyle/>
        <a:p>
          <a:endParaRPr lang="pt-BR"/>
        </a:p>
      </dgm:t>
    </dgm:pt>
  </dgm:ptLst>
  <dgm:cxnLst>
    <dgm:cxn modelId="{7880D6B6-785B-4112-85D7-F19EED8C52FF}" srcId="{1325B255-B4B1-4498-B7C6-45F23A1BDC0B}" destId="{D4D24C44-5B9F-40DA-85F2-6BB7F07E74A8}" srcOrd="0" destOrd="0" parTransId="{BD19EA15-263C-4852-9AEE-253D865B6BCB}" sibTransId="{9F343FCA-8E3C-4E8E-A44F-4CDF90F3F885}"/>
    <dgm:cxn modelId="{F4B36BCB-0882-4791-8043-9FABD978B919}" type="presOf" srcId="{1325B255-B4B1-4498-B7C6-45F23A1BDC0B}" destId="{388C0272-71EE-4B7F-9DC0-23BE9FC560F4}" srcOrd="0" destOrd="0" presId="urn:microsoft.com/office/officeart/2005/8/layout/vList2"/>
    <dgm:cxn modelId="{A6D0814F-F007-4A88-B983-CEBB54B250A6}" type="presOf" srcId="{D4D24C44-5B9F-40DA-85F2-6BB7F07E74A8}" destId="{418A2F2E-DEC9-457A-BBEF-ADAA3737DAFD}" srcOrd="0" destOrd="0" presId="urn:microsoft.com/office/officeart/2005/8/layout/vList2"/>
    <dgm:cxn modelId="{9C9A5BE8-16B1-40A3-B3B3-169259AB4813}" srcId="{1325B255-B4B1-4498-B7C6-45F23A1BDC0B}" destId="{54B84C66-2A0B-4EA2-98C3-E8F6C5C73FDC}" srcOrd="2" destOrd="0" parTransId="{334ED7E9-53A7-460E-913E-9DEEBB1F4EAE}" sibTransId="{9D20C89E-7A14-4488-96BD-A64152C4878D}"/>
    <dgm:cxn modelId="{430B57D4-527E-440A-BF73-BE66B8AB048C}" type="presOf" srcId="{B6F8829F-C349-4DA1-A9EB-FECC1E442E3D}" destId="{4020CA4D-E839-40A9-AA38-47932F3D9178}" srcOrd="0" destOrd="0" presId="urn:microsoft.com/office/officeart/2005/8/layout/vList2"/>
    <dgm:cxn modelId="{8B354D84-4C0A-447E-9AB0-4E3C5BB0E666}" srcId="{1325B255-B4B1-4498-B7C6-45F23A1BDC0B}" destId="{B6F8829F-C349-4DA1-A9EB-FECC1E442E3D}" srcOrd="1" destOrd="0" parTransId="{AE9D975E-F65C-482E-AB9A-2AAF4D40B487}" sibTransId="{2B3B473A-4EBF-4B79-A971-B8DBF9434B26}"/>
    <dgm:cxn modelId="{32624548-4C29-475E-8104-BFCE9935449E}" type="presOf" srcId="{54B84C66-2A0B-4EA2-98C3-E8F6C5C73FDC}" destId="{43736879-67CA-48B6-894C-4598B18CDF7B}" srcOrd="0" destOrd="0" presId="urn:microsoft.com/office/officeart/2005/8/layout/vList2"/>
    <dgm:cxn modelId="{6B5F6D7A-A37F-471D-998E-4C1EB5495AD7}" type="presParOf" srcId="{388C0272-71EE-4B7F-9DC0-23BE9FC560F4}" destId="{418A2F2E-DEC9-457A-BBEF-ADAA3737DAFD}" srcOrd="0" destOrd="0" presId="urn:microsoft.com/office/officeart/2005/8/layout/vList2"/>
    <dgm:cxn modelId="{D1415951-1AF4-4EC6-B2EC-945D70A171B1}" type="presParOf" srcId="{388C0272-71EE-4B7F-9DC0-23BE9FC560F4}" destId="{04012F2D-D18B-49C8-B46A-E4F7E426C6DB}" srcOrd="1" destOrd="0" presId="urn:microsoft.com/office/officeart/2005/8/layout/vList2"/>
    <dgm:cxn modelId="{0DF0CFB7-E7CC-4204-BD03-E2CA8EB36F19}" type="presParOf" srcId="{388C0272-71EE-4B7F-9DC0-23BE9FC560F4}" destId="{4020CA4D-E839-40A9-AA38-47932F3D9178}" srcOrd="2" destOrd="0" presId="urn:microsoft.com/office/officeart/2005/8/layout/vList2"/>
    <dgm:cxn modelId="{47628358-316A-4DD4-82A1-C7F66A37A461}" type="presParOf" srcId="{388C0272-71EE-4B7F-9DC0-23BE9FC560F4}" destId="{8864F9D0-DBAC-43D0-A7CA-D65960DEE9B6}" srcOrd="3" destOrd="0" presId="urn:microsoft.com/office/officeart/2005/8/layout/vList2"/>
    <dgm:cxn modelId="{131A490A-77BB-45E5-A7A5-21763107B9EE}" type="presParOf" srcId="{388C0272-71EE-4B7F-9DC0-23BE9FC560F4}" destId="{43736879-67CA-48B6-894C-4598B18CDF7B}" srcOrd="4" destOrd="0" presId="urn:microsoft.com/office/officeart/2005/8/layout/vList2"/>
  </dgm:cxnLst>
  <dgm:bg/>
  <dgm:whole/>
  <dgm:extLst>
    <a:ext uri="http://schemas.microsoft.com/office/drawing/2008/diagram">
      <dsp:dataModelExt xmlns:dsp="http://schemas.microsoft.com/office/drawing/2008/diagram" relId="rId13" minVer="http://schemas.openxmlformats.org/drawingml/2006/diagram"/>
    </a:ext>
  </dgm:extLst>
</dgm:dataModel>
</file>

<file path=xl/diagrams/data3.xml><?xml version="1.0" encoding="utf-8"?>
<dgm:dataModel xmlns:dgm="http://schemas.openxmlformats.org/drawingml/2006/diagram" xmlns:a="http://schemas.openxmlformats.org/drawingml/2006/main">
  <dgm:ptLst>
    <dgm:pt modelId="{1325B255-B4B1-4498-B7C6-45F23A1BDC0B}" type="doc">
      <dgm:prSet loTypeId="urn:microsoft.com/office/officeart/2005/8/layout/vList2" loCatId="list" qsTypeId="urn:microsoft.com/office/officeart/2005/8/quickstyle/simple1" qsCatId="simple" csTypeId="urn:microsoft.com/office/officeart/2005/8/colors/accent1_2" csCatId="accent1" phldr="1"/>
      <dgm:spPr/>
      <dgm:t>
        <a:bodyPr/>
        <a:lstStyle/>
        <a:p>
          <a:endParaRPr lang="pt-BR"/>
        </a:p>
      </dgm:t>
    </dgm:pt>
    <dgm:pt modelId="{D4D24C44-5B9F-40DA-85F2-6BB7F07E74A8}">
      <dgm:prSet phldrT="[Texto]"/>
      <dgm:spPr>
        <a:scene3d>
          <a:camera prst="orthographicFront"/>
          <a:lightRig rig="threePt" dir="t"/>
        </a:scene3d>
        <a:sp3d>
          <a:bevelB/>
        </a:sp3d>
      </dgm:spPr>
      <dgm:t>
        <a:bodyPr/>
        <a:lstStyle/>
        <a:p>
          <a:pPr algn="ctr"/>
          <a:r>
            <a:rPr lang="pt-BR" dirty="0"/>
            <a:t>Products</a:t>
          </a:r>
        </a:p>
      </dgm:t>
    </dgm:pt>
    <dgm:pt modelId="{BD19EA15-263C-4852-9AEE-253D865B6BCB}" type="parTrans" cxnId="{7880D6B6-785B-4112-85D7-F19EED8C52FF}">
      <dgm:prSet/>
      <dgm:spPr/>
      <dgm:t>
        <a:bodyPr/>
        <a:lstStyle/>
        <a:p>
          <a:endParaRPr lang="pt-BR"/>
        </a:p>
      </dgm:t>
    </dgm:pt>
    <dgm:pt modelId="{9F343FCA-8E3C-4E8E-A44F-4CDF90F3F885}" type="sibTrans" cxnId="{7880D6B6-785B-4112-85D7-F19EED8C52FF}">
      <dgm:prSet/>
      <dgm:spPr/>
      <dgm:t>
        <a:bodyPr/>
        <a:lstStyle/>
        <a:p>
          <a:endParaRPr lang="pt-BR"/>
        </a:p>
      </dgm:t>
    </dgm:pt>
    <dgm:pt modelId="{54B84C66-2A0B-4EA2-98C3-E8F6C5C73FDC}">
      <dgm:prSet phldrT="[Texto]"/>
      <dgm:spPr>
        <a:scene3d>
          <a:camera prst="orthographicFront"/>
          <a:lightRig rig="threePt" dir="t"/>
        </a:scene3d>
        <a:sp3d>
          <a:bevelB w="165100" prst="coolSlant"/>
        </a:sp3d>
      </dgm:spPr>
      <dgm:t>
        <a:bodyPr/>
        <a:lstStyle/>
        <a:p>
          <a:pPr algn="ctr"/>
          <a:r>
            <a:rPr lang="pt-BR" dirty="0"/>
            <a:t>Glossary</a:t>
          </a:r>
        </a:p>
      </dgm:t>
    </dgm:pt>
    <dgm:pt modelId="{334ED7E9-53A7-460E-913E-9DEEBB1F4EAE}" type="parTrans" cxnId="{9C9A5BE8-16B1-40A3-B3B3-169259AB4813}">
      <dgm:prSet/>
      <dgm:spPr/>
      <dgm:t>
        <a:bodyPr/>
        <a:lstStyle/>
        <a:p>
          <a:endParaRPr lang="pt-BR"/>
        </a:p>
      </dgm:t>
    </dgm:pt>
    <dgm:pt modelId="{9D20C89E-7A14-4488-96BD-A64152C4878D}" type="sibTrans" cxnId="{9C9A5BE8-16B1-40A3-B3B3-169259AB4813}">
      <dgm:prSet/>
      <dgm:spPr/>
      <dgm:t>
        <a:bodyPr/>
        <a:lstStyle/>
        <a:p>
          <a:endParaRPr lang="pt-BR"/>
        </a:p>
      </dgm:t>
    </dgm:pt>
    <dgm:pt modelId="{388C0272-71EE-4B7F-9DC0-23BE9FC560F4}" type="pres">
      <dgm:prSet presAssocID="{1325B255-B4B1-4498-B7C6-45F23A1BDC0B}" presName="linear" presStyleCnt="0">
        <dgm:presLayoutVars>
          <dgm:animLvl val="lvl"/>
          <dgm:resizeHandles val="exact"/>
        </dgm:presLayoutVars>
      </dgm:prSet>
      <dgm:spPr/>
      <dgm:t>
        <a:bodyPr/>
        <a:lstStyle/>
        <a:p>
          <a:endParaRPr lang="pt-BR"/>
        </a:p>
      </dgm:t>
    </dgm:pt>
    <dgm:pt modelId="{418A2F2E-DEC9-457A-BBEF-ADAA3737DAFD}" type="pres">
      <dgm:prSet presAssocID="{D4D24C44-5B9F-40DA-85F2-6BB7F07E74A8}" presName="parentText" presStyleLbl="node1" presStyleIdx="0" presStyleCnt="2">
        <dgm:presLayoutVars>
          <dgm:chMax val="0"/>
          <dgm:bulletEnabled val="1"/>
        </dgm:presLayoutVars>
      </dgm:prSet>
      <dgm:spPr/>
      <dgm:t>
        <a:bodyPr/>
        <a:lstStyle/>
        <a:p>
          <a:endParaRPr lang="pt-BR"/>
        </a:p>
      </dgm:t>
    </dgm:pt>
    <dgm:pt modelId="{04012F2D-D18B-49C8-B46A-E4F7E426C6DB}" type="pres">
      <dgm:prSet presAssocID="{9F343FCA-8E3C-4E8E-A44F-4CDF90F3F885}" presName="spacer" presStyleCnt="0"/>
      <dgm:spPr/>
    </dgm:pt>
    <dgm:pt modelId="{43736879-67CA-48B6-894C-4598B18CDF7B}" type="pres">
      <dgm:prSet presAssocID="{54B84C66-2A0B-4EA2-98C3-E8F6C5C73FDC}" presName="parentText" presStyleLbl="node1" presStyleIdx="1" presStyleCnt="2">
        <dgm:presLayoutVars>
          <dgm:chMax val="0"/>
          <dgm:bulletEnabled val="1"/>
        </dgm:presLayoutVars>
      </dgm:prSet>
      <dgm:spPr/>
      <dgm:t>
        <a:bodyPr/>
        <a:lstStyle/>
        <a:p>
          <a:endParaRPr lang="pt-BR"/>
        </a:p>
      </dgm:t>
    </dgm:pt>
  </dgm:ptLst>
  <dgm:cxnLst>
    <dgm:cxn modelId="{7880D6B6-785B-4112-85D7-F19EED8C52FF}" srcId="{1325B255-B4B1-4498-B7C6-45F23A1BDC0B}" destId="{D4D24C44-5B9F-40DA-85F2-6BB7F07E74A8}" srcOrd="0" destOrd="0" parTransId="{BD19EA15-263C-4852-9AEE-253D865B6BCB}" sibTransId="{9F343FCA-8E3C-4E8E-A44F-4CDF90F3F885}"/>
    <dgm:cxn modelId="{30207C6B-38D6-42DE-85AB-6A6BD9EAB8EE}" type="presOf" srcId="{54B84C66-2A0B-4EA2-98C3-E8F6C5C73FDC}" destId="{43736879-67CA-48B6-894C-4598B18CDF7B}" srcOrd="0" destOrd="0" presId="urn:microsoft.com/office/officeart/2005/8/layout/vList2"/>
    <dgm:cxn modelId="{9C9A5BE8-16B1-40A3-B3B3-169259AB4813}" srcId="{1325B255-B4B1-4498-B7C6-45F23A1BDC0B}" destId="{54B84C66-2A0B-4EA2-98C3-E8F6C5C73FDC}" srcOrd="1" destOrd="0" parTransId="{334ED7E9-53A7-460E-913E-9DEEBB1F4EAE}" sibTransId="{9D20C89E-7A14-4488-96BD-A64152C4878D}"/>
    <dgm:cxn modelId="{A5793D88-23E2-4566-BEA8-C1E0913A656E}" type="presOf" srcId="{1325B255-B4B1-4498-B7C6-45F23A1BDC0B}" destId="{388C0272-71EE-4B7F-9DC0-23BE9FC560F4}" srcOrd="0" destOrd="0" presId="urn:microsoft.com/office/officeart/2005/8/layout/vList2"/>
    <dgm:cxn modelId="{D3F9160C-7981-4455-9F56-929B0AF9A9BF}" type="presOf" srcId="{D4D24C44-5B9F-40DA-85F2-6BB7F07E74A8}" destId="{418A2F2E-DEC9-457A-BBEF-ADAA3737DAFD}" srcOrd="0" destOrd="0" presId="urn:microsoft.com/office/officeart/2005/8/layout/vList2"/>
    <dgm:cxn modelId="{26DB43ED-AD81-4C44-ACE3-EB4E4A04860F}" type="presParOf" srcId="{388C0272-71EE-4B7F-9DC0-23BE9FC560F4}" destId="{418A2F2E-DEC9-457A-BBEF-ADAA3737DAFD}" srcOrd="0" destOrd="0" presId="urn:microsoft.com/office/officeart/2005/8/layout/vList2"/>
    <dgm:cxn modelId="{FD73D494-CDD0-4103-9965-74A0A85653A7}" type="presParOf" srcId="{388C0272-71EE-4B7F-9DC0-23BE9FC560F4}" destId="{04012F2D-D18B-49C8-B46A-E4F7E426C6DB}" srcOrd="1" destOrd="0" presId="urn:microsoft.com/office/officeart/2005/8/layout/vList2"/>
    <dgm:cxn modelId="{BE0DA097-EECB-416F-8BC5-6A4FCCD97596}" type="presParOf" srcId="{388C0272-71EE-4B7F-9DC0-23BE9FC560F4}" destId="{43736879-67CA-48B6-894C-4598B18CDF7B}" srcOrd="2" destOrd="0" presId="urn:microsoft.com/office/officeart/2005/8/layout/vList2"/>
  </dgm:cxnLst>
  <dgm:bg/>
  <dgm:whole/>
  <dgm:extLst>
    <a:ext uri="http://schemas.microsoft.com/office/drawing/2008/diagram">
      <dsp:dataModelExt xmlns:dsp="http://schemas.microsoft.com/office/drawing/2008/diagram" relId="rId18" minVer="http://schemas.openxmlformats.org/drawingml/2006/diagram"/>
    </a:ext>
  </dgm:extLst>
</dgm:dataModel>
</file>

<file path=xl/diagrams/data4.xml><?xml version="1.0" encoding="utf-8"?>
<dgm:dataModel xmlns:dgm="http://schemas.openxmlformats.org/drawingml/2006/diagram" xmlns:a="http://schemas.openxmlformats.org/drawingml/2006/main">
  <dgm:ptLst>
    <dgm:pt modelId="{1325B255-B4B1-4498-B7C6-45F23A1BDC0B}" type="doc">
      <dgm:prSet loTypeId="urn:microsoft.com/office/officeart/2005/8/layout/vList2" loCatId="list" qsTypeId="urn:microsoft.com/office/officeart/2005/8/quickstyle/simple1" qsCatId="simple" csTypeId="urn:microsoft.com/office/officeart/2005/8/colors/accent1_2" csCatId="accent1" phldr="1"/>
      <dgm:spPr/>
      <dgm:t>
        <a:bodyPr/>
        <a:lstStyle/>
        <a:p>
          <a:endParaRPr lang="pt-BR"/>
        </a:p>
      </dgm:t>
    </dgm:pt>
    <dgm:pt modelId="{D4D24C44-5B9F-40DA-85F2-6BB7F07E74A8}">
      <dgm:prSet phldrT="[Texto]" custT="1"/>
      <dgm:spPr>
        <a:scene3d>
          <a:camera prst="orthographicFront"/>
          <a:lightRig rig="threePt" dir="t"/>
        </a:scene3d>
        <a:sp3d>
          <a:bevelB/>
        </a:sp3d>
      </dgm:spPr>
      <dgm:t>
        <a:bodyPr/>
        <a:lstStyle/>
        <a:p>
          <a:pPr algn="ctr"/>
          <a:r>
            <a:rPr lang="pt-BR" sz="3600" dirty="0"/>
            <a:t>Income Statement</a:t>
          </a:r>
        </a:p>
      </dgm:t>
    </dgm:pt>
    <dgm:pt modelId="{BD19EA15-263C-4852-9AEE-253D865B6BCB}" type="parTrans" cxnId="{7880D6B6-785B-4112-85D7-F19EED8C52FF}">
      <dgm:prSet/>
      <dgm:spPr/>
      <dgm:t>
        <a:bodyPr/>
        <a:lstStyle/>
        <a:p>
          <a:endParaRPr lang="pt-BR"/>
        </a:p>
      </dgm:t>
    </dgm:pt>
    <dgm:pt modelId="{9F343FCA-8E3C-4E8E-A44F-4CDF90F3F885}" type="sibTrans" cxnId="{7880D6B6-785B-4112-85D7-F19EED8C52FF}">
      <dgm:prSet/>
      <dgm:spPr/>
      <dgm:t>
        <a:bodyPr/>
        <a:lstStyle/>
        <a:p>
          <a:endParaRPr lang="pt-BR"/>
        </a:p>
      </dgm:t>
    </dgm:pt>
    <dgm:pt modelId="{B6F8829F-C349-4DA1-A9EB-FECC1E442E3D}">
      <dgm:prSet phldrT="[Texto]" custT="1"/>
      <dgm:spPr>
        <a:scene3d>
          <a:camera prst="orthographicFront"/>
          <a:lightRig rig="threePt" dir="t"/>
        </a:scene3d>
        <a:sp3d>
          <a:bevelB w="165100" prst="coolSlant"/>
        </a:sp3d>
      </dgm:spPr>
      <dgm:t>
        <a:bodyPr/>
        <a:lstStyle/>
        <a:p>
          <a:pPr algn="ctr"/>
          <a:r>
            <a:rPr lang="pt-BR" sz="3600" dirty="0"/>
            <a:t>Balance Sheets</a:t>
          </a:r>
        </a:p>
      </dgm:t>
    </dgm:pt>
    <dgm:pt modelId="{AE9D975E-F65C-482E-AB9A-2AAF4D40B487}" type="parTrans" cxnId="{8B354D84-4C0A-447E-9AB0-4E3C5BB0E666}">
      <dgm:prSet/>
      <dgm:spPr/>
      <dgm:t>
        <a:bodyPr/>
        <a:lstStyle/>
        <a:p>
          <a:endParaRPr lang="pt-BR"/>
        </a:p>
      </dgm:t>
    </dgm:pt>
    <dgm:pt modelId="{2B3B473A-4EBF-4B79-A971-B8DBF9434B26}" type="sibTrans" cxnId="{8B354D84-4C0A-447E-9AB0-4E3C5BB0E666}">
      <dgm:prSet/>
      <dgm:spPr/>
      <dgm:t>
        <a:bodyPr/>
        <a:lstStyle/>
        <a:p>
          <a:endParaRPr lang="pt-BR"/>
        </a:p>
      </dgm:t>
    </dgm:pt>
    <dgm:pt modelId="{54B84C66-2A0B-4EA2-98C3-E8F6C5C73FDC}">
      <dgm:prSet phldrT="[Texto]" custT="1"/>
      <dgm:spPr>
        <a:scene3d>
          <a:camera prst="orthographicFront"/>
          <a:lightRig rig="threePt" dir="t"/>
        </a:scene3d>
        <a:sp3d>
          <a:bevelB w="165100" prst="coolSlant"/>
        </a:sp3d>
      </dgm:spPr>
      <dgm:t>
        <a:bodyPr/>
        <a:lstStyle/>
        <a:p>
          <a:pPr algn="ctr"/>
          <a:r>
            <a:rPr lang="pt-BR" sz="3600" dirty="0"/>
            <a:t>Indicators</a:t>
          </a:r>
        </a:p>
      </dgm:t>
    </dgm:pt>
    <dgm:pt modelId="{334ED7E9-53A7-460E-913E-9DEEBB1F4EAE}" type="parTrans" cxnId="{9C9A5BE8-16B1-40A3-B3B3-169259AB4813}">
      <dgm:prSet/>
      <dgm:spPr/>
      <dgm:t>
        <a:bodyPr/>
        <a:lstStyle/>
        <a:p>
          <a:endParaRPr lang="pt-BR"/>
        </a:p>
      </dgm:t>
    </dgm:pt>
    <dgm:pt modelId="{9D20C89E-7A14-4488-96BD-A64152C4878D}" type="sibTrans" cxnId="{9C9A5BE8-16B1-40A3-B3B3-169259AB4813}">
      <dgm:prSet/>
      <dgm:spPr/>
      <dgm:t>
        <a:bodyPr/>
        <a:lstStyle/>
        <a:p>
          <a:endParaRPr lang="pt-BR"/>
        </a:p>
      </dgm:t>
    </dgm:pt>
    <dgm:pt modelId="{388C0272-71EE-4B7F-9DC0-23BE9FC560F4}" type="pres">
      <dgm:prSet presAssocID="{1325B255-B4B1-4498-B7C6-45F23A1BDC0B}" presName="linear" presStyleCnt="0">
        <dgm:presLayoutVars>
          <dgm:animLvl val="lvl"/>
          <dgm:resizeHandles val="exact"/>
        </dgm:presLayoutVars>
      </dgm:prSet>
      <dgm:spPr/>
      <dgm:t>
        <a:bodyPr/>
        <a:lstStyle/>
        <a:p>
          <a:endParaRPr lang="pt-BR"/>
        </a:p>
      </dgm:t>
    </dgm:pt>
    <dgm:pt modelId="{418A2F2E-DEC9-457A-BBEF-ADAA3737DAFD}" type="pres">
      <dgm:prSet presAssocID="{D4D24C44-5B9F-40DA-85F2-6BB7F07E74A8}" presName="parentText" presStyleLbl="node1" presStyleIdx="0" presStyleCnt="3">
        <dgm:presLayoutVars>
          <dgm:chMax val="0"/>
          <dgm:bulletEnabled val="1"/>
        </dgm:presLayoutVars>
      </dgm:prSet>
      <dgm:spPr/>
      <dgm:t>
        <a:bodyPr/>
        <a:lstStyle/>
        <a:p>
          <a:endParaRPr lang="pt-BR"/>
        </a:p>
      </dgm:t>
    </dgm:pt>
    <dgm:pt modelId="{04012F2D-D18B-49C8-B46A-E4F7E426C6DB}" type="pres">
      <dgm:prSet presAssocID="{9F343FCA-8E3C-4E8E-A44F-4CDF90F3F885}" presName="spacer" presStyleCnt="0"/>
      <dgm:spPr/>
    </dgm:pt>
    <dgm:pt modelId="{4020CA4D-E839-40A9-AA38-47932F3D9178}" type="pres">
      <dgm:prSet presAssocID="{B6F8829F-C349-4DA1-A9EB-FECC1E442E3D}" presName="parentText" presStyleLbl="node1" presStyleIdx="1" presStyleCnt="3">
        <dgm:presLayoutVars>
          <dgm:chMax val="0"/>
          <dgm:bulletEnabled val="1"/>
        </dgm:presLayoutVars>
      </dgm:prSet>
      <dgm:spPr/>
      <dgm:t>
        <a:bodyPr/>
        <a:lstStyle/>
        <a:p>
          <a:endParaRPr lang="pt-BR"/>
        </a:p>
      </dgm:t>
    </dgm:pt>
    <dgm:pt modelId="{8864F9D0-DBAC-43D0-A7CA-D65960DEE9B6}" type="pres">
      <dgm:prSet presAssocID="{2B3B473A-4EBF-4B79-A971-B8DBF9434B26}" presName="spacer" presStyleCnt="0"/>
      <dgm:spPr/>
    </dgm:pt>
    <dgm:pt modelId="{43736879-67CA-48B6-894C-4598B18CDF7B}" type="pres">
      <dgm:prSet presAssocID="{54B84C66-2A0B-4EA2-98C3-E8F6C5C73FDC}" presName="parentText" presStyleLbl="node1" presStyleIdx="2" presStyleCnt="3">
        <dgm:presLayoutVars>
          <dgm:chMax val="0"/>
          <dgm:bulletEnabled val="1"/>
        </dgm:presLayoutVars>
      </dgm:prSet>
      <dgm:spPr/>
      <dgm:t>
        <a:bodyPr/>
        <a:lstStyle/>
        <a:p>
          <a:endParaRPr lang="pt-BR"/>
        </a:p>
      </dgm:t>
    </dgm:pt>
  </dgm:ptLst>
  <dgm:cxnLst>
    <dgm:cxn modelId="{7880D6B6-785B-4112-85D7-F19EED8C52FF}" srcId="{1325B255-B4B1-4498-B7C6-45F23A1BDC0B}" destId="{D4D24C44-5B9F-40DA-85F2-6BB7F07E74A8}" srcOrd="0" destOrd="0" parTransId="{BD19EA15-263C-4852-9AEE-253D865B6BCB}" sibTransId="{9F343FCA-8E3C-4E8E-A44F-4CDF90F3F885}"/>
    <dgm:cxn modelId="{2CACFEFF-0F55-4603-8395-EC920BCCD2D0}" type="presOf" srcId="{D4D24C44-5B9F-40DA-85F2-6BB7F07E74A8}" destId="{418A2F2E-DEC9-457A-BBEF-ADAA3737DAFD}" srcOrd="0" destOrd="0" presId="urn:microsoft.com/office/officeart/2005/8/layout/vList2"/>
    <dgm:cxn modelId="{DE509676-519F-46F7-BD2F-D936F8D2AD4A}" type="presOf" srcId="{B6F8829F-C349-4DA1-A9EB-FECC1E442E3D}" destId="{4020CA4D-E839-40A9-AA38-47932F3D9178}" srcOrd="0" destOrd="0" presId="urn:microsoft.com/office/officeart/2005/8/layout/vList2"/>
    <dgm:cxn modelId="{C4617E43-745B-4AD1-B3C4-B5E945C58916}" type="presOf" srcId="{54B84C66-2A0B-4EA2-98C3-E8F6C5C73FDC}" destId="{43736879-67CA-48B6-894C-4598B18CDF7B}" srcOrd="0" destOrd="0" presId="urn:microsoft.com/office/officeart/2005/8/layout/vList2"/>
    <dgm:cxn modelId="{9C9A5BE8-16B1-40A3-B3B3-169259AB4813}" srcId="{1325B255-B4B1-4498-B7C6-45F23A1BDC0B}" destId="{54B84C66-2A0B-4EA2-98C3-E8F6C5C73FDC}" srcOrd="2" destOrd="0" parTransId="{334ED7E9-53A7-460E-913E-9DEEBB1F4EAE}" sibTransId="{9D20C89E-7A14-4488-96BD-A64152C4878D}"/>
    <dgm:cxn modelId="{8C8273BC-BB14-4A5C-9CE1-DE630AD3D67B}" type="presOf" srcId="{1325B255-B4B1-4498-B7C6-45F23A1BDC0B}" destId="{388C0272-71EE-4B7F-9DC0-23BE9FC560F4}" srcOrd="0" destOrd="0" presId="urn:microsoft.com/office/officeart/2005/8/layout/vList2"/>
    <dgm:cxn modelId="{8B354D84-4C0A-447E-9AB0-4E3C5BB0E666}" srcId="{1325B255-B4B1-4498-B7C6-45F23A1BDC0B}" destId="{B6F8829F-C349-4DA1-A9EB-FECC1E442E3D}" srcOrd="1" destOrd="0" parTransId="{AE9D975E-F65C-482E-AB9A-2AAF4D40B487}" sibTransId="{2B3B473A-4EBF-4B79-A971-B8DBF9434B26}"/>
    <dgm:cxn modelId="{AB72BB6F-D98D-4FE0-A5F8-54A19EB3591F}" type="presParOf" srcId="{388C0272-71EE-4B7F-9DC0-23BE9FC560F4}" destId="{418A2F2E-DEC9-457A-BBEF-ADAA3737DAFD}" srcOrd="0" destOrd="0" presId="urn:microsoft.com/office/officeart/2005/8/layout/vList2"/>
    <dgm:cxn modelId="{F06D72B8-5BF1-4D22-BDE4-40C45E70CFF0}" type="presParOf" srcId="{388C0272-71EE-4B7F-9DC0-23BE9FC560F4}" destId="{04012F2D-D18B-49C8-B46A-E4F7E426C6DB}" srcOrd="1" destOrd="0" presId="urn:microsoft.com/office/officeart/2005/8/layout/vList2"/>
    <dgm:cxn modelId="{673C153C-1495-4B9E-8B9B-CF69EA2FADCE}" type="presParOf" srcId="{388C0272-71EE-4B7F-9DC0-23BE9FC560F4}" destId="{4020CA4D-E839-40A9-AA38-47932F3D9178}" srcOrd="2" destOrd="0" presId="urn:microsoft.com/office/officeart/2005/8/layout/vList2"/>
    <dgm:cxn modelId="{10A11207-5C1E-456A-812D-90A43EFE3836}" type="presParOf" srcId="{388C0272-71EE-4B7F-9DC0-23BE9FC560F4}" destId="{8864F9D0-DBAC-43D0-A7CA-D65960DEE9B6}" srcOrd="3" destOrd="0" presId="urn:microsoft.com/office/officeart/2005/8/layout/vList2"/>
    <dgm:cxn modelId="{36F4E315-3C38-4C13-98CE-F4AADECC0A78}" type="presParOf" srcId="{388C0272-71EE-4B7F-9DC0-23BE9FC560F4}" destId="{43736879-67CA-48B6-894C-4598B18CDF7B}" srcOrd="4" destOrd="0" presId="urn:microsoft.com/office/officeart/2005/8/layout/vList2"/>
  </dgm:cxnLst>
  <dgm:bg/>
  <dgm:whole/>
  <dgm:extLst>
    <a:ext uri="http://schemas.microsoft.com/office/drawing/2008/diagram">
      <dsp:dataModelExt xmlns:dsp="http://schemas.microsoft.com/office/drawing/2008/diagram" relId="rId23" minVer="http://schemas.openxmlformats.org/drawingml/2006/diagram"/>
    </a:ext>
  </dgm:extLst>
</dgm:dataModel>
</file>

<file path=xl/diagrams/drawing1.xml><?xml version="1.0" encoding="utf-8"?>
<dsp:drawing xmlns:dgm="http://schemas.openxmlformats.org/drawingml/2006/diagram" xmlns:dsp="http://schemas.microsoft.com/office/drawing/2008/diagram" xmlns:a="http://schemas.openxmlformats.org/drawingml/2006/main">
  <dsp:spTree>
    <dsp:nvGrpSpPr>
      <dsp:cNvPr id="0" name=""/>
      <dsp:cNvGrpSpPr/>
    </dsp:nvGrpSpPr>
    <dsp:grpSpPr/>
  </dsp:spTree>
</dsp:drawing>
</file>

<file path=xl/diagrams/drawing2.xml><?xml version="1.0" encoding="utf-8"?>
<dsp:drawing xmlns:dgm="http://schemas.openxmlformats.org/drawingml/2006/diagram" xmlns:dsp="http://schemas.microsoft.com/office/drawing/2008/diagram" xmlns:a="http://schemas.openxmlformats.org/drawingml/2006/main">
  <dsp:spTree>
    <dsp:nvGrpSpPr>
      <dsp:cNvPr id="0" name=""/>
      <dsp:cNvGrpSpPr/>
    </dsp:nvGrpSpPr>
    <dsp:grpSpPr/>
  </dsp:spTree>
</dsp:drawing>
</file>

<file path=xl/diagrams/drawing3.xml><?xml version="1.0" encoding="utf-8"?>
<dsp:drawing xmlns:dgm="http://schemas.openxmlformats.org/drawingml/2006/diagram" xmlns:dsp="http://schemas.microsoft.com/office/drawing/2008/diagram" xmlns:a="http://schemas.openxmlformats.org/drawingml/2006/main">
  <dsp:spTree>
    <dsp:nvGrpSpPr>
      <dsp:cNvPr id="0" name=""/>
      <dsp:cNvGrpSpPr/>
    </dsp:nvGrpSpPr>
    <dsp:grpSpPr/>
    <dsp:sp modelId="{418A2F2E-DEC9-457A-BBEF-ADAA3737DAFD}">
      <dsp:nvSpPr>
        <dsp:cNvPr id="0" name=""/>
        <dsp:cNvSpPr/>
      </dsp:nvSpPr>
      <dsp:spPr>
        <a:xfrm>
          <a:off x="0" y="14924"/>
          <a:ext cx="3500462" cy="911430"/>
        </a:xfrm>
        <a:prstGeom prst="roundRect">
          <a:avLst/>
        </a:prstGeom>
        <a:solidFill>
          <a:schemeClr val="accent1"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  <a:scene3d>
          <a:camera prst="orthographicFront"/>
          <a:lightRig rig="threePt" dir="t"/>
        </a:scene3d>
        <a:sp3d>
          <a:bevelB/>
        </a:sp3d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144780" tIns="144780" rIns="144780" bIns="144780" numCol="1" spcCol="1270" anchor="ctr" anchorCtr="0">
          <a:noAutofit/>
        </a:bodyPr>
        <a:lstStyle/>
        <a:p>
          <a:pPr lvl="0" algn="ctr" defTabSz="16891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pt-BR" sz="3800" kern="1200" dirty="0"/>
            <a:t>Products</a:t>
          </a:r>
        </a:p>
      </dsp:txBody>
      <dsp:txXfrm>
        <a:off x="44492" y="59416"/>
        <a:ext cx="3411478" cy="822446"/>
      </dsp:txXfrm>
    </dsp:sp>
    <dsp:sp modelId="{43736879-67CA-48B6-894C-4598B18CDF7B}">
      <dsp:nvSpPr>
        <dsp:cNvPr id="0" name=""/>
        <dsp:cNvSpPr/>
      </dsp:nvSpPr>
      <dsp:spPr>
        <a:xfrm>
          <a:off x="0" y="1035794"/>
          <a:ext cx="3500462" cy="911430"/>
        </a:xfrm>
        <a:prstGeom prst="roundRect">
          <a:avLst/>
        </a:prstGeom>
        <a:solidFill>
          <a:schemeClr val="accent1"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  <a:scene3d>
          <a:camera prst="orthographicFront"/>
          <a:lightRig rig="threePt" dir="t"/>
        </a:scene3d>
        <a:sp3d>
          <a:bevelB w="165100" prst="coolSlant"/>
        </a:sp3d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144780" tIns="144780" rIns="144780" bIns="144780" numCol="1" spcCol="1270" anchor="ctr" anchorCtr="0">
          <a:noAutofit/>
        </a:bodyPr>
        <a:lstStyle/>
        <a:p>
          <a:pPr lvl="0" algn="ctr" defTabSz="16891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pt-BR" sz="3800" kern="1200" dirty="0"/>
            <a:t>Glossary</a:t>
          </a:r>
        </a:p>
      </dsp:txBody>
      <dsp:txXfrm>
        <a:off x="44492" y="1080286"/>
        <a:ext cx="3411478" cy="822446"/>
      </dsp:txXfrm>
    </dsp:sp>
  </dsp:spTree>
</dsp:drawing>
</file>

<file path=xl/diagrams/drawing4.xml><?xml version="1.0" encoding="utf-8"?>
<dsp:drawing xmlns:dgm="http://schemas.openxmlformats.org/drawingml/2006/diagram" xmlns:dsp="http://schemas.microsoft.com/office/drawing/2008/diagram" xmlns:a="http://schemas.openxmlformats.org/drawingml/2006/main">
  <dsp:spTree>
    <dsp:nvGrpSpPr>
      <dsp:cNvPr id="0" name=""/>
      <dsp:cNvGrpSpPr/>
    </dsp:nvGrpSpPr>
    <dsp:grpSpPr/>
    <dsp:sp modelId="{418A2F2E-DEC9-457A-BBEF-ADAA3737DAFD}">
      <dsp:nvSpPr>
        <dsp:cNvPr id="0" name=""/>
        <dsp:cNvSpPr/>
      </dsp:nvSpPr>
      <dsp:spPr>
        <a:xfrm>
          <a:off x="0" y="592"/>
          <a:ext cx="3500462" cy="966483"/>
        </a:xfrm>
        <a:prstGeom prst="roundRect">
          <a:avLst/>
        </a:prstGeom>
        <a:solidFill>
          <a:schemeClr val="accent1"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  <a:scene3d>
          <a:camera prst="orthographicFront"/>
          <a:lightRig rig="threePt" dir="t"/>
        </a:scene3d>
        <a:sp3d>
          <a:bevelB/>
        </a:sp3d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137160" tIns="137160" rIns="137160" bIns="137160" numCol="1" spcCol="1270" anchor="ctr" anchorCtr="0">
          <a:noAutofit/>
        </a:bodyPr>
        <a:lstStyle/>
        <a:p>
          <a:pPr lvl="0" algn="ctr" defTabSz="16002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pt-BR" sz="3600" kern="1200" dirty="0"/>
            <a:t>Income Statement</a:t>
          </a:r>
        </a:p>
      </dsp:txBody>
      <dsp:txXfrm>
        <a:off x="47180" y="47772"/>
        <a:ext cx="3406102" cy="872123"/>
      </dsp:txXfrm>
    </dsp:sp>
    <dsp:sp modelId="{4020CA4D-E839-40A9-AA38-47932F3D9178}">
      <dsp:nvSpPr>
        <dsp:cNvPr id="0" name=""/>
        <dsp:cNvSpPr/>
      </dsp:nvSpPr>
      <dsp:spPr>
        <a:xfrm>
          <a:off x="0" y="981237"/>
          <a:ext cx="3500462" cy="966483"/>
        </a:xfrm>
        <a:prstGeom prst="roundRect">
          <a:avLst/>
        </a:prstGeom>
        <a:solidFill>
          <a:schemeClr val="accent1"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  <a:scene3d>
          <a:camera prst="orthographicFront"/>
          <a:lightRig rig="threePt" dir="t"/>
        </a:scene3d>
        <a:sp3d>
          <a:bevelB w="165100" prst="coolSlant"/>
        </a:sp3d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137160" tIns="137160" rIns="137160" bIns="137160" numCol="1" spcCol="1270" anchor="ctr" anchorCtr="0">
          <a:noAutofit/>
        </a:bodyPr>
        <a:lstStyle/>
        <a:p>
          <a:pPr lvl="0" algn="ctr" defTabSz="16002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pt-BR" sz="3600" kern="1200" dirty="0"/>
            <a:t>Balance Sheets</a:t>
          </a:r>
        </a:p>
      </dsp:txBody>
      <dsp:txXfrm>
        <a:off x="47180" y="1028417"/>
        <a:ext cx="3406102" cy="872123"/>
      </dsp:txXfrm>
    </dsp:sp>
    <dsp:sp modelId="{43736879-67CA-48B6-894C-4598B18CDF7B}">
      <dsp:nvSpPr>
        <dsp:cNvPr id="0" name=""/>
        <dsp:cNvSpPr/>
      </dsp:nvSpPr>
      <dsp:spPr>
        <a:xfrm>
          <a:off x="0" y="1961881"/>
          <a:ext cx="3500462" cy="966483"/>
        </a:xfrm>
        <a:prstGeom prst="roundRect">
          <a:avLst/>
        </a:prstGeom>
        <a:solidFill>
          <a:schemeClr val="accent1"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  <a:scene3d>
          <a:camera prst="orthographicFront"/>
          <a:lightRig rig="threePt" dir="t"/>
        </a:scene3d>
        <a:sp3d>
          <a:bevelB w="165100" prst="coolSlant"/>
        </a:sp3d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137160" tIns="137160" rIns="137160" bIns="137160" numCol="1" spcCol="1270" anchor="ctr" anchorCtr="0">
          <a:noAutofit/>
        </a:bodyPr>
        <a:lstStyle/>
        <a:p>
          <a:pPr lvl="0" algn="ctr" defTabSz="16002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pt-BR" sz="3600" kern="1200" dirty="0"/>
            <a:t>Indicators</a:t>
          </a:r>
        </a:p>
      </dsp:txBody>
      <dsp:txXfrm>
        <a:off x="47180" y="2009061"/>
        <a:ext cx="3406102" cy="872123"/>
      </dsp:txXfrm>
    </dsp:sp>
  </dsp:spTree>
</dsp:drawing>
</file>

<file path=xl/diagrams/layout1.xml><?xml version="1.0" encoding="utf-8"?>
<dgm:layoutDef xmlns:dgm="http://schemas.openxmlformats.org/drawingml/2006/diagram" xmlns:a="http://schemas.openxmlformats.org/drawingml/2006/main" uniqueId="urn:microsoft.com/office/officeart/2005/8/layout/vList2">
  <dgm:title val=""/>
  <dgm:desc val=""/>
  <dgm:catLst>
    <dgm:cat type="list" pri="3000"/>
    <dgm:cat type="convert" pri="1000"/>
  </dgm:catLst>
  <dgm:sampData>
    <dgm:dataModel>
      <dgm:ptLst>
        <dgm:pt modelId="0" type="doc"/>
        <dgm:pt modelId="1">
          <dgm:prSet phldr="1"/>
        </dgm:pt>
        <dgm:pt modelId="11">
          <dgm:prSet phldr="1"/>
        </dgm:pt>
        <dgm:pt modelId="2">
          <dgm:prSet phldr="1"/>
        </dgm:pt>
        <dgm:pt modelId="21">
          <dgm:prSet phldr="1"/>
        </dgm:pt>
      </dgm:ptLst>
      <dgm:cxnLst>
        <dgm:cxn modelId="4" srcId="0" destId="1" srcOrd="0" destOrd="0"/>
        <dgm:cxn modelId="5" srcId="0" destId="2" srcOrd="1" destOrd="0"/>
        <dgm:cxn modelId="12" srcId="1" destId="11" srcOrd="0" destOrd="0"/>
        <dgm:cxn modelId="23" srcId="2" destId="21" srcOrd="0" destOrd="0"/>
      </dgm:cxnLst>
      <dgm:bg/>
      <dgm:whole/>
    </dgm:dataModel>
  </dgm:sampData>
  <dgm:styleData>
    <dgm:dataModel>
      <dgm:ptLst>
        <dgm:pt modelId="0" type="doc"/>
        <dgm:pt modelId="1"/>
        <dgm:pt modelId="2"/>
      </dgm:ptLst>
      <dgm:cxnLst>
        <dgm:cxn modelId="3" srcId="0" destId="1" srcOrd="0" destOrd="0"/>
        <dgm:cxn modelId="4" srcId="0" destId="2" srcOrd="1" destOrd="0"/>
      </dgm:cxnLst>
      <dgm:bg/>
      <dgm:whole/>
    </dgm:dataModel>
  </dgm:styleData>
  <dgm:clrData>
    <dgm:dataModel>
      <dgm:ptLst>
        <dgm:pt modelId="0" type="doc"/>
        <dgm:pt modelId="1"/>
        <dgm:pt modelId="2"/>
        <dgm:pt modelId="3"/>
        <dgm:pt modelId="4"/>
      </dgm:ptLst>
      <dgm:cxnLst>
        <dgm:cxn modelId="5" srcId="0" destId="1" srcOrd="0" destOrd="0"/>
        <dgm:cxn modelId="6" srcId="0" destId="2" srcOrd="1" destOrd="0"/>
        <dgm:cxn modelId="7" srcId="0" destId="3" srcOrd="2" destOrd="0"/>
        <dgm:cxn modelId="8" srcId="0" destId="4" srcOrd="3" destOrd="0"/>
      </dgm:cxnLst>
      <dgm:bg/>
      <dgm:whole/>
    </dgm:dataModel>
  </dgm:clrData>
  <dgm:layoutNode name="linear">
    <dgm:varLst>
      <dgm:animLvl val="lvl"/>
      <dgm:resizeHandles val="exact"/>
    </dgm:varLst>
    <dgm:alg type="lin">
      <dgm:param type="linDir" val="fromT"/>
      <dgm:param type="vertAlign" val="mid"/>
    </dgm:alg>
    <dgm:shape xmlns:r="http://schemas.openxmlformats.org/officeDocument/2006/relationships" r:blip="">
      <dgm:adjLst/>
    </dgm:shape>
    <dgm:presOf/>
    <dgm:constrLst>
      <dgm:constr type="w" for="ch" forName="parentText" refType="w"/>
      <dgm:constr type="h" for="ch" forName="parentText" refType="primFontSz" refFor="ch" refForName="parentText" fact="0.52"/>
      <dgm:constr type="w" for="ch" forName="childText" refType="w"/>
      <dgm:constr type="h" for="ch" forName="childText" refType="primFontSz" refFor="ch" refForName="parentText" fact="0.46"/>
      <dgm:constr type="h" for="ch" forName="parentText" op="equ"/>
      <dgm:constr type="primFontSz" for="ch" forName="parentText" op="equ" val="65"/>
      <dgm:constr type="primFontSz" for="ch" forName="childText" refType="primFontSz" refFor="ch" refForName="parentText" op="equ"/>
      <dgm:constr type="h" for="ch" forName="spacer" refType="primFontSz" refFor="ch" refForName="parentText" fact="0.08"/>
    </dgm:constrLst>
    <dgm:ruleLst>
      <dgm:rule type="primFontSz" for="ch" forName="parentText" val="5" fact="NaN" max="NaN"/>
    </dgm:ruleLst>
    <dgm:forEach name="Name0" axis="ch" ptType="node">
      <dgm:layoutNode name="parentText" styleLbl="node1">
        <dgm:varLst>
          <dgm:chMax val="0"/>
          <dgm:bulletEnabled val="1"/>
        </dgm:varLst>
        <dgm:alg type="tx">
          <dgm:param type="parTxLTRAlign" val="l"/>
          <dgm:param type="parTxRTLAlign" val="r"/>
        </dgm:alg>
        <dgm:shape xmlns:r="http://schemas.openxmlformats.org/officeDocument/2006/relationships" type="roundRect" r:blip="">
          <dgm:adjLst/>
        </dgm:shape>
        <dgm:presOf axis="self"/>
        <dgm:constrLst>
          <dgm:constr type="tMarg" refType="primFontSz" fact="0.3"/>
          <dgm:constr type="bMarg" refType="primFontSz" fact="0.3"/>
          <dgm:constr type="lMarg" refType="primFontSz" fact="0.3"/>
          <dgm:constr type="rMarg" refType="primFontSz" fact="0.3"/>
        </dgm:constrLst>
        <dgm:ruleLst>
          <dgm:rule type="h" val="INF" fact="NaN" max="NaN"/>
        </dgm:ruleLst>
      </dgm:layoutNode>
      <dgm:choose name="Name1">
        <dgm:if name="Name2" axis="ch" ptType="node" func="cnt" op="gte" val="1">
          <dgm:layoutNode name="childText" styleLbl="revTx">
            <dgm:varLst>
              <dgm:bulletEnabled val="1"/>
            </dgm:varLst>
            <dgm:alg type="tx">
              <dgm:param type="stBulletLvl" val="1"/>
              <dgm:param type="lnSpAfChP" val="20"/>
            </dgm:alg>
            <dgm:shape xmlns:r="http://schemas.openxmlformats.org/officeDocument/2006/relationships" type="rect" r:blip="">
              <dgm:adjLst/>
            </dgm:shape>
            <dgm:presOf axis="des" ptType="node"/>
            <dgm:constrLst>
              <dgm:constr type="tMarg" refType="primFontSz" fact="0.1"/>
              <dgm:constr type="bMarg" refType="primFontSz" fact="0.1"/>
              <dgm:constr type="lMarg" refType="w" fact="0.09"/>
            </dgm:constrLst>
            <dgm:ruleLst>
              <dgm:rule type="h" val="INF" fact="NaN" max="NaN"/>
            </dgm:ruleLst>
          </dgm:layoutNode>
        </dgm:if>
        <dgm:else name="Name3">
          <dgm:choose name="Name4">
            <dgm:if name="Name5" axis="par ch" ptType="doc node" func="cnt" op="gte" val="2">
              <dgm:forEach name="Name6" axis="followSib" ptType="sibTrans" cnt="1">
                <dgm:layoutNode name="spacer">
                  <dgm:alg type="sp"/>
                  <dgm:shape xmlns:r="http://schemas.openxmlformats.org/officeDocument/2006/relationships" r:blip="">
                    <dgm:adjLst/>
                  </dgm:shape>
                  <dgm:presOf/>
                  <dgm:constrLst/>
                  <dgm:ruleLst/>
                </dgm:layoutNode>
              </dgm:forEach>
            </dgm:if>
            <dgm:else name="Name7"/>
          </dgm:choose>
        </dgm:else>
      </dgm:choose>
    </dgm:forEach>
  </dgm:layoutNode>
</dgm:layoutDef>
</file>

<file path=xl/diagrams/layout2.xml><?xml version="1.0" encoding="utf-8"?>
<dgm:layoutDef xmlns:dgm="http://schemas.openxmlformats.org/drawingml/2006/diagram" xmlns:a="http://schemas.openxmlformats.org/drawingml/2006/main" uniqueId="urn:microsoft.com/office/officeart/2005/8/layout/vList2">
  <dgm:title val=""/>
  <dgm:desc val=""/>
  <dgm:catLst>
    <dgm:cat type="list" pri="3000"/>
    <dgm:cat type="convert" pri="1000"/>
  </dgm:catLst>
  <dgm:sampData>
    <dgm:dataModel>
      <dgm:ptLst>
        <dgm:pt modelId="0" type="doc"/>
        <dgm:pt modelId="1">
          <dgm:prSet phldr="1"/>
        </dgm:pt>
        <dgm:pt modelId="11">
          <dgm:prSet phldr="1"/>
        </dgm:pt>
        <dgm:pt modelId="2">
          <dgm:prSet phldr="1"/>
        </dgm:pt>
        <dgm:pt modelId="21">
          <dgm:prSet phldr="1"/>
        </dgm:pt>
      </dgm:ptLst>
      <dgm:cxnLst>
        <dgm:cxn modelId="4" srcId="0" destId="1" srcOrd="0" destOrd="0"/>
        <dgm:cxn modelId="5" srcId="0" destId="2" srcOrd="1" destOrd="0"/>
        <dgm:cxn modelId="12" srcId="1" destId="11" srcOrd="0" destOrd="0"/>
        <dgm:cxn modelId="23" srcId="2" destId="21" srcOrd="0" destOrd="0"/>
      </dgm:cxnLst>
      <dgm:bg/>
      <dgm:whole/>
    </dgm:dataModel>
  </dgm:sampData>
  <dgm:styleData>
    <dgm:dataModel>
      <dgm:ptLst>
        <dgm:pt modelId="0" type="doc"/>
        <dgm:pt modelId="1"/>
        <dgm:pt modelId="2"/>
      </dgm:ptLst>
      <dgm:cxnLst>
        <dgm:cxn modelId="3" srcId="0" destId="1" srcOrd="0" destOrd="0"/>
        <dgm:cxn modelId="4" srcId="0" destId="2" srcOrd="1" destOrd="0"/>
      </dgm:cxnLst>
      <dgm:bg/>
      <dgm:whole/>
    </dgm:dataModel>
  </dgm:styleData>
  <dgm:clrData>
    <dgm:dataModel>
      <dgm:ptLst>
        <dgm:pt modelId="0" type="doc"/>
        <dgm:pt modelId="1"/>
        <dgm:pt modelId="2"/>
        <dgm:pt modelId="3"/>
        <dgm:pt modelId="4"/>
      </dgm:ptLst>
      <dgm:cxnLst>
        <dgm:cxn modelId="5" srcId="0" destId="1" srcOrd="0" destOrd="0"/>
        <dgm:cxn modelId="6" srcId="0" destId="2" srcOrd="1" destOrd="0"/>
        <dgm:cxn modelId="7" srcId="0" destId="3" srcOrd="2" destOrd="0"/>
        <dgm:cxn modelId="8" srcId="0" destId="4" srcOrd="3" destOrd="0"/>
      </dgm:cxnLst>
      <dgm:bg/>
      <dgm:whole/>
    </dgm:dataModel>
  </dgm:clrData>
  <dgm:layoutNode name="linear">
    <dgm:varLst>
      <dgm:animLvl val="lvl"/>
      <dgm:resizeHandles val="exact"/>
    </dgm:varLst>
    <dgm:alg type="lin">
      <dgm:param type="linDir" val="fromT"/>
      <dgm:param type="vertAlign" val="mid"/>
    </dgm:alg>
    <dgm:shape xmlns:r="http://schemas.openxmlformats.org/officeDocument/2006/relationships" r:blip="">
      <dgm:adjLst/>
    </dgm:shape>
    <dgm:presOf/>
    <dgm:constrLst>
      <dgm:constr type="w" for="ch" forName="parentText" refType="w"/>
      <dgm:constr type="h" for="ch" forName="parentText" refType="primFontSz" refFor="ch" refForName="parentText" fact="0.52"/>
      <dgm:constr type="w" for="ch" forName="childText" refType="w"/>
      <dgm:constr type="h" for="ch" forName="childText" refType="primFontSz" refFor="ch" refForName="parentText" fact="0.46"/>
      <dgm:constr type="h" for="ch" forName="parentText" op="equ"/>
      <dgm:constr type="primFontSz" for="ch" forName="parentText" op="equ" val="65"/>
      <dgm:constr type="primFontSz" for="ch" forName="childText" refType="primFontSz" refFor="ch" refForName="parentText" op="equ"/>
      <dgm:constr type="h" for="ch" forName="spacer" refType="primFontSz" refFor="ch" refForName="parentText" fact="0.08"/>
    </dgm:constrLst>
    <dgm:ruleLst>
      <dgm:rule type="primFontSz" for="ch" forName="parentText" val="5" fact="NaN" max="NaN"/>
    </dgm:ruleLst>
    <dgm:forEach name="Name0" axis="ch" ptType="node">
      <dgm:layoutNode name="parentText" styleLbl="node1">
        <dgm:varLst>
          <dgm:chMax val="0"/>
          <dgm:bulletEnabled val="1"/>
        </dgm:varLst>
        <dgm:alg type="tx">
          <dgm:param type="parTxLTRAlign" val="l"/>
          <dgm:param type="parTxRTLAlign" val="r"/>
        </dgm:alg>
        <dgm:shape xmlns:r="http://schemas.openxmlformats.org/officeDocument/2006/relationships" type="roundRect" r:blip="">
          <dgm:adjLst/>
        </dgm:shape>
        <dgm:presOf axis="self"/>
        <dgm:constrLst>
          <dgm:constr type="tMarg" refType="primFontSz" fact="0.3"/>
          <dgm:constr type="bMarg" refType="primFontSz" fact="0.3"/>
          <dgm:constr type="lMarg" refType="primFontSz" fact="0.3"/>
          <dgm:constr type="rMarg" refType="primFontSz" fact="0.3"/>
        </dgm:constrLst>
        <dgm:ruleLst>
          <dgm:rule type="h" val="INF" fact="NaN" max="NaN"/>
        </dgm:ruleLst>
      </dgm:layoutNode>
      <dgm:choose name="Name1">
        <dgm:if name="Name2" axis="ch" ptType="node" func="cnt" op="gte" val="1">
          <dgm:layoutNode name="childText" styleLbl="revTx">
            <dgm:varLst>
              <dgm:bulletEnabled val="1"/>
            </dgm:varLst>
            <dgm:alg type="tx">
              <dgm:param type="stBulletLvl" val="1"/>
              <dgm:param type="lnSpAfChP" val="20"/>
            </dgm:alg>
            <dgm:shape xmlns:r="http://schemas.openxmlformats.org/officeDocument/2006/relationships" type="rect" r:blip="">
              <dgm:adjLst/>
            </dgm:shape>
            <dgm:presOf axis="des" ptType="node"/>
            <dgm:constrLst>
              <dgm:constr type="tMarg" refType="primFontSz" fact="0.1"/>
              <dgm:constr type="bMarg" refType="primFontSz" fact="0.1"/>
              <dgm:constr type="lMarg" refType="w" fact="0.09"/>
            </dgm:constrLst>
            <dgm:ruleLst>
              <dgm:rule type="h" val="INF" fact="NaN" max="NaN"/>
            </dgm:ruleLst>
          </dgm:layoutNode>
        </dgm:if>
        <dgm:else name="Name3">
          <dgm:choose name="Name4">
            <dgm:if name="Name5" axis="par ch" ptType="doc node" func="cnt" op="gte" val="2">
              <dgm:forEach name="Name6" axis="followSib" ptType="sibTrans" cnt="1">
                <dgm:layoutNode name="spacer">
                  <dgm:alg type="sp"/>
                  <dgm:shape xmlns:r="http://schemas.openxmlformats.org/officeDocument/2006/relationships" r:blip="">
                    <dgm:adjLst/>
                  </dgm:shape>
                  <dgm:presOf/>
                  <dgm:constrLst/>
                  <dgm:ruleLst/>
                </dgm:layoutNode>
              </dgm:forEach>
            </dgm:if>
            <dgm:else name="Name7"/>
          </dgm:choose>
        </dgm:else>
      </dgm:choose>
    </dgm:forEach>
  </dgm:layoutNode>
</dgm:layoutDef>
</file>

<file path=xl/diagrams/layout3.xml><?xml version="1.0" encoding="utf-8"?>
<dgm:layoutDef xmlns:dgm="http://schemas.openxmlformats.org/drawingml/2006/diagram" xmlns:a="http://schemas.openxmlformats.org/drawingml/2006/main" uniqueId="urn:microsoft.com/office/officeart/2005/8/layout/vList2">
  <dgm:title val=""/>
  <dgm:desc val=""/>
  <dgm:catLst>
    <dgm:cat type="list" pri="3000"/>
    <dgm:cat type="convert" pri="1000"/>
  </dgm:catLst>
  <dgm:sampData>
    <dgm:dataModel>
      <dgm:ptLst>
        <dgm:pt modelId="0" type="doc"/>
        <dgm:pt modelId="1">
          <dgm:prSet phldr="1"/>
        </dgm:pt>
        <dgm:pt modelId="11">
          <dgm:prSet phldr="1"/>
        </dgm:pt>
        <dgm:pt modelId="2">
          <dgm:prSet phldr="1"/>
        </dgm:pt>
        <dgm:pt modelId="21">
          <dgm:prSet phldr="1"/>
        </dgm:pt>
      </dgm:ptLst>
      <dgm:cxnLst>
        <dgm:cxn modelId="4" srcId="0" destId="1" srcOrd="0" destOrd="0"/>
        <dgm:cxn modelId="5" srcId="0" destId="2" srcOrd="1" destOrd="0"/>
        <dgm:cxn modelId="12" srcId="1" destId="11" srcOrd="0" destOrd="0"/>
        <dgm:cxn modelId="23" srcId="2" destId="21" srcOrd="0" destOrd="0"/>
      </dgm:cxnLst>
      <dgm:bg/>
      <dgm:whole/>
    </dgm:dataModel>
  </dgm:sampData>
  <dgm:styleData>
    <dgm:dataModel>
      <dgm:ptLst>
        <dgm:pt modelId="0" type="doc"/>
        <dgm:pt modelId="1"/>
        <dgm:pt modelId="2"/>
      </dgm:ptLst>
      <dgm:cxnLst>
        <dgm:cxn modelId="3" srcId="0" destId="1" srcOrd="0" destOrd="0"/>
        <dgm:cxn modelId="4" srcId="0" destId="2" srcOrd="1" destOrd="0"/>
      </dgm:cxnLst>
      <dgm:bg/>
      <dgm:whole/>
    </dgm:dataModel>
  </dgm:styleData>
  <dgm:clrData>
    <dgm:dataModel>
      <dgm:ptLst>
        <dgm:pt modelId="0" type="doc"/>
        <dgm:pt modelId="1"/>
        <dgm:pt modelId="2"/>
        <dgm:pt modelId="3"/>
        <dgm:pt modelId="4"/>
      </dgm:ptLst>
      <dgm:cxnLst>
        <dgm:cxn modelId="5" srcId="0" destId="1" srcOrd="0" destOrd="0"/>
        <dgm:cxn modelId="6" srcId="0" destId="2" srcOrd="1" destOrd="0"/>
        <dgm:cxn modelId="7" srcId="0" destId="3" srcOrd="2" destOrd="0"/>
        <dgm:cxn modelId="8" srcId="0" destId="4" srcOrd="3" destOrd="0"/>
      </dgm:cxnLst>
      <dgm:bg/>
      <dgm:whole/>
    </dgm:dataModel>
  </dgm:clrData>
  <dgm:layoutNode name="linear">
    <dgm:varLst>
      <dgm:animLvl val="lvl"/>
      <dgm:resizeHandles val="exact"/>
    </dgm:varLst>
    <dgm:alg type="lin">
      <dgm:param type="linDir" val="fromT"/>
      <dgm:param type="vertAlign" val="mid"/>
    </dgm:alg>
    <dgm:shape xmlns:r="http://schemas.openxmlformats.org/officeDocument/2006/relationships" r:blip="">
      <dgm:adjLst/>
    </dgm:shape>
    <dgm:presOf/>
    <dgm:constrLst>
      <dgm:constr type="w" for="ch" forName="parentText" refType="w"/>
      <dgm:constr type="h" for="ch" forName="parentText" refType="primFontSz" refFor="ch" refForName="parentText" fact="0.52"/>
      <dgm:constr type="w" for="ch" forName="childText" refType="w"/>
      <dgm:constr type="h" for="ch" forName="childText" refType="primFontSz" refFor="ch" refForName="parentText" fact="0.46"/>
      <dgm:constr type="h" for="ch" forName="parentText" op="equ"/>
      <dgm:constr type="primFontSz" for="ch" forName="parentText" op="equ" val="65"/>
      <dgm:constr type="primFontSz" for="ch" forName="childText" refType="primFontSz" refFor="ch" refForName="parentText" op="equ"/>
      <dgm:constr type="h" for="ch" forName="spacer" refType="primFontSz" refFor="ch" refForName="parentText" fact="0.08"/>
    </dgm:constrLst>
    <dgm:ruleLst>
      <dgm:rule type="primFontSz" for="ch" forName="parentText" val="5" fact="NaN" max="NaN"/>
    </dgm:ruleLst>
    <dgm:forEach name="Name0" axis="ch" ptType="node">
      <dgm:layoutNode name="parentText" styleLbl="node1">
        <dgm:varLst>
          <dgm:chMax val="0"/>
          <dgm:bulletEnabled val="1"/>
        </dgm:varLst>
        <dgm:alg type="tx">
          <dgm:param type="parTxLTRAlign" val="l"/>
          <dgm:param type="parTxRTLAlign" val="r"/>
        </dgm:alg>
        <dgm:shape xmlns:r="http://schemas.openxmlformats.org/officeDocument/2006/relationships" type="roundRect" r:blip="">
          <dgm:adjLst/>
        </dgm:shape>
        <dgm:presOf axis="self"/>
        <dgm:constrLst>
          <dgm:constr type="tMarg" refType="primFontSz" fact="0.3"/>
          <dgm:constr type="bMarg" refType="primFontSz" fact="0.3"/>
          <dgm:constr type="lMarg" refType="primFontSz" fact="0.3"/>
          <dgm:constr type="rMarg" refType="primFontSz" fact="0.3"/>
        </dgm:constrLst>
        <dgm:ruleLst>
          <dgm:rule type="h" val="INF" fact="NaN" max="NaN"/>
        </dgm:ruleLst>
      </dgm:layoutNode>
      <dgm:choose name="Name1">
        <dgm:if name="Name2" axis="ch" ptType="node" func="cnt" op="gte" val="1">
          <dgm:layoutNode name="childText" styleLbl="revTx">
            <dgm:varLst>
              <dgm:bulletEnabled val="1"/>
            </dgm:varLst>
            <dgm:alg type="tx">
              <dgm:param type="stBulletLvl" val="1"/>
              <dgm:param type="lnSpAfChP" val="20"/>
            </dgm:alg>
            <dgm:shape xmlns:r="http://schemas.openxmlformats.org/officeDocument/2006/relationships" type="rect" r:blip="">
              <dgm:adjLst/>
            </dgm:shape>
            <dgm:presOf axis="des" ptType="node"/>
            <dgm:constrLst>
              <dgm:constr type="tMarg" refType="primFontSz" fact="0.1"/>
              <dgm:constr type="bMarg" refType="primFontSz" fact="0.1"/>
              <dgm:constr type="lMarg" refType="w" fact="0.09"/>
            </dgm:constrLst>
            <dgm:ruleLst>
              <dgm:rule type="h" val="INF" fact="NaN" max="NaN"/>
            </dgm:ruleLst>
          </dgm:layoutNode>
        </dgm:if>
        <dgm:else name="Name3">
          <dgm:choose name="Name4">
            <dgm:if name="Name5" axis="par ch" ptType="doc node" func="cnt" op="gte" val="2">
              <dgm:forEach name="Name6" axis="followSib" ptType="sibTrans" cnt="1">
                <dgm:layoutNode name="spacer">
                  <dgm:alg type="sp"/>
                  <dgm:shape xmlns:r="http://schemas.openxmlformats.org/officeDocument/2006/relationships" r:blip="">
                    <dgm:adjLst/>
                  </dgm:shape>
                  <dgm:presOf/>
                  <dgm:constrLst/>
                  <dgm:ruleLst/>
                </dgm:layoutNode>
              </dgm:forEach>
            </dgm:if>
            <dgm:else name="Name7"/>
          </dgm:choose>
        </dgm:else>
      </dgm:choose>
    </dgm:forEach>
  </dgm:layoutNode>
</dgm:layoutDef>
</file>

<file path=xl/diagrams/layout4.xml><?xml version="1.0" encoding="utf-8"?>
<dgm:layoutDef xmlns:dgm="http://schemas.openxmlformats.org/drawingml/2006/diagram" xmlns:a="http://schemas.openxmlformats.org/drawingml/2006/main" uniqueId="urn:microsoft.com/office/officeart/2005/8/layout/vList2">
  <dgm:title val=""/>
  <dgm:desc val=""/>
  <dgm:catLst>
    <dgm:cat type="list" pri="3000"/>
    <dgm:cat type="convert" pri="1000"/>
  </dgm:catLst>
  <dgm:sampData>
    <dgm:dataModel>
      <dgm:ptLst>
        <dgm:pt modelId="0" type="doc"/>
        <dgm:pt modelId="1">
          <dgm:prSet phldr="1"/>
        </dgm:pt>
        <dgm:pt modelId="11">
          <dgm:prSet phldr="1"/>
        </dgm:pt>
        <dgm:pt modelId="2">
          <dgm:prSet phldr="1"/>
        </dgm:pt>
        <dgm:pt modelId="21">
          <dgm:prSet phldr="1"/>
        </dgm:pt>
      </dgm:ptLst>
      <dgm:cxnLst>
        <dgm:cxn modelId="4" srcId="0" destId="1" srcOrd="0" destOrd="0"/>
        <dgm:cxn modelId="5" srcId="0" destId="2" srcOrd="1" destOrd="0"/>
        <dgm:cxn modelId="12" srcId="1" destId="11" srcOrd="0" destOrd="0"/>
        <dgm:cxn modelId="23" srcId="2" destId="21" srcOrd="0" destOrd="0"/>
      </dgm:cxnLst>
      <dgm:bg/>
      <dgm:whole/>
    </dgm:dataModel>
  </dgm:sampData>
  <dgm:styleData>
    <dgm:dataModel>
      <dgm:ptLst>
        <dgm:pt modelId="0" type="doc"/>
        <dgm:pt modelId="1"/>
        <dgm:pt modelId="2"/>
      </dgm:ptLst>
      <dgm:cxnLst>
        <dgm:cxn modelId="3" srcId="0" destId="1" srcOrd="0" destOrd="0"/>
        <dgm:cxn modelId="4" srcId="0" destId="2" srcOrd="1" destOrd="0"/>
      </dgm:cxnLst>
      <dgm:bg/>
      <dgm:whole/>
    </dgm:dataModel>
  </dgm:styleData>
  <dgm:clrData>
    <dgm:dataModel>
      <dgm:ptLst>
        <dgm:pt modelId="0" type="doc"/>
        <dgm:pt modelId="1"/>
        <dgm:pt modelId="2"/>
        <dgm:pt modelId="3"/>
        <dgm:pt modelId="4"/>
      </dgm:ptLst>
      <dgm:cxnLst>
        <dgm:cxn modelId="5" srcId="0" destId="1" srcOrd="0" destOrd="0"/>
        <dgm:cxn modelId="6" srcId="0" destId="2" srcOrd="1" destOrd="0"/>
        <dgm:cxn modelId="7" srcId="0" destId="3" srcOrd="2" destOrd="0"/>
        <dgm:cxn modelId="8" srcId="0" destId="4" srcOrd="3" destOrd="0"/>
      </dgm:cxnLst>
      <dgm:bg/>
      <dgm:whole/>
    </dgm:dataModel>
  </dgm:clrData>
  <dgm:layoutNode name="linear">
    <dgm:varLst>
      <dgm:animLvl val="lvl"/>
      <dgm:resizeHandles val="exact"/>
    </dgm:varLst>
    <dgm:alg type="lin">
      <dgm:param type="linDir" val="fromT"/>
      <dgm:param type="vertAlign" val="mid"/>
    </dgm:alg>
    <dgm:shape xmlns:r="http://schemas.openxmlformats.org/officeDocument/2006/relationships" r:blip="">
      <dgm:adjLst/>
    </dgm:shape>
    <dgm:presOf/>
    <dgm:constrLst>
      <dgm:constr type="w" for="ch" forName="parentText" refType="w"/>
      <dgm:constr type="h" for="ch" forName="parentText" refType="primFontSz" refFor="ch" refForName="parentText" fact="0.52"/>
      <dgm:constr type="w" for="ch" forName="childText" refType="w"/>
      <dgm:constr type="h" for="ch" forName="childText" refType="primFontSz" refFor="ch" refForName="parentText" fact="0.46"/>
      <dgm:constr type="h" for="ch" forName="parentText" op="equ"/>
      <dgm:constr type="primFontSz" for="ch" forName="parentText" op="equ" val="65"/>
      <dgm:constr type="primFontSz" for="ch" forName="childText" refType="primFontSz" refFor="ch" refForName="parentText" op="equ"/>
      <dgm:constr type="h" for="ch" forName="spacer" refType="primFontSz" refFor="ch" refForName="parentText" fact="0.08"/>
    </dgm:constrLst>
    <dgm:ruleLst>
      <dgm:rule type="primFontSz" for="ch" forName="parentText" val="5" fact="NaN" max="NaN"/>
    </dgm:ruleLst>
    <dgm:forEach name="Name0" axis="ch" ptType="node">
      <dgm:layoutNode name="parentText" styleLbl="node1">
        <dgm:varLst>
          <dgm:chMax val="0"/>
          <dgm:bulletEnabled val="1"/>
        </dgm:varLst>
        <dgm:alg type="tx">
          <dgm:param type="parTxLTRAlign" val="l"/>
          <dgm:param type="parTxRTLAlign" val="r"/>
        </dgm:alg>
        <dgm:shape xmlns:r="http://schemas.openxmlformats.org/officeDocument/2006/relationships" type="roundRect" r:blip="">
          <dgm:adjLst/>
        </dgm:shape>
        <dgm:presOf axis="self"/>
        <dgm:constrLst>
          <dgm:constr type="tMarg" refType="primFontSz" fact="0.3"/>
          <dgm:constr type="bMarg" refType="primFontSz" fact="0.3"/>
          <dgm:constr type="lMarg" refType="primFontSz" fact="0.3"/>
          <dgm:constr type="rMarg" refType="primFontSz" fact="0.3"/>
        </dgm:constrLst>
        <dgm:ruleLst>
          <dgm:rule type="h" val="INF" fact="NaN" max="NaN"/>
        </dgm:ruleLst>
      </dgm:layoutNode>
      <dgm:choose name="Name1">
        <dgm:if name="Name2" axis="ch" ptType="node" func="cnt" op="gte" val="1">
          <dgm:layoutNode name="childText" styleLbl="revTx">
            <dgm:varLst>
              <dgm:bulletEnabled val="1"/>
            </dgm:varLst>
            <dgm:alg type="tx">
              <dgm:param type="stBulletLvl" val="1"/>
              <dgm:param type="lnSpAfChP" val="20"/>
            </dgm:alg>
            <dgm:shape xmlns:r="http://schemas.openxmlformats.org/officeDocument/2006/relationships" type="rect" r:blip="">
              <dgm:adjLst/>
            </dgm:shape>
            <dgm:presOf axis="des" ptType="node"/>
            <dgm:constrLst>
              <dgm:constr type="tMarg" refType="primFontSz" fact="0.1"/>
              <dgm:constr type="bMarg" refType="primFontSz" fact="0.1"/>
              <dgm:constr type="lMarg" refType="w" fact="0.09"/>
            </dgm:constrLst>
            <dgm:ruleLst>
              <dgm:rule type="h" val="INF" fact="NaN" max="NaN"/>
            </dgm:ruleLst>
          </dgm:layoutNode>
        </dgm:if>
        <dgm:else name="Name3">
          <dgm:choose name="Name4">
            <dgm:if name="Name5" axis="par ch" ptType="doc node" func="cnt" op="gte" val="2">
              <dgm:forEach name="Name6" axis="followSib" ptType="sibTrans" cnt="1">
                <dgm:layoutNode name="spacer">
                  <dgm:alg type="sp"/>
                  <dgm:shape xmlns:r="http://schemas.openxmlformats.org/officeDocument/2006/relationships" r:blip="">
                    <dgm:adjLst/>
                  </dgm:shape>
                  <dgm:presOf/>
                  <dgm:constrLst/>
                  <dgm:ruleLst/>
                </dgm:layoutNode>
              </dgm:forEach>
            </dgm:if>
            <dgm:else name="Name7"/>
          </dgm:choose>
        </dgm:else>
      </dgm:choose>
    </dgm:forEach>
  </dgm:layoutNode>
</dgm:layoutDef>
</file>

<file path=xl/diagrams/quickStyle1.xml><?xml version="1.0" encoding="utf-8"?>
<dgm:styleDef xmlns:dgm="http://schemas.openxmlformats.org/drawingml/2006/diagram" xmlns:a="http://schemas.openxmlformats.org/drawingml/2006/main" uniqueId="urn:microsoft.com/office/officeart/2005/8/quickstyle/simple1">
  <dgm:title val=""/>
  <dgm:desc val=""/>
  <dgm:catLst>
    <dgm:cat type="simple" pri="10100"/>
  </dgm:catLst>
  <dgm:scene3d>
    <a:camera prst="orthographicFront"/>
    <a:lightRig rig="threePt" dir="t"/>
  </dgm:scene3d>
  <dgm:styleLbl name="node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l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ven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tx1"/>
      </a:fontRef>
    </dgm:style>
  </dgm:styleLbl>
  <dgm:styleLbl name="alig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fg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f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b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sibTrans1D1">
    <dgm:scene3d>
      <a:camera prst="orthographicFront"/>
      <a:lightRig rig="threePt" dir="t"/>
    </dgm:scene3d>
    <dgm:sp3d/>
    <dgm:txPr/>
    <dgm:style>
      <a:lnRef idx="1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callout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sst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1D1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2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3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4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con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trAlign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Align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B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dk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tr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Shp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revTx">
    <dgm:scene3d>
      <a:camera prst="orthographicFront"/>
      <a:lightRig rig="threePt" dir="t"/>
    </dgm:scene3d>
    <dgm:sp3d/>
    <dgm:txPr/>
    <dgm:style>
      <a:lnRef idx="0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</dgm:styleDef>
</file>

<file path=xl/diagrams/quickStyle2.xml><?xml version="1.0" encoding="utf-8"?>
<dgm:styleDef xmlns:dgm="http://schemas.openxmlformats.org/drawingml/2006/diagram" xmlns:a="http://schemas.openxmlformats.org/drawingml/2006/main" uniqueId="urn:microsoft.com/office/officeart/2005/8/quickstyle/simple1">
  <dgm:title val=""/>
  <dgm:desc val=""/>
  <dgm:catLst>
    <dgm:cat type="simple" pri="10100"/>
  </dgm:catLst>
  <dgm:scene3d>
    <a:camera prst="orthographicFront"/>
    <a:lightRig rig="threePt" dir="t"/>
  </dgm:scene3d>
  <dgm:styleLbl name="node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l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ven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tx1"/>
      </a:fontRef>
    </dgm:style>
  </dgm:styleLbl>
  <dgm:styleLbl name="alig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fg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f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b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sibTrans1D1">
    <dgm:scene3d>
      <a:camera prst="orthographicFront"/>
      <a:lightRig rig="threePt" dir="t"/>
    </dgm:scene3d>
    <dgm:sp3d/>
    <dgm:txPr/>
    <dgm:style>
      <a:lnRef idx="1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callout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sst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1D1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2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3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4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con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trAlign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Align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B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dk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tr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Shp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revTx">
    <dgm:scene3d>
      <a:camera prst="orthographicFront"/>
      <a:lightRig rig="threePt" dir="t"/>
    </dgm:scene3d>
    <dgm:sp3d/>
    <dgm:txPr/>
    <dgm:style>
      <a:lnRef idx="0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</dgm:styleDef>
</file>

<file path=xl/diagrams/quickStyle3.xml><?xml version="1.0" encoding="utf-8"?>
<dgm:styleDef xmlns:dgm="http://schemas.openxmlformats.org/drawingml/2006/diagram" xmlns:a="http://schemas.openxmlformats.org/drawingml/2006/main" uniqueId="urn:microsoft.com/office/officeart/2005/8/quickstyle/simple1">
  <dgm:title val=""/>
  <dgm:desc val=""/>
  <dgm:catLst>
    <dgm:cat type="simple" pri="10100"/>
  </dgm:catLst>
  <dgm:scene3d>
    <a:camera prst="orthographicFront"/>
    <a:lightRig rig="threePt" dir="t"/>
  </dgm:scene3d>
  <dgm:styleLbl name="node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l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ven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tx1"/>
      </a:fontRef>
    </dgm:style>
  </dgm:styleLbl>
  <dgm:styleLbl name="alig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fg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f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b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sibTrans1D1">
    <dgm:scene3d>
      <a:camera prst="orthographicFront"/>
      <a:lightRig rig="threePt" dir="t"/>
    </dgm:scene3d>
    <dgm:sp3d/>
    <dgm:txPr/>
    <dgm:style>
      <a:lnRef idx="1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callout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sst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1D1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2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3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4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con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trAlign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Align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B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dk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tr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Shp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revTx">
    <dgm:scene3d>
      <a:camera prst="orthographicFront"/>
      <a:lightRig rig="threePt" dir="t"/>
    </dgm:scene3d>
    <dgm:sp3d/>
    <dgm:txPr/>
    <dgm:style>
      <a:lnRef idx="0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</dgm:styleDef>
</file>

<file path=xl/diagrams/quickStyle4.xml><?xml version="1.0" encoding="utf-8"?>
<dgm:styleDef xmlns:dgm="http://schemas.openxmlformats.org/drawingml/2006/diagram" xmlns:a="http://schemas.openxmlformats.org/drawingml/2006/main" uniqueId="urn:microsoft.com/office/officeart/2005/8/quickstyle/simple1">
  <dgm:title val=""/>
  <dgm:desc val=""/>
  <dgm:catLst>
    <dgm:cat type="simple" pri="10100"/>
  </dgm:catLst>
  <dgm:scene3d>
    <a:camera prst="orthographicFront"/>
    <a:lightRig rig="threePt" dir="t"/>
  </dgm:scene3d>
  <dgm:styleLbl name="node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l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ven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tx1"/>
      </a:fontRef>
    </dgm:style>
  </dgm:styleLbl>
  <dgm:styleLbl name="alig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fg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f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b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sibTrans1D1">
    <dgm:scene3d>
      <a:camera prst="orthographicFront"/>
      <a:lightRig rig="threePt" dir="t"/>
    </dgm:scene3d>
    <dgm:sp3d/>
    <dgm:txPr/>
    <dgm:style>
      <a:lnRef idx="1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callout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sst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1D1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2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3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4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con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trAlign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Align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B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dk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tr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Shp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revTx">
    <dgm:scene3d>
      <a:camera prst="orthographicFront"/>
      <a:lightRig rig="threePt" dir="t"/>
    </dgm:scene3d>
    <dgm:sp3d/>
    <dgm:txPr/>
    <dgm:style>
      <a:lnRef idx="0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</dgm:styleDef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hyperlink" Target="#Indicadores!A1"/><Relationship Id="rId13" Type="http://schemas.microsoft.com/office/2007/relationships/diagramDrawing" Target="../diagrams/drawing2.xml"/><Relationship Id="rId18" Type="http://schemas.microsoft.com/office/2007/relationships/diagramDrawing" Target="../diagrams/drawing3.xml"/><Relationship Id="rId26" Type="http://schemas.openxmlformats.org/officeDocument/2006/relationships/image" Target="../media/image1.png"/><Relationship Id="rId3" Type="http://schemas.openxmlformats.org/officeDocument/2006/relationships/diagramQuickStyle" Target="../diagrams/quickStyle1.xml"/><Relationship Id="rId21" Type="http://schemas.openxmlformats.org/officeDocument/2006/relationships/diagramQuickStyle" Target="../diagrams/quickStyle4.xml"/><Relationship Id="rId7" Type="http://schemas.openxmlformats.org/officeDocument/2006/relationships/hyperlink" Target="#Balan&#231;o!A1"/><Relationship Id="rId12" Type="http://schemas.openxmlformats.org/officeDocument/2006/relationships/diagramColors" Target="../diagrams/colors2.xml"/><Relationship Id="rId17" Type="http://schemas.openxmlformats.org/officeDocument/2006/relationships/diagramColors" Target="../diagrams/colors3.xml"/><Relationship Id="rId25" Type="http://schemas.openxmlformats.org/officeDocument/2006/relationships/hyperlink" Target="#Gloss&#225;rio!A1"/><Relationship Id="rId2" Type="http://schemas.openxmlformats.org/officeDocument/2006/relationships/diagramLayout" Target="../diagrams/layout1.xml"/><Relationship Id="rId16" Type="http://schemas.openxmlformats.org/officeDocument/2006/relationships/diagramQuickStyle" Target="../diagrams/quickStyle3.xml"/><Relationship Id="rId20" Type="http://schemas.openxmlformats.org/officeDocument/2006/relationships/diagramLayout" Target="../diagrams/layout4.xml"/><Relationship Id="rId1" Type="http://schemas.openxmlformats.org/officeDocument/2006/relationships/diagramData" Target="../diagrams/data1.xml"/><Relationship Id="rId6" Type="http://schemas.openxmlformats.org/officeDocument/2006/relationships/hyperlink" Target="#DRE!A1"/><Relationship Id="rId11" Type="http://schemas.openxmlformats.org/officeDocument/2006/relationships/diagramQuickStyle" Target="../diagrams/quickStyle2.xml"/><Relationship Id="rId24" Type="http://schemas.openxmlformats.org/officeDocument/2006/relationships/hyperlink" Target="#Produtos!A1"/><Relationship Id="rId5" Type="http://schemas.microsoft.com/office/2007/relationships/diagramDrawing" Target="../diagrams/drawing1.xml"/><Relationship Id="rId15" Type="http://schemas.openxmlformats.org/officeDocument/2006/relationships/diagramLayout" Target="../diagrams/layout3.xml"/><Relationship Id="rId23" Type="http://schemas.microsoft.com/office/2007/relationships/diagramDrawing" Target="../diagrams/drawing4.xml"/><Relationship Id="rId10" Type="http://schemas.openxmlformats.org/officeDocument/2006/relationships/diagramLayout" Target="../diagrams/layout2.xml"/><Relationship Id="rId19" Type="http://schemas.openxmlformats.org/officeDocument/2006/relationships/diagramData" Target="../diagrams/data4.xml"/><Relationship Id="rId4" Type="http://schemas.openxmlformats.org/officeDocument/2006/relationships/diagramColors" Target="../diagrams/colors1.xml"/><Relationship Id="rId9" Type="http://schemas.openxmlformats.org/officeDocument/2006/relationships/diagramData" Target="../diagrams/data2.xml"/><Relationship Id="rId14" Type="http://schemas.openxmlformats.org/officeDocument/2006/relationships/diagramData" Target="../diagrams/data3.xml"/><Relationship Id="rId22" Type="http://schemas.openxmlformats.org/officeDocument/2006/relationships/diagramColors" Target="../diagrams/colors4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hyperlink" Target="#CAPA!A1"/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3.png"/><Relationship Id="rId1" Type="http://schemas.openxmlformats.org/officeDocument/2006/relationships/hyperlink" Target="#CAPA!A1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3.png"/><Relationship Id="rId1" Type="http://schemas.openxmlformats.org/officeDocument/2006/relationships/hyperlink" Target="#CAPA!A1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3.png"/><Relationship Id="rId1" Type="http://schemas.openxmlformats.org/officeDocument/2006/relationships/hyperlink" Target="#CAPA!A1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3.png"/><Relationship Id="rId1" Type="http://schemas.openxmlformats.org/officeDocument/2006/relationships/hyperlink" Target="#CAPA!A1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3.png"/><Relationship Id="rId1" Type="http://schemas.openxmlformats.org/officeDocument/2006/relationships/hyperlink" Target="#CAPA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409575</xdr:colOff>
      <xdr:row>0</xdr:row>
      <xdr:rowOff>0</xdr:rowOff>
    </xdr:from>
    <xdr:to>
      <xdr:col>7</xdr:col>
      <xdr:colOff>252437</xdr:colOff>
      <xdr:row>0</xdr:row>
      <xdr:rowOff>0</xdr:rowOff>
    </xdr:to>
    <xdr:graphicFrame macro="">
      <xdr:nvGraphicFramePr>
        <xdr:cNvPr id="9" name="Diagrama 8">
          <a:extLst>
            <a:ext uri="{FF2B5EF4-FFF2-40B4-BE49-F238E27FC236}">
              <a16:creationId xmlns="" xmlns:a16="http://schemas.microsoft.com/office/drawing/2014/main" id="{00000000-0008-0000-0000-000009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diagram">
          <dgm:relIds xmlns:dgm="http://schemas.openxmlformats.org/drawingml/2006/diagram" xmlns:r="http://schemas.openxmlformats.org/officeDocument/2006/relationships" r:dm="rId1" r:lo="rId2" r:qs="rId3" r:cs="rId4"/>
        </a:graphicData>
      </a:graphic>
    </xdr:graphicFrame>
    <xdr:clientData/>
  </xdr:twoCellAnchor>
  <xdr:twoCellAnchor>
    <xdr:from>
      <xdr:col>1</xdr:col>
      <xdr:colOff>428625</xdr:colOff>
      <xdr:row>0</xdr:row>
      <xdr:rowOff>0</xdr:rowOff>
    </xdr:from>
    <xdr:to>
      <xdr:col>7</xdr:col>
      <xdr:colOff>219075</xdr:colOff>
      <xdr:row>0</xdr:row>
      <xdr:rowOff>0</xdr:rowOff>
    </xdr:to>
    <xdr:sp macro="" textlink="">
      <xdr:nvSpPr>
        <xdr:cNvPr id="53507" name="Rectangle 2">
          <a:hlinkClick xmlns:r="http://schemas.openxmlformats.org/officeDocument/2006/relationships" r:id="rId6"/>
          <a:extLst>
            <a:ext uri="{FF2B5EF4-FFF2-40B4-BE49-F238E27FC236}">
              <a16:creationId xmlns="" xmlns:a16="http://schemas.microsoft.com/office/drawing/2014/main" id="{00000000-0008-0000-0000-000003D10000}"/>
            </a:ext>
          </a:extLst>
        </xdr:cNvPr>
        <xdr:cNvSpPr>
          <a:spLocks noChangeArrowheads="1"/>
        </xdr:cNvSpPr>
      </xdr:nvSpPr>
      <xdr:spPr bwMode="auto">
        <a:xfrm>
          <a:off x="1038225" y="1143000"/>
          <a:ext cx="3448050" cy="857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400050</xdr:colOff>
      <xdr:row>0</xdr:row>
      <xdr:rowOff>0</xdr:rowOff>
    </xdr:from>
    <xdr:to>
      <xdr:col>7</xdr:col>
      <xdr:colOff>247650</xdr:colOff>
      <xdr:row>0</xdr:row>
      <xdr:rowOff>0</xdr:rowOff>
    </xdr:to>
    <xdr:sp macro="" textlink="">
      <xdr:nvSpPr>
        <xdr:cNvPr id="53508" name="Rectangle 4">
          <a:hlinkClick xmlns:r="http://schemas.openxmlformats.org/officeDocument/2006/relationships" r:id="rId7"/>
          <a:extLst>
            <a:ext uri="{FF2B5EF4-FFF2-40B4-BE49-F238E27FC236}">
              <a16:creationId xmlns="" xmlns:a16="http://schemas.microsoft.com/office/drawing/2014/main" id="{00000000-0008-0000-0000-000004D10000}"/>
            </a:ext>
          </a:extLst>
        </xdr:cNvPr>
        <xdr:cNvSpPr>
          <a:spLocks noChangeArrowheads="1"/>
        </xdr:cNvSpPr>
      </xdr:nvSpPr>
      <xdr:spPr bwMode="auto">
        <a:xfrm>
          <a:off x="1009650" y="2143125"/>
          <a:ext cx="3505200" cy="866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419100</xdr:colOff>
      <xdr:row>0</xdr:row>
      <xdr:rowOff>0</xdr:rowOff>
    </xdr:from>
    <xdr:to>
      <xdr:col>7</xdr:col>
      <xdr:colOff>209550</xdr:colOff>
      <xdr:row>0</xdr:row>
      <xdr:rowOff>0</xdr:rowOff>
    </xdr:to>
    <xdr:sp macro="" textlink="">
      <xdr:nvSpPr>
        <xdr:cNvPr id="53509" name="Rectangle 5">
          <a:hlinkClick xmlns:r="http://schemas.openxmlformats.org/officeDocument/2006/relationships" r:id="rId8"/>
          <a:extLst>
            <a:ext uri="{FF2B5EF4-FFF2-40B4-BE49-F238E27FC236}">
              <a16:creationId xmlns="" xmlns:a16="http://schemas.microsoft.com/office/drawing/2014/main" id="{00000000-0008-0000-0000-000005D10000}"/>
            </a:ext>
          </a:extLst>
        </xdr:cNvPr>
        <xdr:cNvSpPr>
          <a:spLocks noChangeArrowheads="1"/>
        </xdr:cNvSpPr>
      </xdr:nvSpPr>
      <xdr:spPr bwMode="auto">
        <a:xfrm>
          <a:off x="1028700" y="3181350"/>
          <a:ext cx="3448050" cy="838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409575</xdr:colOff>
      <xdr:row>0</xdr:row>
      <xdr:rowOff>0</xdr:rowOff>
    </xdr:from>
    <xdr:to>
      <xdr:col>7</xdr:col>
      <xdr:colOff>252437</xdr:colOff>
      <xdr:row>0</xdr:row>
      <xdr:rowOff>0</xdr:rowOff>
    </xdr:to>
    <xdr:graphicFrame macro="">
      <xdr:nvGraphicFramePr>
        <xdr:cNvPr id="20" name="Diagrama 19">
          <a:extLst>
            <a:ext uri="{FF2B5EF4-FFF2-40B4-BE49-F238E27FC236}">
              <a16:creationId xmlns="" xmlns:a16="http://schemas.microsoft.com/office/drawing/2014/main" id="{00000000-0008-0000-0000-000009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diagram">
          <dgm:relIds xmlns:dgm="http://schemas.openxmlformats.org/drawingml/2006/diagram" xmlns:r="http://schemas.openxmlformats.org/officeDocument/2006/relationships" r:dm="rId9" r:lo="rId10" r:qs="rId11" r:cs="rId12"/>
        </a:graphicData>
      </a:graphic>
    </xdr:graphicFrame>
    <xdr:clientData/>
  </xdr:twoCellAnchor>
  <xdr:twoCellAnchor>
    <xdr:from>
      <xdr:col>1</xdr:col>
      <xdr:colOff>428625</xdr:colOff>
      <xdr:row>0</xdr:row>
      <xdr:rowOff>0</xdr:rowOff>
    </xdr:from>
    <xdr:to>
      <xdr:col>7</xdr:col>
      <xdr:colOff>219075</xdr:colOff>
      <xdr:row>0</xdr:row>
      <xdr:rowOff>0</xdr:rowOff>
    </xdr:to>
    <xdr:sp macro="" textlink="">
      <xdr:nvSpPr>
        <xdr:cNvPr id="21" name="Rectangle 2">
          <a:hlinkClick xmlns:r="http://schemas.openxmlformats.org/officeDocument/2006/relationships" r:id="rId6"/>
          <a:extLst>
            <a:ext uri="{FF2B5EF4-FFF2-40B4-BE49-F238E27FC236}">
              <a16:creationId xmlns="" xmlns:a16="http://schemas.microsoft.com/office/drawing/2014/main" id="{00000000-0008-0000-0000-00008B200000}"/>
            </a:ext>
          </a:extLst>
        </xdr:cNvPr>
        <xdr:cNvSpPr>
          <a:spLocks noChangeArrowheads="1"/>
        </xdr:cNvSpPr>
      </xdr:nvSpPr>
      <xdr:spPr bwMode="auto">
        <a:xfrm>
          <a:off x="1038225" y="1143000"/>
          <a:ext cx="3448050" cy="857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400050</xdr:colOff>
      <xdr:row>0</xdr:row>
      <xdr:rowOff>0</xdr:rowOff>
    </xdr:from>
    <xdr:to>
      <xdr:col>7</xdr:col>
      <xdr:colOff>247650</xdr:colOff>
      <xdr:row>0</xdr:row>
      <xdr:rowOff>0</xdr:rowOff>
    </xdr:to>
    <xdr:sp macro="" textlink="">
      <xdr:nvSpPr>
        <xdr:cNvPr id="22" name="Rectangle 4">
          <a:hlinkClick xmlns:r="http://schemas.openxmlformats.org/officeDocument/2006/relationships" r:id="rId7"/>
          <a:extLst>
            <a:ext uri="{FF2B5EF4-FFF2-40B4-BE49-F238E27FC236}">
              <a16:creationId xmlns="" xmlns:a16="http://schemas.microsoft.com/office/drawing/2014/main" id="{00000000-0008-0000-0000-00008C200000}"/>
            </a:ext>
          </a:extLst>
        </xdr:cNvPr>
        <xdr:cNvSpPr>
          <a:spLocks noChangeArrowheads="1"/>
        </xdr:cNvSpPr>
      </xdr:nvSpPr>
      <xdr:spPr bwMode="auto">
        <a:xfrm>
          <a:off x="1009650" y="2143125"/>
          <a:ext cx="3505200" cy="866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419100</xdr:colOff>
      <xdr:row>0</xdr:row>
      <xdr:rowOff>0</xdr:rowOff>
    </xdr:from>
    <xdr:to>
      <xdr:col>7</xdr:col>
      <xdr:colOff>209550</xdr:colOff>
      <xdr:row>0</xdr:row>
      <xdr:rowOff>0</xdr:rowOff>
    </xdr:to>
    <xdr:sp macro="" textlink="">
      <xdr:nvSpPr>
        <xdr:cNvPr id="23" name="Rectangle 5">
          <a:hlinkClick xmlns:r="http://schemas.openxmlformats.org/officeDocument/2006/relationships" r:id="rId8"/>
          <a:extLst>
            <a:ext uri="{FF2B5EF4-FFF2-40B4-BE49-F238E27FC236}">
              <a16:creationId xmlns="" xmlns:a16="http://schemas.microsoft.com/office/drawing/2014/main" id="{00000000-0008-0000-0000-00008D200000}"/>
            </a:ext>
          </a:extLst>
        </xdr:cNvPr>
        <xdr:cNvSpPr>
          <a:spLocks noChangeArrowheads="1"/>
        </xdr:cNvSpPr>
      </xdr:nvSpPr>
      <xdr:spPr bwMode="auto">
        <a:xfrm>
          <a:off x="1028700" y="3181350"/>
          <a:ext cx="3448050" cy="838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8</xdr:col>
      <xdr:colOff>395316</xdr:colOff>
      <xdr:row>9</xdr:row>
      <xdr:rowOff>47624</xdr:rowOff>
    </xdr:from>
    <xdr:to>
      <xdr:col>14</xdr:col>
      <xdr:colOff>238178</xdr:colOff>
      <xdr:row>21</xdr:row>
      <xdr:rowOff>66673</xdr:rowOff>
    </xdr:to>
    <xdr:graphicFrame macro="">
      <xdr:nvGraphicFramePr>
        <xdr:cNvPr id="27" name="Diagrama 26">
          <a:extLst>
            <a:ext uri="{FF2B5EF4-FFF2-40B4-BE49-F238E27FC236}">
              <a16:creationId xmlns="" xmlns:a16="http://schemas.microsoft.com/office/drawing/2014/main" id="{00000000-0008-0000-0000-00000A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diagram">
          <dgm:relIds xmlns:dgm="http://schemas.openxmlformats.org/drawingml/2006/diagram" xmlns:r="http://schemas.openxmlformats.org/officeDocument/2006/relationships" r:dm="rId14" r:lo="rId15" r:qs="rId16" r:cs="rId17"/>
        </a:graphicData>
      </a:graphic>
    </xdr:graphicFrame>
    <xdr:clientData/>
  </xdr:twoCellAnchor>
  <xdr:twoCellAnchor>
    <xdr:from>
      <xdr:col>1</xdr:col>
      <xdr:colOff>409575</xdr:colOff>
      <xdr:row>5</xdr:row>
      <xdr:rowOff>153963</xdr:rowOff>
    </xdr:from>
    <xdr:to>
      <xdr:col>7</xdr:col>
      <xdr:colOff>252437</xdr:colOff>
      <xdr:row>24</xdr:row>
      <xdr:rowOff>6346</xdr:rowOff>
    </xdr:to>
    <xdr:graphicFrame macro="">
      <xdr:nvGraphicFramePr>
        <xdr:cNvPr id="28" name="Diagrama 27">
          <a:extLst>
            <a:ext uri="{FF2B5EF4-FFF2-40B4-BE49-F238E27FC236}">
              <a16:creationId xmlns="" xmlns:a16="http://schemas.microsoft.com/office/drawing/2014/main" id="{00000000-0008-0000-0000-000009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diagram">
          <dgm:relIds xmlns:dgm="http://schemas.openxmlformats.org/drawingml/2006/diagram" xmlns:r="http://schemas.openxmlformats.org/officeDocument/2006/relationships" r:dm="rId19" r:lo="rId20" r:qs="rId21" r:cs="rId22"/>
        </a:graphicData>
      </a:graphic>
    </xdr:graphicFrame>
    <xdr:clientData/>
  </xdr:twoCellAnchor>
  <xdr:twoCellAnchor>
    <xdr:from>
      <xdr:col>1</xdr:col>
      <xdr:colOff>428625</xdr:colOff>
      <xdr:row>6</xdr:row>
      <xdr:rowOff>0</xdr:rowOff>
    </xdr:from>
    <xdr:to>
      <xdr:col>7</xdr:col>
      <xdr:colOff>219075</xdr:colOff>
      <xdr:row>11</xdr:row>
      <xdr:rowOff>47625</xdr:rowOff>
    </xdr:to>
    <xdr:sp macro="" textlink="">
      <xdr:nvSpPr>
        <xdr:cNvPr id="29" name="Rectangle 2">
          <a:hlinkClick xmlns:r="http://schemas.openxmlformats.org/officeDocument/2006/relationships" r:id="rId6"/>
          <a:extLst>
            <a:ext uri="{FF2B5EF4-FFF2-40B4-BE49-F238E27FC236}">
              <a16:creationId xmlns="" xmlns:a16="http://schemas.microsoft.com/office/drawing/2014/main" id="{00000000-0008-0000-0000-00008B200000}"/>
            </a:ext>
          </a:extLst>
        </xdr:cNvPr>
        <xdr:cNvSpPr>
          <a:spLocks noChangeArrowheads="1"/>
        </xdr:cNvSpPr>
      </xdr:nvSpPr>
      <xdr:spPr bwMode="auto">
        <a:xfrm>
          <a:off x="1038225" y="1143000"/>
          <a:ext cx="3448050" cy="857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400050</xdr:colOff>
      <xdr:row>12</xdr:row>
      <xdr:rowOff>28575</xdr:rowOff>
    </xdr:from>
    <xdr:to>
      <xdr:col>7</xdr:col>
      <xdr:colOff>247650</xdr:colOff>
      <xdr:row>17</xdr:row>
      <xdr:rowOff>85725</xdr:rowOff>
    </xdr:to>
    <xdr:sp macro="" textlink="">
      <xdr:nvSpPr>
        <xdr:cNvPr id="30" name="Rectangle 4">
          <a:hlinkClick xmlns:r="http://schemas.openxmlformats.org/officeDocument/2006/relationships" r:id="rId7"/>
          <a:extLst>
            <a:ext uri="{FF2B5EF4-FFF2-40B4-BE49-F238E27FC236}">
              <a16:creationId xmlns="" xmlns:a16="http://schemas.microsoft.com/office/drawing/2014/main" id="{00000000-0008-0000-0000-00008C200000}"/>
            </a:ext>
          </a:extLst>
        </xdr:cNvPr>
        <xdr:cNvSpPr>
          <a:spLocks noChangeArrowheads="1"/>
        </xdr:cNvSpPr>
      </xdr:nvSpPr>
      <xdr:spPr bwMode="auto">
        <a:xfrm>
          <a:off x="1009650" y="2143125"/>
          <a:ext cx="3505200" cy="866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419100</xdr:colOff>
      <xdr:row>18</xdr:row>
      <xdr:rowOff>95250</xdr:rowOff>
    </xdr:from>
    <xdr:to>
      <xdr:col>7</xdr:col>
      <xdr:colOff>209550</xdr:colOff>
      <xdr:row>23</xdr:row>
      <xdr:rowOff>123825</xdr:rowOff>
    </xdr:to>
    <xdr:sp macro="" textlink="">
      <xdr:nvSpPr>
        <xdr:cNvPr id="31" name="Rectangle 5">
          <a:hlinkClick xmlns:r="http://schemas.openxmlformats.org/officeDocument/2006/relationships" r:id="rId8"/>
          <a:extLst>
            <a:ext uri="{FF2B5EF4-FFF2-40B4-BE49-F238E27FC236}">
              <a16:creationId xmlns="" xmlns:a16="http://schemas.microsoft.com/office/drawing/2014/main" id="{00000000-0008-0000-0000-00008D200000}"/>
            </a:ext>
          </a:extLst>
        </xdr:cNvPr>
        <xdr:cNvSpPr>
          <a:spLocks noChangeArrowheads="1"/>
        </xdr:cNvSpPr>
      </xdr:nvSpPr>
      <xdr:spPr bwMode="auto">
        <a:xfrm>
          <a:off x="1028700" y="3181350"/>
          <a:ext cx="3448050" cy="838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8</xdr:col>
      <xdr:colOff>209550</xdr:colOff>
      <xdr:row>6</xdr:row>
      <xdr:rowOff>123825</xdr:rowOff>
    </xdr:from>
    <xdr:to>
      <xdr:col>14</xdr:col>
      <xdr:colOff>28575</xdr:colOff>
      <xdr:row>11</xdr:row>
      <xdr:rowOff>142875</xdr:rowOff>
    </xdr:to>
    <xdr:sp macro="" textlink="">
      <xdr:nvSpPr>
        <xdr:cNvPr id="32" name="Rectangle 7">
          <a:hlinkClick xmlns:r="http://schemas.openxmlformats.org/officeDocument/2006/relationships" r:id="rId24"/>
          <a:extLst>
            <a:ext uri="{FF2B5EF4-FFF2-40B4-BE49-F238E27FC236}">
              <a16:creationId xmlns="" xmlns:a16="http://schemas.microsoft.com/office/drawing/2014/main" id="{00000000-0008-0000-0000-00008E200000}"/>
            </a:ext>
          </a:extLst>
        </xdr:cNvPr>
        <xdr:cNvSpPr>
          <a:spLocks noChangeArrowheads="1"/>
        </xdr:cNvSpPr>
      </xdr:nvSpPr>
      <xdr:spPr bwMode="auto">
        <a:xfrm>
          <a:off x="5086350" y="1266825"/>
          <a:ext cx="3476625" cy="828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8</xdr:col>
      <xdr:colOff>209550</xdr:colOff>
      <xdr:row>18</xdr:row>
      <xdr:rowOff>57150</xdr:rowOff>
    </xdr:from>
    <xdr:to>
      <xdr:col>14</xdr:col>
      <xdr:colOff>28575</xdr:colOff>
      <xdr:row>23</xdr:row>
      <xdr:rowOff>76200</xdr:rowOff>
    </xdr:to>
    <xdr:sp macro="" textlink="">
      <xdr:nvSpPr>
        <xdr:cNvPr id="33" name="Rectangle 10">
          <a:hlinkClick xmlns:r="http://schemas.openxmlformats.org/officeDocument/2006/relationships" r:id="rId25"/>
          <a:extLst>
            <a:ext uri="{FF2B5EF4-FFF2-40B4-BE49-F238E27FC236}">
              <a16:creationId xmlns="" xmlns:a16="http://schemas.microsoft.com/office/drawing/2014/main" id="{00000000-0008-0000-0000-00008F200000}"/>
            </a:ext>
          </a:extLst>
        </xdr:cNvPr>
        <xdr:cNvSpPr>
          <a:spLocks noChangeArrowheads="1"/>
        </xdr:cNvSpPr>
      </xdr:nvSpPr>
      <xdr:spPr bwMode="auto">
        <a:xfrm>
          <a:off x="5086350" y="3143250"/>
          <a:ext cx="3476625" cy="828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314325</xdr:colOff>
      <xdr:row>0</xdr:row>
      <xdr:rowOff>66675</xdr:rowOff>
    </xdr:from>
    <xdr:to>
      <xdr:col>2</xdr:col>
      <xdr:colOff>133350</xdr:colOff>
      <xdr:row>5</xdr:row>
      <xdr:rowOff>133350</xdr:rowOff>
    </xdr:to>
    <xdr:pic>
      <xdr:nvPicPr>
        <xdr:cNvPr id="34" name="Picture 1" descr="Nova Porto">
          <a:extLst>
            <a:ext uri="{FF2B5EF4-FFF2-40B4-BE49-F238E27FC236}">
              <a16:creationId xmlns="" xmlns:a16="http://schemas.microsoft.com/office/drawing/2014/main" id="{00000000-0008-0000-0000-000090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4325" y="66675"/>
          <a:ext cx="1038225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</xdr:colOff>
      <xdr:row>0</xdr:row>
      <xdr:rowOff>9525</xdr:rowOff>
    </xdr:from>
    <xdr:to>
      <xdr:col>0</xdr:col>
      <xdr:colOff>657225</xdr:colOff>
      <xdr:row>2</xdr:row>
      <xdr:rowOff>495300</xdr:rowOff>
    </xdr:to>
    <xdr:pic>
      <xdr:nvPicPr>
        <xdr:cNvPr id="54400" name="Imagem 3" descr="novo logo porto.png">
          <a:extLst>
            <a:ext uri="{FF2B5EF4-FFF2-40B4-BE49-F238E27FC236}">
              <a16:creationId xmlns="" xmlns:a16="http://schemas.microsoft.com/office/drawing/2014/main" id="{00000000-0008-0000-0100-000080D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25"/>
          <a:ext cx="60960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1390650</xdr:colOff>
      <xdr:row>2</xdr:row>
      <xdr:rowOff>152400</xdr:rowOff>
    </xdr:from>
    <xdr:ext cx="452753" cy="264560"/>
    <xdr:sp macro="" textlink="">
      <xdr:nvSpPr>
        <xdr:cNvPr id="7" name="CaixaDeTexto 6">
          <a:extLst>
            <a:ext uri="{FF2B5EF4-FFF2-40B4-BE49-F238E27FC236}">
              <a16:creationId xmlns="" xmlns:a16="http://schemas.microsoft.com/office/drawing/2014/main" id="{00000000-0008-0000-0100-000007000000}"/>
            </a:ext>
          </a:extLst>
        </xdr:cNvPr>
        <xdr:cNvSpPr txBox="1"/>
      </xdr:nvSpPr>
      <xdr:spPr>
        <a:xfrm>
          <a:off x="1390650" y="469900"/>
          <a:ext cx="452753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pt-BR" sz="1100"/>
            <a:t>Back</a:t>
          </a:r>
        </a:p>
      </xdr:txBody>
    </xdr:sp>
    <xdr:clientData/>
  </xdr:oneCellAnchor>
  <xdr:twoCellAnchor editAs="oneCell">
    <xdr:from>
      <xdr:col>0</xdr:col>
      <xdr:colOff>1466850</xdr:colOff>
      <xdr:row>0</xdr:row>
      <xdr:rowOff>85725</xdr:rowOff>
    </xdr:from>
    <xdr:to>
      <xdr:col>0</xdr:col>
      <xdr:colOff>1857375</xdr:colOff>
      <xdr:row>2</xdr:row>
      <xdr:rowOff>161925</xdr:rowOff>
    </xdr:to>
    <xdr:pic>
      <xdr:nvPicPr>
        <xdr:cNvPr id="54403" name="Picture 11" descr="http://www.premier1.com.br/Graphics/botoes/Botao-Voltar.gif">
          <a:hlinkClick xmlns:r="http://schemas.openxmlformats.org/officeDocument/2006/relationships" r:id="rId2"/>
          <a:extLst>
            <a:ext uri="{FF2B5EF4-FFF2-40B4-BE49-F238E27FC236}">
              <a16:creationId xmlns="" xmlns:a16="http://schemas.microsoft.com/office/drawing/2014/main" id="{00000000-0008-0000-0100-000083D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6850" y="85725"/>
          <a:ext cx="3905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2529416</xdr:colOff>
      <xdr:row>0</xdr:row>
      <xdr:rowOff>158749</xdr:rowOff>
    </xdr:from>
    <xdr:ext cx="2882136" cy="530658"/>
    <xdr:sp macro="" textlink="">
      <xdr:nvSpPr>
        <xdr:cNvPr id="6" name="CaixaDeTexto 5">
          <a:extLst>
            <a:ext uri="{FF2B5EF4-FFF2-40B4-BE49-F238E27FC236}">
              <a16:creationId xmlns="" xmlns:a16="http://schemas.microsoft.com/office/drawing/2014/main" id="{00000000-0008-0000-0100-000009000000}"/>
            </a:ext>
          </a:extLst>
        </xdr:cNvPr>
        <xdr:cNvSpPr txBox="1"/>
      </xdr:nvSpPr>
      <xdr:spPr>
        <a:xfrm>
          <a:off x="2529416" y="158749"/>
          <a:ext cx="2882136" cy="5306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pt-BR" sz="2800">
              <a:latin typeface="+mn-lt"/>
            </a:rPr>
            <a:t>Income</a:t>
          </a:r>
          <a:r>
            <a:rPr lang="pt-BR" sz="2800" baseline="0">
              <a:latin typeface="+mn-lt"/>
            </a:rPr>
            <a:t> Statement</a:t>
          </a:r>
          <a:endParaRPr lang="pt-BR" sz="2800">
            <a:latin typeface="+mn-lt"/>
          </a:endParaRP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1019175</xdr:colOff>
      <xdr:row>1</xdr:row>
      <xdr:rowOff>85725</xdr:rowOff>
    </xdr:from>
    <xdr:to>
      <xdr:col>0</xdr:col>
      <xdr:colOff>1409700</xdr:colOff>
      <xdr:row>2</xdr:row>
      <xdr:rowOff>314325</xdr:rowOff>
    </xdr:to>
    <xdr:pic>
      <xdr:nvPicPr>
        <xdr:cNvPr id="55424" name="Picture 11" descr="http://www.premier1.com.br/Graphics/botoes/Botao-Voltar.gif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0200-000080D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19175" y="247650"/>
          <a:ext cx="390525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609600</xdr:colOff>
      <xdr:row>2</xdr:row>
      <xdr:rowOff>638175</xdr:rowOff>
    </xdr:to>
    <xdr:pic>
      <xdr:nvPicPr>
        <xdr:cNvPr id="55425" name="Imagem 3" descr="novo logo porto.png">
          <a:extLst>
            <a:ext uri="{FF2B5EF4-FFF2-40B4-BE49-F238E27FC236}">
              <a16:creationId xmlns="" xmlns:a16="http://schemas.microsoft.com/office/drawing/2014/main" id="{00000000-0008-0000-0200-000081D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609600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923925</xdr:colOff>
      <xdr:row>2</xdr:row>
      <xdr:rowOff>285750</xdr:rowOff>
    </xdr:from>
    <xdr:ext cx="535468" cy="264560"/>
    <xdr:sp macro="" textlink="">
      <xdr:nvSpPr>
        <xdr:cNvPr id="7" name="CaixaDeTexto 6">
          <a:extLst>
            <a:ext uri="{FF2B5EF4-FFF2-40B4-BE49-F238E27FC236}">
              <a16:creationId xmlns="" xmlns:a16="http://schemas.microsoft.com/office/drawing/2014/main" id="{00000000-0008-0000-0200-000007000000}"/>
            </a:ext>
          </a:extLst>
        </xdr:cNvPr>
        <xdr:cNvSpPr txBox="1"/>
      </xdr:nvSpPr>
      <xdr:spPr>
        <a:xfrm>
          <a:off x="923925" y="609600"/>
          <a:ext cx="535468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t-BR" sz="1100">
              <a:solidFill>
                <a:schemeClr val="tx1"/>
              </a:solidFill>
              <a:latin typeface="+mn-lt"/>
              <a:ea typeface="+mn-ea"/>
              <a:cs typeface="+mn-cs"/>
            </a:rPr>
            <a:t>Back</a:t>
          </a:r>
          <a:endParaRPr lang="pt-BR" sz="1100"/>
        </a:p>
      </xdr:txBody>
    </xdr:sp>
    <xdr:clientData/>
  </xdr:oneCellAnchor>
  <xdr:oneCellAnchor>
    <xdr:from>
      <xdr:col>0</xdr:col>
      <xdr:colOff>1217083</xdr:colOff>
      <xdr:row>1</xdr:row>
      <xdr:rowOff>52917</xdr:rowOff>
    </xdr:from>
    <xdr:ext cx="6004272" cy="530658"/>
    <xdr:sp macro="" textlink="">
      <xdr:nvSpPr>
        <xdr:cNvPr id="8" name="CaixaDeTexto 7">
          <a:extLst>
            <a:ext uri="{FF2B5EF4-FFF2-40B4-BE49-F238E27FC236}">
              <a16:creationId xmlns="" xmlns:a16="http://schemas.microsoft.com/office/drawing/2014/main" id="{00000000-0008-0000-0200-000006000000}"/>
            </a:ext>
          </a:extLst>
        </xdr:cNvPr>
        <xdr:cNvSpPr txBox="1"/>
      </xdr:nvSpPr>
      <xdr:spPr>
        <a:xfrm>
          <a:off x="1217083" y="211667"/>
          <a:ext cx="6004272" cy="5306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pt-BR" sz="2800">
              <a:latin typeface="+mn-lt"/>
            </a:rPr>
            <a:t>    Balance Sheets (Assets and Liabilities)</a:t>
          </a:r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1447800</xdr:colOff>
      <xdr:row>1</xdr:row>
      <xdr:rowOff>47625</xdr:rowOff>
    </xdr:from>
    <xdr:to>
      <xdr:col>0</xdr:col>
      <xdr:colOff>1838325</xdr:colOff>
      <xdr:row>2</xdr:row>
      <xdr:rowOff>361950</xdr:rowOff>
    </xdr:to>
    <xdr:pic>
      <xdr:nvPicPr>
        <xdr:cNvPr id="56448" name="Picture 11" descr="http://www.premier1.com.br/Graphics/botoes/Botao-Voltar.gif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0300-000080D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209550"/>
          <a:ext cx="390525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76200</xdr:colOff>
      <xdr:row>0</xdr:row>
      <xdr:rowOff>95250</xdr:rowOff>
    </xdr:from>
    <xdr:to>
      <xdr:col>0</xdr:col>
      <xdr:colOff>685800</xdr:colOff>
      <xdr:row>2</xdr:row>
      <xdr:rowOff>657225</xdr:rowOff>
    </xdr:to>
    <xdr:pic>
      <xdr:nvPicPr>
        <xdr:cNvPr id="56449" name="Imagem 3" descr="novo logo porto.png">
          <a:extLst>
            <a:ext uri="{FF2B5EF4-FFF2-40B4-BE49-F238E27FC236}">
              <a16:creationId xmlns="" xmlns:a16="http://schemas.microsoft.com/office/drawing/2014/main" id="{00000000-0008-0000-0300-000081D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95250"/>
          <a:ext cx="609600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1333499</xdr:colOff>
      <xdr:row>2</xdr:row>
      <xdr:rowOff>406731</xdr:rowOff>
    </xdr:from>
    <xdr:ext cx="452753" cy="264560"/>
    <xdr:sp macro="" textlink="">
      <xdr:nvSpPr>
        <xdr:cNvPr id="5" name="CaixaDeTexto 4">
          <a:extLst>
            <a:ext uri="{FF2B5EF4-FFF2-40B4-BE49-F238E27FC236}">
              <a16:creationId xmlns="" xmlns:a16="http://schemas.microsoft.com/office/drawing/2014/main" id="{00000000-0008-0000-0300-000005000000}"/>
            </a:ext>
          </a:extLst>
        </xdr:cNvPr>
        <xdr:cNvSpPr txBox="1"/>
      </xdr:nvSpPr>
      <xdr:spPr>
        <a:xfrm>
          <a:off x="1333499" y="647363"/>
          <a:ext cx="452753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pt-BR" sz="1100"/>
            <a:t>Back</a:t>
          </a:r>
        </a:p>
      </xdr:txBody>
    </xdr:sp>
    <xdr:clientData/>
  </xdr:oneCellAnchor>
  <xdr:oneCellAnchor>
    <xdr:from>
      <xdr:col>0</xdr:col>
      <xdr:colOff>3362324</xdr:colOff>
      <xdr:row>1</xdr:row>
      <xdr:rowOff>44781</xdr:rowOff>
    </xdr:from>
    <xdr:ext cx="1633845" cy="530658"/>
    <xdr:sp macro="" textlink="">
      <xdr:nvSpPr>
        <xdr:cNvPr id="6" name="CaixaDeTexto 5">
          <a:extLst>
            <a:ext uri="{FF2B5EF4-FFF2-40B4-BE49-F238E27FC236}">
              <a16:creationId xmlns="" xmlns:a16="http://schemas.microsoft.com/office/drawing/2014/main" id="{00000000-0008-0000-0300-000006000000}"/>
            </a:ext>
          </a:extLst>
        </xdr:cNvPr>
        <xdr:cNvSpPr txBox="1"/>
      </xdr:nvSpPr>
      <xdr:spPr>
        <a:xfrm>
          <a:off x="3362324" y="205202"/>
          <a:ext cx="1633845" cy="5306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pt-BR" sz="2800">
              <a:latin typeface="+mn-lt"/>
            </a:rPr>
            <a:t>Indicators</a:t>
          </a:r>
        </a:p>
      </xdr:txBody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101931</xdr:rowOff>
    </xdr:from>
    <xdr:ext cx="8624634" cy="530658"/>
    <xdr:sp macro="" textlink="">
      <xdr:nvSpPr>
        <xdr:cNvPr id="6" name="CaixaDeTexto 5">
          <a:extLst>
            <a:ext uri="{FF2B5EF4-FFF2-40B4-BE49-F238E27FC236}">
              <a16:creationId xmlns="" xmlns:a16="http://schemas.microsoft.com/office/drawing/2014/main" id="{00000000-0008-0000-0400-000006000000}"/>
            </a:ext>
          </a:extLst>
        </xdr:cNvPr>
        <xdr:cNvSpPr txBox="1"/>
      </xdr:nvSpPr>
      <xdr:spPr>
        <a:xfrm>
          <a:off x="0" y="101931"/>
          <a:ext cx="8624634" cy="5306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pPr algn="ctr"/>
          <a:r>
            <a:rPr lang="pt-BR" sz="2800">
              <a:latin typeface="+mn-lt"/>
            </a:rPr>
            <a:t>Products</a:t>
          </a:r>
        </a:p>
      </xdr:txBody>
    </xdr:sp>
    <xdr:clientData/>
  </xdr:oneCellAnchor>
  <xdr:twoCellAnchor editAs="oneCell">
    <xdr:from>
      <xdr:col>0</xdr:col>
      <xdr:colOff>1295400</xdr:colOff>
      <xdr:row>0</xdr:row>
      <xdr:rowOff>95250</xdr:rowOff>
    </xdr:from>
    <xdr:to>
      <xdr:col>0</xdr:col>
      <xdr:colOff>1685925</xdr:colOff>
      <xdr:row>2</xdr:row>
      <xdr:rowOff>161925</xdr:rowOff>
    </xdr:to>
    <xdr:pic>
      <xdr:nvPicPr>
        <xdr:cNvPr id="57473" name="Picture 11" descr="http://www.premier1.com.br/Graphics/botoes/Botao-Voltar.gif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0400-000081E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5400" y="95250"/>
          <a:ext cx="390525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76200</xdr:colOff>
      <xdr:row>0</xdr:row>
      <xdr:rowOff>38100</xdr:rowOff>
    </xdr:from>
    <xdr:to>
      <xdr:col>0</xdr:col>
      <xdr:colOff>685800</xdr:colOff>
      <xdr:row>2</xdr:row>
      <xdr:rowOff>514350</xdr:rowOff>
    </xdr:to>
    <xdr:pic>
      <xdr:nvPicPr>
        <xdr:cNvPr id="57474" name="Imagem 3" descr="novo logo porto.png">
          <a:extLst>
            <a:ext uri="{FF2B5EF4-FFF2-40B4-BE49-F238E27FC236}">
              <a16:creationId xmlns="" xmlns:a16="http://schemas.microsoft.com/office/drawing/2014/main" id="{00000000-0008-0000-0400-000082E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38100"/>
          <a:ext cx="609600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1181099</xdr:colOff>
      <xdr:row>2</xdr:row>
      <xdr:rowOff>187656</xdr:rowOff>
    </xdr:from>
    <xdr:ext cx="452753" cy="264560"/>
    <xdr:sp macro="" textlink="">
      <xdr:nvSpPr>
        <xdr:cNvPr id="5" name="CaixaDeTexto 4">
          <a:extLst>
            <a:ext uri="{FF2B5EF4-FFF2-40B4-BE49-F238E27FC236}">
              <a16:creationId xmlns="" xmlns:a16="http://schemas.microsoft.com/office/drawing/2014/main" id="{00000000-0008-0000-0400-000005000000}"/>
            </a:ext>
          </a:extLst>
        </xdr:cNvPr>
        <xdr:cNvSpPr txBox="1"/>
      </xdr:nvSpPr>
      <xdr:spPr>
        <a:xfrm>
          <a:off x="1181099" y="511506"/>
          <a:ext cx="452753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pt-BR" sz="1100"/>
            <a:t>Back</a:t>
          </a:r>
        </a:p>
      </xdr:txBody>
    </xdr:sp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114300</xdr:colOff>
      <xdr:row>1</xdr:row>
      <xdr:rowOff>57150</xdr:rowOff>
    </xdr:from>
    <xdr:ext cx="8972549" cy="530658"/>
    <xdr:sp macro="" textlink="">
      <xdr:nvSpPr>
        <xdr:cNvPr id="3" name="CaixaDeTexto 2">
          <a:extLst>
            <a:ext uri="{FF2B5EF4-FFF2-40B4-BE49-F238E27FC236}">
              <a16:creationId xmlns="" xmlns:a16="http://schemas.microsoft.com/office/drawing/2014/main" id="{00000000-0008-0000-0500-000003000000}"/>
            </a:ext>
          </a:extLst>
        </xdr:cNvPr>
        <xdr:cNvSpPr txBox="1"/>
      </xdr:nvSpPr>
      <xdr:spPr>
        <a:xfrm>
          <a:off x="114300" y="219075"/>
          <a:ext cx="8972549" cy="5306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pPr algn="ctr"/>
          <a:r>
            <a:rPr lang="pt-BR" sz="2800">
              <a:latin typeface="+mn-lt"/>
            </a:rPr>
            <a:t>Historical</a:t>
          </a:r>
          <a:r>
            <a:rPr lang="pt-BR" sz="2800" baseline="0">
              <a:latin typeface="+mn-lt"/>
            </a:rPr>
            <a:t> Data</a:t>
          </a:r>
        </a:p>
      </xdr:txBody>
    </xdr:sp>
    <xdr:clientData/>
  </xdr:oneCellAnchor>
  <xdr:twoCellAnchor editAs="oneCell">
    <xdr:from>
      <xdr:col>11</xdr:col>
      <xdr:colOff>381000</xdr:colOff>
      <xdr:row>1</xdr:row>
      <xdr:rowOff>9525</xdr:rowOff>
    </xdr:from>
    <xdr:to>
      <xdr:col>12</xdr:col>
      <xdr:colOff>161925</xdr:colOff>
      <xdr:row>2</xdr:row>
      <xdr:rowOff>190500</xdr:rowOff>
    </xdr:to>
    <xdr:pic>
      <xdr:nvPicPr>
        <xdr:cNvPr id="58497" name="Picture 11" descr="http://www.premier1.com.br/Graphics/botoes/Botao-Voltar.gif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0500-000081E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171450"/>
          <a:ext cx="390525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114300</xdr:colOff>
      <xdr:row>0</xdr:row>
      <xdr:rowOff>133350</xdr:rowOff>
    </xdr:from>
    <xdr:to>
      <xdr:col>0</xdr:col>
      <xdr:colOff>723900</xdr:colOff>
      <xdr:row>2</xdr:row>
      <xdr:rowOff>561975</xdr:rowOff>
    </xdr:to>
    <xdr:pic>
      <xdr:nvPicPr>
        <xdr:cNvPr id="58498" name="Imagem 4" descr="novo logo porto.png">
          <a:extLst>
            <a:ext uri="{FF2B5EF4-FFF2-40B4-BE49-F238E27FC236}">
              <a16:creationId xmlns="" xmlns:a16="http://schemas.microsoft.com/office/drawing/2014/main" id="{00000000-0008-0000-0500-000082E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" y="133350"/>
          <a:ext cx="609600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11</xdr:col>
      <xdr:colOff>304799</xdr:colOff>
      <xdr:row>2</xdr:row>
      <xdr:rowOff>228600</xdr:rowOff>
    </xdr:from>
    <xdr:ext cx="452753" cy="264560"/>
    <xdr:sp macro="" textlink="">
      <xdr:nvSpPr>
        <xdr:cNvPr id="6" name="CaixaDeTexto 5">
          <a:extLst>
            <a:ext uri="{FF2B5EF4-FFF2-40B4-BE49-F238E27FC236}">
              <a16:creationId xmlns="" xmlns:a16="http://schemas.microsoft.com/office/drawing/2014/main" id="{00000000-0008-0000-0500-000006000000}"/>
            </a:ext>
          </a:extLst>
        </xdr:cNvPr>
        <xdr:cNvSpPr txBox="1"/>
      </xdr:nvSpPr>
      <xdr:spPr>
        <a:xfrm>
          <a:off x="8639174" y="600075"/>
          <a:ext cx="452753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pt-BR" sz="1100"/>
            <a:t>Back</a:t>
          </a:r>
        </a:p>
      </xdr:txBody>
    </xdr: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1</xdr:row>
      <xdr:rowOff>25731</xdr:rowOff>
    </xdr:from>
    <xdr:ext cx="8972549" cy="530658"/>
    <xdr:sp macro="" textlink="">
      <xdr:nvSpPr>
        <xdr:cNvPr id="3" name="CaixaDeTexto 2">
          <a:extLst>
            <a:ext uri="{FF2B5EF4-FFF2-40B4-BE49-F238E27FC236}">
              <a16:creationId xmlns="" xmlns:a16="http://schemas.microsoft.com/office/drawing/2014/main" id="{00000000-0008-0000-0600-000003000000}"/>
            </a:ext>
          </a:extLst>
        </xdr:cNvPr>
        <xdr:cNvSpPr txBox="1"/>
      </xdr:nvSpPr>
      <xdr:spPr>
        <a:xfrm>
          <a:off x="0" y="187656"/>
          <a:ext cx="8972549" cy="5306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pPr algn="ctr"/>
          <a:r>
            <a:rPr lang="pt-BR" sz="2800">
              <a:latin typeface="+mn-lt"/>
            </a:rPr>
            <a:t>Glossary</a:t>
          </a:r>
        </a:p>
      </xdr:txBody>
    </xdr:sp>
    <xdr:clientData/>
  </xdr:oneCellAnchor>
  <xdr:twoCellAnchor editAs="oneCell">
    <xdr:from>
      <xdr:col>2</xdr:col>
      <xdr:colOff>38100</xdr:colOff>
      <xdr:row>0</xdr:row>
      <xdr:rowOff>133350</xdr:rowOff>
    </xdr:from>
    <xdr:to>
      <xdr:col>2</xdr:col>
      <xdr:colOff>428625</xdr:colOff>
      <xdr:row>3</xdr:row>
      <xdr:rowOff>38100</xdr:rowOff>
    </xdr:to>
    <xdr:pic>
      <xdr:nvPicPr>
        <xdr:cNvPr id="59521" name="Picture 11" descr="http://www.premier1.com.br/Graphics/botoes/Botao-Voltar.gif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0600-000081E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133350"/>
          <a:ext cx="390525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85725</xdr:colOff>
      <xdr:row>0</xdr:row>
      <xdr:rowOff>95250</xdr:rowOff>
    </xdr:from>
    <xdr:to>
      <xdr:col>1</xdr:col>
      <xdr:colOff>85725</xdr:colOff>
      <xdr:row>3</xdr:row>
      <xdr:rowOff>409575</xdr:rowOff>
    </xdr:to>
    <xdr:pic>
      <xdr:nvPicPr>
        <xdr:cNvPr id="59522" name="Imagem 4" descr="novo logo porto.png">
          <a:extLst>
            <a:ext uri="{FF2B5EF4-FFF2-40B4-BE49-F238E27FC236}">
              <a16:creationId xmlns="" xmlns:a16="http://schemas.microsoft.com/office/drawing/2014/main" id="{00000000-0008-0000-0600-000082E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95250"/>
          <a:ext cx="609600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</xdr:col>
      <xdr:colOff>533399</xdr:colOff>
      <xdr:row>3</xdr:row>
      <xdr:rowOff>63831</xdr:rowOff>
    </xdr:from>
    <xdr:ext cx="452753" cy="264560"/>
    <xdr:sp macro="" textlink="">
      <xdr:nvSpPr>
        <xdr:cNvPr id="6" name="CaixaDeTexto 5">
          <a:extLst>
            <a:ext uri="{FF2B5EF4-FFF2-40B4-BE49-F238E27FC236}">
              <a16:creationId xmlns="" xmlns:a16="http://schemas.microsoft.com/office/drawing/2014/main" id="{00000000-0008-0000-0600-000006000000}"/>
            </a:ext>
          </a:extLst>
        </xdr:cNvPr>
        <xdr:cNvSpPr txBox="1"/>
      </xdr:nvSpPr>
      <xdr:spPr>
        <a:xfrm>
          <a:off x="1142999" y="549606"/>
          <a:ext cx="452753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pt-BR" sz="1100"/>
            <a:t>Back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3:P3"/>
  <sheetViews>
    <sheetView tabSelected="1" workbookViewId="0">
      <selection activeCell="R15" sqref="R15"/>
    </sheetView>
  </sheetViews>
  <sheetFormatPr defaultRowHeight="12.75"/>
  <cols>
    <col min="1" max="16384" width="9.140625" style="26"/>
  </cols>
  <sheetData>
    <row r="3" spans="3:16" ht="26.25">
      <c r="C3" s="428" t="s">
        <v>72</v>
      </c>
      <c r="D3" s="428"/>
      <c r="E3" s="428"/>
      <c r="F3" s="428"/>
      <c r="G3" s="428"/>
      <c r="H3" s="428"/>
      <c r="I3" s="428"/>
      <c r="J3" s="428"/>
      <c r="K3" s="428"/>
      <c r="L3" s="428"/>
      <c r="M3" s="428"/>
      <c r="N3" s="428"/>
      <c r="O3" s="428"/>
      <c r="P3" s="428"/>
    </row>
  </sheetData>
  <mergeCells count="1">
    <mergeCell ref="C3:P3"/>
  </mergeCells>
  <phoneticPr fontId="0" type="noConversion"/>
  <pageMargins left="0.78740157499999996" right="0.78740157499999996" top="0.984251969" bottom="0.984251969" header="0.49212598499999999" footer="0.49212598499999999"/>
  <headerFooter alignWithMargins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I196"/>
  <sheetViews>
    <sheetView showGridLines="0" zoomScale="90" zoomScaleNormal="90" workbookViewId="0">
      <pane xSplit="1" ySplit="4" topLeftCell="AX5" activePane="bottomRight" state="frozen"/>
      <selection pane="topRight" activeCell="B1" sqref="B1"/>
      <selection pane="bottomLeft" activeCell="A7" sqref="A7"/>
      <selection pane="bottomRight" activeCell="A15" sqref="A15"/>
    </sheetView>
  </sheetViews>
  <sheetFormatPr defaultRowHeight="12.75"/>
  <cols>
    <col min="1" max="1" width="63.7109375" style="109" bestFit="1" customWidth="1"/>
    <col min="2" max="15" width="12" style="109" bestFit="1" customWidth="1"/>
    <col min="16" max="16" width="13" style="109" bestFit="1" customWidth="1"/>
    <col min="17" max="20" width="12" style="109" bestFit="1" customWidth="1"/>
    <col min="21" max="21" width="13" style="109" bestFit="1" customWidth="1"/>
    <col min="22" max="24" width="12" style="109" bestFit="1" customWidth="1"/>
    <col min="25" max="25" width="12" style="22" bestFit="1" customWidth="1"/>
    <col min="26" max="26" width="13" style="109" bestFit="1" customWidth="1"/>
    <col min="27" max="30" width="12" style="109" bestFit="1" customWidth="1"/>
    <col min="31" max="31" width="13" style="109" bestFit="1" customWidth="1"/>
    <col min="32" max="35" width="12" style="109" bestFit="1" customWidth="1"/>
    <col min="36" max="36" width="13" style="109" bestFit="1" customWidth="1"/>
    <col min="37" max="38" width="12" style="109" bestFit="1" customWidth="1"/>
    <col min="39" max="40" width="12" style="290" bestFit="1" customWidth="1"/>
    <col min="41" max="41" width="13" style="109" bestFit="1" customWidth="1"/>
    <col min="42" max="45" width="12" style="290" bestFit="1" customWidth="1"/>
    <col min="46" max="46" width="13" style="290" bestFit="1" customWidth="1"/>
    <col min="47" max="50" width="12" style="290" bestFit="1" customWidth="1"/>
    <col min="51" max="51" width="13" style="290" bestFit="1" customWidth="1"/>
    <col min="52" max="52" width="12" style="290" bestFit="1" customWidth="1"/>
    <col min="53" max="55" width="11.7109375" style="290" bestFit="1" customWidth="1"/>
    <col min="56" max="56" width="12.85546875" style="290" bestFit="1" customWidth="1"/>
    <col min="57" max="57" width="12.85546875" style="290" customWidth="1"/>
    <col min="58" max="59" width="12" style="290" customWidth="1"/>
    <col min="60" max="60" width="12.85546875" style="290" bestFit="1" customWidth="1"/>
    <col min="61" max="61" width="11" style="109" bestFit="1" customWidth="1"/>
    <col min="62" max="16384" width="9.140625" style="109"/>
  </cols>
  <sheetData>
    <row r="1" spans="1:61">
      <c r="A1" s="85"/>
      <c r="Y1"/>
      <c r="BA1" s="200"/>
      <c r="BB1" s="200"/>
      <c r="BC1" s="200"/>
      <c r="BD1" s="200"/>
      <c r="BE1" s="200"/>
    </row>
    <row r="2" spans="1:61">
      <c r="A2" s="85"/>
      <c r="Y2"/>
      <c r="BA2" s="180"/>
      <c r="BB2" s="180"/>
      <c r="BC2" s="180"/>
      <c r="BD2" s="180"/>
      <c r="BE2" s="180"/>
    </row>
    <row r="3" spans="1:61" ht="53.25" customHeight="1">
      <c r="A3" s="85"/>
      <c r="Y3"/>
      <c r="AF3"/>
      <c r="AG3"/>
      <c r="AH3"/>
      <c r="AI3"/>
    </row>
    <row r="4" spans="1:61">
      <c r="A4" s="107" t="s">
        <v>73</v>
      </c>
      <c r="B4" s="107" t="s">
        <v>118</v>
      </c>
      <c r="C4" s="107" t="s">
        <v>119</v>
      </c>
      <c r="D4" s="107" t="s">
        <v>120</v>
      </c>
      <c r="E4" s="107" t="s">
        <v>121</v>
      </c>
      <c r="F4" s="107">
        <v>2010</v>
      </c>
      <c r="G4" s="107" t="s">
        <v>122</v>
      </c>
      <c r="H4" s="107" t="s">
        <v>123</v>
      </c>
      <c r="I4" s="107" t="s">
        <v>124</v>
      </c>
      <c r="J4" s="107" t="s">
        <v>125</v>
      </c>
      <c r="K4" s="107">
        <v>2011</v>
      </c>
      <c r="L4" s="107" t="s">
        <v>126</v>
      </c>
      <c r="M4" s="107" t="s">
        <v>127</v>
      </c>
      <c r="N4" s="188" t="s">
        <v>128</v>
      </c>
      <c r="O4" s="188" t="s">
        <v>129</v>
      </c>
      <c r="P4" s="107">
        <v>2012</v>
      </c>
      <c r="Q4" s="188" t="s">
        <v>130</v>
      </c>
      <c r="R4" s="188" t="s">
        <v>131</v>
      </c>
      <c r="S4" s="188" t="s">
        <v>132</v>
      </c>
      <c r="T4" s="188" t="s">
        <v>133</v>
      </c>
      <c r="U4" s="188">
        <v>2013</v>
      </c>
      <c r="V4" s="188" t="s">
        <v>134</v>
      </c>
      <c r="W4" s="188" t="s">
        <v>135</v>
      </c>
      <c r="X4" s="188" t="s">
        <v>136</v>
      </c>
      <c r="Y4" s="188" t="s">
        <v>137</v>
      </c>
      <c r="Z4" s="188">
        <v>2014</v>
      </c>
      <c r="AA4" s="188" t="s">
        <v>138</v>
      </c>
      <c r="AB4" s="188" t="s">
        <v>139</v>
      </c>
      <c r="AC4" s="188" t="s">
        <v>140</v>
      </c>
      <c r="AD4" s="188" t="s">
        <v>141</v>
      </c>
      <c r="AE4" s="188">
        <v>2015</v>
      </c>
      <c r="AF4" s="297" t="s">
        <v>142</v>
      </c>
      <c r="AG4" s="297" t="s">
        <v>143</v>
      </c>
      <c r="AH4" s="297" t="s">
        <v>144</v>
      </c>
      <c r="AI4" s="297" t="s">
        <v>145</v>
      </c>
      <c r="AJ4" s="297">
        <v>2016</v>
      </c>
      <c r="AK4" s="297" t="s">
        <v>146</v>
      </c>
      <c r="AL4" s="297" t="s">
        <v>147</v>
      </c>
      <c r="AM4" s="297" t="s">
        <v>148</v>
      </c>
      <c r="AN4" s="297" t="s">
        <v>149</v>
      </c>
      <c r="AO4" s="297">
        <v>2017</v>
      </c>
      <c r="AP4" s="107" t="s">
        <v>150</v>
      </c>
      <c r="AQ4" s="107" t="s">
        <v>151</v>
      </c>
      <c r="AR4" s="107" t="s">
        <v>152</v>
      </c>
      <c r="AS4" s="107" t="s">
        <v>153</v>
      </c>
      <c r="AT4" s="107">
        <v>2018</v>
      </c>
      <c r="AU4" s="107" t="s">
        <v>154</v>
      </c>
      <c r="AV4" s="107" t="s">
        <v>155</v>
      </c>
      <c r="AW4" s="107" t="s">
        <v>156</v>
      </c>
      <c r="AX4" s="107" t="s">
        <v>157</v>
      </c>
      <c r="AY4" s="107">
        <v>2019</v>
      </c>
      <c r="AZ4" s="107" t="s">
        <v>158</v>
      </c>
      <c r="BA4" s="107" t="s">
        <v>159</v>
      </c>
      <c r="BB4" s="107" t="s">
        <v>160</v>
      </c>
      <c r="BC4" s="107" t="s">
        <v>161</v>
      </c>
      <c r="BD4" s="107">
        <v>2020</v>
      </c>
      <c r="BE4" s="107" t="s">
        <v>162</v>
      </c>
      <c r="BF4" s="107" t="s">
        <v>163</v>
      </c>
      <c r="BG4" s="107" t="s">
        <v>164</v>
      </c>
      <c r="BH4" s="107">
        <v>2021</v>
      </c>
    </row>
    <row r="5" spans="1:61">
      <c r="A5" s="110"/>
      <c r="B5" s="111"/>
      <c r="C5" s="111"/>
      <c r="D5" s="111"/>
      <c r="E5" s="111"/>
      <c r="F5" s="111"/>
      <c r="G5" s="111"/>
      <c r="H5" s="111"/>
      <c r="I5" s="111"/>
      <c r="J5" s="111"/>
      <c r="K5" s="111"/>
      <c r="L5" s="111"/>
      <c r="M5" s="111"/>
      <c r="N5" s="160"/>
      <c r="O5" s="160"/>
      <c r="P5" s="111"/>
      <c r="Q5" s="160"/>
      <c r="R5" s="160"/>
      <c r="S5"/>
      <c r="T5"/>
      <c r="U5"/>
      <c r="V5" s="160"/>
      <c r="W5" s="160"/>
      <c r="X5" s="160"/>
      <c r="Y5" s="160"/>
      <c r="Z5" s="160"/>
      <c r="AA5" s="160"/>
      <c r="AB5" s="160"/>
      <c r="AC5" s="160"/>
      <c r="AD5" s="160"/>
      <c r="AE5" s="160"/>
      <c r="AF5" s="296"/>
      <c r="AG5" s="296"/>
      <c r="AH5" s="296"/>
      <c r="AI5" s="296"/>
      <c r="AJ5" s="296"/>
      <c r="AK5" s="290"/>
      <c r="AL5" s="290"/>
      <c r="AO5" s="314"/>
      <c r="AP5" s="278"/>
      <c r="AQ5" s="278"/>
      <c r="AR5" s="278"/>
      <c r="AS5" s="278"/>
      <c r="AT5" s="278"/>
      <c r="AU5" s="278"/>
      <c r="AV5" s="278"/>
      <c r="AW5" s="278"/>
      <c r="AX5" s="278"/>
      <c r="AY5" s="278"/>
      <c r="AZ5" s="278"/>
      <c r="BA5" s="278"/>
      <c r="BB5" s="278"/>
      <c r="BC5" s="278"/>
      <c r="BD5" s="278"/>
      <c r="BE5" s="278"/>
      <c r="BF5" s="278"/>
      <c r="BG5" s="278"/>
      <c r="BH5" s="278"/>
    </row>
    <row r="6" spans="1:61">
      <c r="A6" s="112" t="s">
        <v>74</v>
      </c>
      <c r="B6" s="111"/>
      <c r="C6" s="111"/>
      <c r="D6" s="111"/>
      <c r="E6" s="111"/>
      <c r="F6" s="111"/>
      <c r="G6" s="111"/>
      <c r="H6" s="111"/>
      <c r="I6" s="111"/>
      <c r="J6" s="111"/>
      <c r="K6" s="111"/>
      <c r="L6" s="111"/>
      <c r="M6" s="111"/>
      <c r="N6" s="160"/>
      <c r="O6" s="160"/>
      <c r="P6" s="111"/>
      <c r="Q6" s="160"/>
      <c r="R6" s="160"/>
      <c r="S6"/>
      <c r="T6"/>
      <c r="U6"/>
      <c r="V6" s="160"/>
      <c r="W6" s="160"/>
      <c r="X6" s="160"/>
      <c r="Y6" s="160"/>
      <c r="Z6" s="160"/>
      <c r="AA6" s="160"/>
      <c r="AB6" s="160"/>
      <c r="AC6" s="160"/>
      <c r="AD6" s="160"/>
      <c r="AE6" s="160"/>
      <c r="AF6" s="296"/>
      <c r="AG6" s="296"/>
      <c r="AH6" s="296"/>
      <c r="AI6" s="296"/>
      <c r="AJ6" s="296"/>
      <c r="AK6" s="290"/>
      <c r="AL6" s="290"/>
      <c r="AO6" s="314"/>
      <c r="AP6" s="278"/>
      <c r="AQ6" s="278"/>
      <c r="AR6" s="278"/>
      <c r="AS6" s="278"/>
      <c r="AT6" s="278"/>
      <c r="AU6" s="278"/>
      <c r="AV6" s="278"/>
      <c r="AW6" s="278"/>
      <c r="AX6" s="278"/>
      <c r="AY6" s="278"/>
      <c r="AZ6" s="278"/>
      <c r="BI6" s="290"/>
    </row>
    <row r="7" spans="1:61">
      <c r="A7" s="114" t="s">
        <v>75</v>
      </c>
      <c r="B7" s="111"/>
      <c r="C7" s="111"/>
      <c r="D7" s="111"/>
      <c r="E7" s="111"/>
      <c r="F7" s="111"/>
      <c r="G7" s="111"/>
      <c r="H7" s="111"/>
      <c r="I7" s="111"/>
      <c r="J7" s="111"/>
      <c r="K7" s="111"/>
      <c r="L7" s="111"/>
      <c r="M7" s="111"/>
      <c r="N7" s="160"/>
      <c r="O7" s="160"/>
      <c r="P7" s="111"/>
      <c r="Q7" s="160"/>
      <c r="R7" s="160"/>
      <c r="S7"/>
      <c r="T7"/>
      <c r="U7"/>
      <c r="V7" s="160"/>
      <c r="W7" s="160"/>
      <c r="X7" s="160"/>
      <c r="Y7" s="160"/>
      <c r="Z7" s="160"/>
      <c r="AA7" s="160"/>
      <c r="AB7" s="160"/>
      <c r="AC7" s="160"/>
      <c r="AD7" s="160"/>
      <c r="AE7" s="160"/>
      <c r="AF7" s="296"/>
      <c r="AG7" s="296"/>
      <c r="AH7" s="296"/>
      <c r="AI7" s="296"/>
      <c r="AJ7" s="296"/>
      <c r="AK7" s="290"/>
      <c r="AL7" s="290"/>
      <c r="AO7" s="314"/>
      <c r="AP7" s="278"/>
      <c r="AQ7" s="278"/>
      <c r="AR7" s="278"/>
      <c r="AS7" s="278"/>
      <c r="AT7" s="278"/>
      <c r="AU7" s="278"/>
      <c r="AV7" s="278"/>
      <c r="AW7" s="278"/>
      <c r="AX7" s="278"/>
      <c r="AY7" s="278"/>
      <c r="AZ7" s="278"/>
      <c r="BI7" s="290"/>
    </row>
    <row r="8" spans="1:61">
      <c r="A8" s="114" t="s">
        <v>76</v>
      </c>
      <c r="B8" s="115">
        <v>1796563</v>
      </c>
      <c r="C8" s="115">
        <v>1858219</v>
      </c>
      <c r="D8" s="115">
        <v>2059350</v>
      </c>
      <c r="E8" s="115">
        <v>2165656</v>
      </c>
      <c r="F8" s="115">
        <v>7879788</v>
      </c>
      <c r="G8" s="115">
        <v>2010423</v>
      </c>
      <c r="H8" s="115">
        <v>2032936</v>
      </c>
      <c r="I8" s="115">
        <v>2258245</v>
      </c>
      <c r="J8" s="115">
        <v>2261033</v>
      </c>
      <c r="K8" s="115">
        <v>8562637</v>
      </c>
      <c r="L8" s="115">
        <v>2195287</v>
      </c>
      <c r="M8" s="115">
        <v>2237675</v>
      </c>
      <c r="N8" s="115">
        <v>2527220</v>
      </c>
      <c r="O8" s="115">
        <v>2669487</v>
      </c>
      <c r="P8" s="115">
        <v>9629669</v>
      </c>
      <c r="Q8" s="115">
        <v>2516765</v>
      </c>
      <c r="R8" s="115">
        <v>2713818</v>
      </c>
      <c r="S8" s="115">
        <v>2974803</v>
      </c>
      <c r="T8" s="115">
        <v>3107242</v>
      </c>
      <c r="U8" s="115">
        <v>11312628</v>
      </c>
      <c r="V8" s="115">
        <v>2906349</v>
      </c>
      <c r="W8" s="115">
        <v>2951384</v>
      </c>
      <c r="X8" s="115">
        <v>3279655</v>
      </c>
      <c r="Y8" s="115">
        <v>3538027</v>
      </c>
      <c r="Z8" s="115">
        <v>12675415</v>
      </c>
      <c r="AA8" s="115">
        <v>3318902</v>
      </c>
      <c r="AB8" s="115">
        <v>3168571</v>
      </c>
      <c r="AC8" s="115">
        <v>3425229</v>
      </c>
      <c r="AD8" s="115">
        <v>3654930</v>
      </c>
      <c r="AE8" s="115">
        <v>13567632</v>
      </c>
      <c r="AF8" s="291">
        <v>3495736</v>
      </c>
      <c r="AG8" s="291">
        <v>3406060</v>
      </c>
      <c r="AH8" s="291">
        <v>3604110</v>
      </c>
      <c r="AI8" s="291">
        <v>3593199</v>
      </c>
      <c r="AJ8" s="291">
        <v>14099105</v>
      </c>
      <c r="AK8" s="291">
        <v>3463476</v>
      </c>
      <c r="AL8" s="291">
        <v>3540202</v>
      </c>
      <c r="AM8" s="291">
        <v>3708623</v>
      </c>
      <c r="AN8" s="291">
        <v>3868708</v>
      </c>
      <c r="AO8" s="291">
        <v>14581009</v>
      </c>
      <c r="AP8" s="396">
        <v>3706316</v>
      </c>
      <c r="AQ8" s="396">
        <v>3777032</v>
      </c>
      <c r="AR8" s="396">
        <v>3824704</v>
      </c>
      <c r="AS8" s="396">
        <v>3963275</v>
      </c>
      <c r="AT8" s="396">
        <v>15271327</v>
      </c>
      <c r="AU8" s="396">
        <v>3709621</v>
      </c>
      <c r="AV8" s="396">
        <v>3690373</v>
      </c>
      <c r="AW8" s="396">
        <v>3928403</v>
      </c>
      <c r="AX8" s="396">
        <v>4141970</v>
      </c>
      <c r="AY8" s="396">
        <v>15470367</v>
      </c>
      <c r="AZ8" s="396">
        <v>3743944</v>
      </c>
      <c r="BA8" s="406">
        <v>3488561</v>
      </c>
      <c r="BB8" s="406">
        <v>4095325</v>
      </c>
      <c r="BC8" s="406">
        <v>4477121</v>
      </c>
      <c r="BD8" s="406">
        <v>15804951</v>
      </c>
      <c r="BE8" s="406">
        <v>4035714</v>
      </c>
      <c r="BF8" s="406">
        <v>4042972</v>
      </c>
      <c r="BG8" s="406">
        <v>4632149</v>
      </c>
      <c r="BH8" s="406">
        <f t="shared" ref="BH8:BH17" si="0">SUM(BE8:BG8)</f>
        <v>12710835</v>
      </c>
      <c r="BI8" s="187"/>
    </row>
    <row r="9" spans="1:61">
      <c r="A9" s="113" t="s">
        <v>77</v>
      </c>
      <c r="B9" s="115">
        <v>30988</v>
      </c>
      <c r="C9" s="115">
        <v>31411</v>
      </c>
      <c r="D9" s="115">
        <v>37719</v>
      </c>
      <c r="E9" s="115">
        <v>38202</v>
      </c>
      <c r="F9" s="115">
        <v>138320</v>
      </c>
      <c r="G9" s="115">
        <v>37121</v>
      </c>
      <c r="H9" s="115">
        <v>36122</v>
      </c>
      <c r="I9" s="115">
        <v>39369</v>
      </c>
      <c r="J9" s="115">
        <v>44456</v>
      </c>
      <c r="K9" s="115">
        <v>157068</v>
      </c>
      <c r="L9" s="115">
        <v>41034</v>
      </c>
      <c r="M9" s="115">
        <v>40265</v>
      </c>
      <c r="N9" s="115">
        <v>40055</v>
      </c>
      <c r="O9" s="115">
        <v>44775</v>
      </c>
      <c r="P9" s="115">
        <v>166129</v>
      </c>
      <c r="Q9" s="115">
        <v>43261</v>
      </c>
      <c r="R9" s="115">
        <v>45034</v>
      </c>
      <c r="S9" s="115">
        <v>42479</v>
      </c>
      <c r="T9" s="115">
        <v>47417</v>
      </c>
      <c r="U9" s="115">
        <v>178191</v>
      </c>
      <c r="V9" s="115">
        <v>42158</v>
      </c>
      <c r="W9" s="115">
        <v>40530</v>
      </c>
      <c r="X9" s="115">
        <v>42019</v>
      </c>
      <c r="Y9" s="115">
        <v>44564</v>
      </c>
      <c r="Z9" s="115">
        <v>169271</v>
      </c>
      <c r="AA9" s="115">
        <v>44317</v>
      </c>
      <c r="AB9" s="115">
        <v>40960</v>
      </c>
      <c r="AC9" s="115">
        <v>41515</v>
      </c>
      <c r="AD9" s="115">
        <v>52494</v>
      </c>
      <c r="AE9" s="115">
        <v>179286</v>
      </c>
      <c r="AF9" s="291">
        <v>45403</v>
      </c>
      <c r="AG9" s="291">
        <v>41791</v>
      </c>
      <c r="AH9" s="291">
        <v>43454</v>
      </c>
      <c r="AI9" s="291">
        <v>48722</v>
      </c>
      <c r="AJ9" s="291">
        <v>179370</v>
      </c>
      <c r="AK9" s="291">
        <v>45137</v>
      </c>
      <c r="AL9" s="291">
        <v>44792</v>
      </c>
      <c r="AM9" s="291">
        <v>44270</v>
      </c>
      <c r="AN9" s="291">
        <v>51691</v>
      </c>
      <c r="AO9" s="291">
        <v>185890</v>
      </c>
      <c r="AP9" s="396">
        <v>43830</v>
      </c>
      <c r="AQ9" s="396">
        <v>44059</v>
      </c>
      <c r="AR9" s="396">
        <v>43240</v>
      </c>
      <c r="AS9" s="396">
        <v>49667</v>
      </c>
      <c r="AT9" s="396">
        <v>180796</v>
      </c>
      <c r="AU9" s="396">
        <v>44032</v>
      </c>
      <c r="AV9" s="396">
        <v>40880</v>
      </c>
      <c r="AW9" s="396">
        <v>39868</v>
      </c>
      <c r="AX9" s="396">
        <v>48712</v>
      </c>
      <c r="AY9" s="396">
        <v>173492</v>
      </c>
      <c r="AZ9" s="396">
        <v>35970</v>
      </c>
      <c r="BA9" s="406">
        <v>34216</v>
      </c>
      <c r="BB9" s="406">
        <v>36646</v>
      </c>
      <c r="BC9" s="406">
        <v>44526</v>
      </c>
      <c r="BD9" s="406">
        <v>151358</v>
      </c>
      <c r="BE9" s="406">
        <v>33584</v>
      </c>
      <c r="BF9" s="406">
        <v>36953</v>
      </c>
      <c r="BG9" s="406">
        <v>35061</v>
      </c>
      <c r="BH9" s="406">
        <f t="shared" si="0"/>
        <v>105598</v>
      </c>
      <c r="BI9" s="187"/>
    </row>
    <row r="10" spans="1:61">
      <c r="A10" s="114" t="s">
        <v>78</v>
      </c>
      <c r="B10" s="115">
        <v>-4727</v>
      </c>
      <c r="C10" s="115">
        <v>-6445</v>
      </c>
      <c r="D10" s="115">
        <v>-48142</v>
      </c>
      <c r="E10" s="115">
        <v>-17224</v>
      </c>
      <c r="F10" s="115">
        <v>-76538</v>
      </c>
      <c r="G10" s="115">
        <v>-6182</v>
      </c>
      <c r="H10" s="115">
        <v>-8248</v>
      </c>
      <c r="I10" s="115">
        <v>-21268</v>
      </c>
      <c r="J10" s="115">
        <v>-13983</v>
      </c>
      <c r="K10" s="115">
        <v>-49681</v>
      </c>
      <c r="L10" s="115">
        <v>-6151</v>
      </c>
      <c r="M10" s="115">
        <v>-10242</v>
      </c>
      <c r="N10" s="115">
        <v>-23816</v>
      </c>
      <c r="O10" s="115">
        <v>-26167</v>
      </c>
      <c r="P10" s="115">
        <v>-66376</v>
      </c>
      <c r="Q10" s="115">
        <v>-11667</v>
      </c>
      <c r="R10" s="115">
        <v>-9672</v>
      </c>
      <c r="S10" s="115">
        <v>-25297</v>
      </c>
      <c r="T10" s="115">
        <v>-24974</v>
      </c>
      <c r="U10" s="115">
        <v>-71610</v>
      </c>
      <c r="V10" s="115">
        <v>-12988</v>
      </c>
      <c r="W10" s="115">
        <v>-14002</v>
      </c>
      <c r="X10" s="115">
        <v>-36128</v>
      </c>
      <c r="Y10" s="115">
        <v>-23606</v>
      </c>
      <c r="Z10" s="115">
        <v>-86724</v>
      </c>
      <c r="AA10" s="115">
        <v>-15848</v>
      </c>
      <c r="AB10" s="115">
        <v>-9020</v>
      </c>
      <c r="AC10" s="115">
        <v>-38965</v>
      </c>
      <c r="AD10" s="115">
        <v>-25211</v>
      </c>
      <c r="AE10" s="115">
        <v>-89044</v>
      </c>
      <c r="AF10" s="291">
        <v>-18741</v>
      </c>
      <c r="AG10" s="291">
        <v>-25813</v>
      </c>
      <c r="AH10" s="291">
        <v>-32115</v>
      </c>
      <c r="AI10" s="291">
        <v>-25961</v>
      </c>
      <c r="AJ10" s="291">
        <v>-102630</v>
      </c>
      <c r="AK10" s="291">
        <v>-20878</v>
      </c>
      <c r="AL10" s="291">
        <v>-24220</v>
      </c>
      <c r="AM10" s="291">
        <v>-29768</v>
      </c>
      <c r="AN10" s="291">
        <v>-26807</v>
      </c>
      <c r="AO10" s="291">
        <v>-101673</v>
      </c>
      <c r="AP10" s="396">
        <v>-25295</v>
      </c>
      <c r="AQ10" s="396">
        <v>-33038</v>
      </c>
      <c r="AR10" s="396">
        <v>-28375</v>
      </c>
      <c r="AS10" s="396">
        <v>-22244</v>
      </c>
      <c r="AT10" s="396">
        <v>-108952</v>
      </c>
      <c r="AU10" s="396">
        <v>-20913</v>
      </c>
      <c r="AV10" s="396">
        <v>-32290</v>
      </c>
      <c r="AW10" s="396">
        <v>-38838</v>
      </c>
      <c r="AX10" s="396">
        <v>-22499</v>
      </c>
      <c r="AY10" s="396">
        <v>-114540</v>
      </c>
      <c r="AZ10" s="396">
        <v>-27043</v>
      </c>
      <c r="BA10" s="406">
        <v>-34671</v>
      </c>
      <c r="BB10" s="406">
        <v>-44995</v>
      </c>
      <c r="BC10" s="406">
        <v>-52823</v>
      </c>
      <c r="BD10" s="406">
        <v>-159532</v>
      </c>
      <c r="BE10" s="406">
        <v>-21292</v>
      </c>
      <c r="BF10" s="406">
        <v>-30990</v>
      </c>
      <c r="BG10" s="406">
        <v>-45963</v>
      </c>
      <c r="BH10" s="406">
        <f t="shared" si="0"/>
        <v>-98245</v>
      </c>
      <c r="BI10" s="187"/>
    </row>
    <row r="11" spans="1:61">
      <c r="A11" s="114" t="s">
        <v>79</v>
      </c>
      <c r="B11" s="115">
        <v>1822824</v>
      </c>
      <c r="C11" s="115">
        <v>1883185</v>
      </c>
      <c r="D11" s="115">
        <v>2048927</v>
      </c>
      <c r="E11" s="115">
        <v>2186634</v>
      </c>
      <c r="F11" s="115">
        <v>7941570</v>
      </c>
      <c r="G11" s="115">
        <v>2041362</v>
      </c>
      <c r="H11" s="115">
        <v>2060810</v>
      </c>
      <c r="I11" s="115">
        <v>2276346</v>
      </c>
      <c r="J11" s="115">
        <v>2291506</v>
      </c>
      <c r="K11" s="115">
        <v>8670024</v>
      </c>
      <c r="L11" s="115">
        <v>2230170</v>
      </c>
      <c r="M11" s="115">
        <v>2267698</v>
      </c>
      <c r="N11" s="115">
        <v>2543459</v>
      </c>
      <c r="O11" s="115">
        <v>2688095</v>
      </c>
      <c r="P11" s="115">
        <v>9729422</v>
      </c>
      <c r="Q11" s="115">
        <v>2548359</v>
      </c>
      <c r="R11" s="115">
        <v>2749180</v>
      </c>
      <c r="S11" s="115">
        <v>2991985</v>
      </c>
      <c r="T11" s="115">
        <v>3129685</v>
      </c>
      <c r="U11" s="115">
        <v>11419209</v>
      </c>
      <c r="V11" s="115">
        <v>2935519</v>
      </c>
      <c r="W11" s="115">
        <v>2977912</v>
      </c>
      <c r="X11" s="115">
        <v>3285546</v>
      </c>
      <c r="Y11" s="115">
        <v>3558985</v>
      </c>
      <c r="Z11" s="115">
        <v>12757962</v>
      </c>
      <c r="AA11" s="115">
        <v>3347371</v>
      </c>
      <c r="AB11" s="115">
        <v>3200511</v>
      </c>
      <c r="AC11" s="115">
        <v>3427779</v>
      </c>
      <c r="AD11" s="115">
        <v>3682213</v>
      </c>
      <c r="AE11" s="115">
        <v>13657874</v>
      </c>
      <c r="AF11" s="291">
        <v>3522398</v>
      </c>
      <c r="AG11" s="291">
        <v>3422038</v>
      </c>
      <c r="AH11" s="291">
        <v>3615449</v>
      </c>
      <c r="AI11" s="291">
        <v>3615960</v>
      </c>
      <c r="AJ11" s="291">
        <v>14175845</v>
      </c>
      <c r="AK11" s="291">
        <v>3487735</v>
      </c>
      <c r="AL11" s="291">
        <v>3560774</v>
      </c>
      <c r="AM11" s="291">
        <v>3723125</v>
      </c>
      <c r="AN11" s="291">
        <v>3893592</v>
      </c>
      <c r="AO11" s="291">
        <v>14665226</v>
      </c>
      <c r="AP11" s="396">
        <v>3724851</v>
      </c>
      <c r="AQ11" s="396">
        <v>3788053</v>
      </c>
      <c r="AR11" s="396">
        <v>3839569</v>
      </c>
      <c r="AS11" s="396">
        <v>3990698</v>
      </c>
      <c r="AT11" s="396">
        <v>15343171</v>
      </c>
      <c r="AU11" s="396">
        <v>3732740</v>
      </c>
      <c r="AV11" s="396">
        <v>3698963</v>
      </c>
      <c r="AW11" s="396">
        <v>3929433</v>
      </c>
      <c r="AX11" s="396">
        <v>4168183</v>
      </c>
      <c r="AY11" s="396">
        <v>15529319</v>
      </c>
      <c r="AZ11" s="396">
        <v>3752871</v>
      </c>
      <c r="BA11" s="406">
        <v>3488106</v>
      </c>
      <c r="BB11" s="406">
        <v>4086976</v>
      </c>
      <c r="BC11" s="406">
        <v>4468824</v>
      </c>
      <c r="BD11" s="406">
        <v>15796777</v>
      </c>
      <c r="BE11" s="406">
        <v>4048006</v>
      </c>
      <c r="BF11" s="406">
        <f>SUM(BF8:BF10)</f>
        <v>4048935</v>
      </c>
      <c r="BG11" s="406">
        <f>SUM(BG8:BG10)</f>
        <v>4621247</v>
      </c>
      <c r="BH11" s="406">
        <f t="shared" si="0"/>
        <v>12718188</v>
      </c>
      <c r="BI11" s="187"/>
    </row>
    <row r="12" spans="1:61">
      <c r="A12" s="114" t="s">
        <v>80</v>
      </c>
      <c r="B12" s="115" t="s">
        <v>28</v>
      </c>
      <c r="C12" s="115" t="s">
        <v>28</v>
      </c>
      <c r="D12" s="115" t="s">
        <v>28</v>
      </c>
      <c r="E12" s="115" t="s">
        <v>28</v>
      </c>
      <c r="F12" s="115">
        <v>0</v>
      </c>
      <c r="G12" s="115" t="s">
        <v>28</v>
      </c>
      <c r="H12" s="115" t="s">
        <v>28</v>
      </c>
      <c r="I12" s="115" t="s">
        <v>28</v>
      </c>
      <c r="J12" s="115" t="s">
        <v>28</v>
      </c>
      <c r="K12" s="115">
        <v>0</v>
      </c>
      <c r="L12" s="115" t="s">
        <v>28</v>
      </c>
      <c r="M12" s="115" t="s">
        <v>28</v>
      </c>
      <c r="N12" s="115" t="s">
        <v>28</v>
      </c>
      <c r="O12" s="115">
        <v>63</v>
      </c>
      <c r="P12" s="115">
        <v>63</v>
      </c>
      <c r="Q12" s="115">
        <v>679</v>
      </c>
      <c r="R12" s="115">
        <v>722</v>
      </c>
      <c r="S12" s="115">
        <v>1181</v>
      </c>
      <c r="T12" s="115">
        <v>1839</v>
      </c>
      <c r="U12" s="115">
        <v>4421</v>
      </c>
      <c r="V12" s="115">
        <v>2095</v>
      </c>
      <c r="W12" s="115">
        <v>2518</v>
      </c>
      <c r="X12" s="115">
        <v>2903</v>
      </c>
      <c r="Y12" s="115">
        <v>3526</v>
      </c>
      <c r="Z12" s="115">
        <v>11042</v>
      </c>
      <c r="AA12" s="115">
        <v>3982</v>
      </c>
      <c r="AB12" s="115">
        <v>3463</v>
      </c>
      <c r="AC12" s="115">
        <v>4357</v>
      </c>
      <c r="AD12" s="115">
        <v>6152</v>
      </c>
      <c r="AE12" s="115">
        <v>17954</v>
      </c>
      <c r="AF12" s="291">
        <v>7444</v>
      </c>
      <c r="AG12" s="291">
        <v>6164</v>
      </c>
      <c r="AH12" s="291">
        <v>6575</v>
      </c>
      <c r="AI12" s="291">
        <v>6784</v>
      </c>
      <c r="AJ12" s="291">
        <v>26967</v>
      </c>
      <c r="AK12" s="291">
        <v>6820</v>
      </c>
      <c r="AL12" s="291">
        <v>7529</v>
      </c>
      <c r="AM12" s="291">
        <v>7267</v>
      </c>
      <c r="AN12" s="291">
        <v>8237</v>
      </c>
      <c r="AO12" s="291">
        <v>29853</v>
      </c>
      <c r="AP12" s="396">
        <v>8620</v>
      </c>
      <c r="AQ12" s="396">
        <v>8728</v>
      </c>
      <c r="AR12" s="396">
        <v>10388</v>
      </c>
      <c r="AS12" s="396">
        <v>10162</v>
      </c>
      <c r="AT12" s="396">
        <v>37898</v>
      </c>
      <c r="AU12" s="396">
        <v>10754</v>
      </c>
      <c r="AV12" s="396">
        <v>11049</v>
      </c>
      <c r="AW12" s="396">
        <v>11601</v>
      </c>
      <c r="AX12" s="396">
        <v>12327</v>
      </c>
      <c r="AY12" s="396">
        <v>45731</v>
      </c>
      <c r="AZ12" s="396">
        <v>13482</v>
      </c>
      <c r="BA12" s="406">
        <v>13687</v>
      </c>
      <c r="BB12" s="406">
        <v>15706</v>
      </c>
      <c r="BC12" s="406">
        <v>6983</v>
      </c>
      <c r="BD12" s="406">
        <v>49858</v>
      </c>
      <c r="BE12" s="406">
        <v>13285</v>
      </c>
      <c r="BF12" s="406">
        <v>14105</v>
      </c>
      <c r="BG12" s="406">
        <v>17349</v>
      </c>
      <c r="BH12" s="406">
        <f t="shared" si="0"/>
        <v>44739</v>
      </c>
      <c r="BI12" s="187"/>
    </row>
    <row r="13" spans="1:61">
      <c r="A13" s="114" t="s">
        <v>81</v>
      </c>
      <c r="B13" s="115">
        <v>39174</v>
      </c>
      <c r="C13" s="115">
        <v>42327</v>
      </c>
      <c r="D13" s="115">
        <v>42731</v>
      </c>
      <c r="E13" s="115">
        <v>44439</v>
      </c>
      <c r="F13" s="115">
        <v>168671</v>
      </c>
      <c r="G13" s="115">
        <v>44862</v>
      </c>
      <c r="H13" s="115">
        <v>51130</v>
      </c>
      <c r="I13" s="115">
        <v>54969</v>
      </c>
      <c r="J13" s="115">
        <v>60208</v>
      </c>
      <c r="K13" s="115">
        <v>211169</v>
      </c>
      <c r="L13" s="115">
        <v>109095</v>
      </c>
      <c r="M13" s="115">
        <v>120867</v>
      </c>
      <c r="N13" s="115">
        <v>135737</v>
      </c>
      <c r="O13" s="115">
        <v>149033</v>
      </c>
      <c r="P13" s="115">
        <v>514732</v>
      </c>
      <c r="Q13" s="115">
        <v>132735</v>
      </c>
      <c r="R13" s="115">
        <v>162857</v>
      </c>
      <c r="S13" s="115">
        <v>164550</v>
      </c>
      <c r="T13" s="115">
        <v>176674</v>
      </c>
      <c r="U13" s="115">
        <v>636816</v>
      </c>
      <c r="V13" s="115">
        <v>191263</v>
      </c>
      <c r="W13" s="115">
        <v>209201</v>
      </c>
      <c r="X13" s="115">
        <v>221645</v>
      </c>
      <c r="Y13" s="115">
        <v>241624</v>
      </c>
      <c r="Z13" s="115">
        <v>863733</v>
      </c>
      <c r="AA13" s="115">
        <v>256485</v>
      </c>
      <c r="AB13" s="115">
        <v>251594</v>
      </c>
      <c r="AC13" s="115">
        <v>233020</v>
      </c>
      <c r="AD13" s="115">
        <v>230535</v>
      </c>
      <c r="AE13" s="115">
        <v>971634</v>
      </c>
      <c r="AF13" s="291">
        <v>228147</v>
      </c>
      <c r="AG13" s="291">
        <v>238713</v>
      </c>
      <c r="AH13" s="291">
        <v>246595</v>
      </c>
      <c r="AI13" s="291">
        <v>261670</v>
      </c>
      <c r="AJ13" s="291">
        <v>975125</v>
      </c>
      <c r="AK13" s="291">
        <v>274805</v>
      </c>
      <c r="AL13" s="291">
        <v>267180</v>
      </c>
      <c r="AM13" s="291">
        <v>265858</v>
      </c>
      <c r="AN13" s="291">
        <v>306884</v>
      </c>
      <c r="AO13" s="291">
        <v>1114727</v>
      </c>
      <c r="AP13" s="396">
        <v>328753</v>
      </c>
      <c r="AQ13" s="396">
        <v>336449</v>
      </c>
      <c r="AR13" s="396">
        <v>332493</v>
      </c>
      <c r="AS13" s="396">
        <v>350773</v>
      </c>
      <c r="AT13" s="396">
        <v>1348468</v>
      </c>
      <c r="AU13" s="396">
        <v>336404</v>
      </c>
      <c r="AV13" s="396">
        <v>361716</v>
      </c>
      <c r="AW13" s="396">
        <v>365664</v>
      </c>
      <c r="AX13" s="396">
        <v>408868</v>
      </c>
      <c r="AY13" s="396">
        <v>1472652</v>
      </c>
      <c r="AZ13" s="396">
        <f>418015+20067</f>
        <v>438082</v>
      </c>
      <c r="BA13" s="406">
        <f>416928+1</f>
        <v>416929</v>
      </c>
      <c r="BB13" s="406">
        <v>410102</v>
      </c>
      <c r="BC13" s="406">
        <v>444149</v>
      </c>
      <c r="BD13" s="406">
        <f>SUM(AZ13:BC13)</f>
        <v>1709262</v>
      </c>
      <c r="BE13" s="406">
        <v>422548</v>
      </c>
      <c r="BF13" s="406">
        <v>514472</v>
      </c>
      <c r="BG13" s="406">
        <v>563158</v>
      </c>
      <c r="BH13" s="406">
        <f t="shared" si="0"/>
        <v>1500178</v>
      </c>
      <c r="BI13" s="187"/>
    </row>
    <row r="14" spans="1:61">
      <c r="A14" s="114" t="s">
        <v>82</v>
      </c>
      <c r="B14" s="115">
        <v>59758</v>
      </c>
      <c r="C14" s="115">
        <v>65710</v>
      </c>
      <c r="D14" s="115">
        <v>72159</v>
      </c>
      <c r="E14" s="115">
        <v>76345</v>
      </c>
      <c r="F14" s="115">
        <v>273972</v>
      </c>
      <c r="G14" s="115">
        <v>75080</v>
      </c>
      <c r="H14" s="115">
        <v>84699</v>
      </c>
      <c r="I14" s="115">
        <v>93418</v>
      </c>
      <c r="J14" s="115">
        <v>92674</v>
      </c>
      <c r="K14" s="115">
        <v>345871</v>
      </c>
      <c r="L14" s="115">
        <v>102320</v>
      </c>
      <c r="M14" s="115">
        <v>104184</v>
      </c>
      <c r="N14" s="115">
        <v>120095</v>
      </c>
      <c r="O14" s="115">
        <v>125153</v>
      </c>
      <c r="P14" s="115">
        <v>451752</v>
      </c>
      <c r="Q14" s="115">
        <v>139669</v>
      </c>
      <c r="R14" s="115">
        <v>160872</v>
      </c>
      <c r="S14" s="115">
        <v>143923</v>
      </c>
      <c r="T14" s="115">
        <v>154005</v>
      </c>
      <c r="U14" s="115">
        <v>598469</v>
      </c>
      <c r="V14" s="115">
        <v>158701</v>
      </c>
      <c r="W14" s="115">
        <v>166333</v>
      </c>
      <c r="X14" s="115">
        <v>180452</v>
      </c>
      <c r="Y14" s="115">
        <v>189478</v>
      </c>
      <c r="Z14" s="115">
        <v>694964</v>
      </c>
      <c r="AA14" s="115">
        <v>187376</v>
      </c>
      <c r="AB14" s="115">
        <v>194885</v>
      </c>
      <c r="AC14" s="115">
        <v>211221</v>
      </c>
      <c r="AD14" s="115">
        <v>216238</v>
      </c>
      <c r="AE14" s="115">
        <v>809720</v>
      </c>
      <c r="AF14" s="291">
        <v>218020</v>
      </c>
      <c r="AG14" s="291">
        <v>229378</v>
      </c>
      <c r="AH14" s="291">
        <v>245245</v>
      </c>
      <c r="AI14" s="291">
        <v>263986</v>
      </c>
      <c r="AJ14" s="291">
        <v>956629</v>
      </c>
      <c r="AK14" s="291">
        <v>256441</v>
      </c>
      <c r="AL14" s="291">
        <v>267858</v>
      </c>
      <c r="AM14" s="291">
        <v>274749</v>
      </c>
      <c r="AN14" s="291">
        <v>285248</v>
      </c>
      <c r="AO14" s="291">
        <v>1084296</v>
      </c>
      <c r="AP14" s="396">
        <v>279170</v>
      </c>
      <c r="AQ14" s="396">
        <v>282775</v>
      </c>
      <c r="AR14" s="396">
        <v>262493</v>
      </c>
      <c r="AS14" s="396">
        <v>267983</v>
      </c>
      <c r="AT14" s="396">
        <v>1092421</v>
      </c>
      <c r="AU14" s="396">
        <v>252783</v>
      </c>
      <c r="AV14" s="396">
        <v>254541</v>
      </c>
      <c r="AW14" s="396">
        <v>255228</v>
      </c>
      <c r="AX14" s="396">
        <v>266663</v>
      </c>
      <c r="AY14" s="396">
        <v>1029215</v>
      </c>
      <c r="AZ14" s="396">
        <v>274526</v>
      </c>
      <c r="BA14" s="406">
        <v>263618</v>
      </c>
      <c r="BB14" s="406">
        <v>283183</v>
      </c>
      <c r="BC14" s="406">
        <v>313078</v>
      </c>
      <c r="BD14" s="406">
        <v>1134405</v>
      </c>
      <c r="BE14" s="406">
        <v>316865</v>
      </c>
      <c r="BF14" s="406">
        <v>324453</v>
      </c>
      <c r="BG14" s="406">
        <v>334678</v>
      </c>
      <c r="BH14" s="406">
        <f t="shared" si="0"/>
        <v>975996</v>
      </c>
      <c r="BI14" s="187"/>
    </row>
    <row r="15" spans="1:61">
      <c r="A15" s="114" t="s">
        <v>83</v>
      </c>
      <c r="B15" s="115">
        <v>76992</v>
      </c>
      <c r="C15" s="115">
        <v>94620</v>
      </c>
      <c r="D15" s="115">
        <v>124231</v>
      </c>
      <c r="E15" s="115">
        <v>116418</v>
      </c>
      <c r="F15" s="115">
        <v>412261</v>
      </c>
      <c r="G15" s="115">
        <v>113034</v>
      </c>
      <c r="H15" s="115">
        <v>113818</v>
      </c>
      <c r="I15" s="115">
        <v>125811</v>
      </c>
      <c r="J15" s="115">
        <v>127084</v>
      </c>
      <c r="K15" s="115">
        <v>479747</v>
      </c>
      <c r="L15" s="115">
        <v>120630</v>
      </c>
      <c r="M15" s="115">
        <v>99994</v>
      </c>
      <c r="N15" s="115">
        <v>85289</v>
      </c>
      <c r="O15" s="115">
        <v>88431</v>
      </c>
      <c r="P15" s="115">
        <v>394344</v>
      </c>
      <c r="Q15" s="115">
        <v>17856</v>
      </c>
      <c r="R15" s="115">
        <v>16018</v>
      </c>
      <c r="S15" s="115">
        <v>12377</v>
      </c>
      <c r="T15" s="115">
        <v>12214</v>
      </c>
      <c r="U15" s="115">
        <v>58465</v>
      </c>
      <c r="V15" s="115">
        <v>11847</v>
      </c>
      <c r="W15" s="115">
        <v>9304</v>
      </c>
      <c r="X15" s="115">
        <v>8805</v>
      </c>
      <c r="Y15" s="115">
        <v>7939</v>
      </c>
      <c r="Z15" s="115">
        <v>37895</v>
      </c>
      <c r="AA15" s="115">
        <v>13767</v>
      </c>
      <c r="AB15" s="115">
        <v>10390</v>
      </c>
      <c r="AC15" s="115">
        <v>9494</v>
      </c>
      <c r="AD15" s="115">
        <v>9014</v>
      </c>
      <c r="AE15" s="115">
        <v>42665</v>
      </c>
      <c r="AF15" s="291">
        <v>14820</v>
      </c>
      <c r="AG15" s="291">
        <v>7646</v>
      </c>
      <c r="AH15" s="291">
        <v>7089</v>
      </c>
      <c r="AI15" s="291">
        <v>10600</v>
      </c>
      <c r="AJ15" s="291">
        <v>40155</v>
      </c>
      <c r="AK15" s="291">
        <v>15547</v>
      </c>
      <c r="AL15" s="291">
        <v>10418</v>
      </c>
      <c r="AM15" s="291">
        <v>12841</v>
      </c>
      <c r="AN15" s="291">
        <v>18759</v>
      </c>
      <c r="AO15" s="291">
        <v>57565</v>
      </c>
      <c r="AP15" s="396">
        <v>16753</v>
      </c>
      <c r="AQ15" s="396">
        <v>24004</v>
      </c>
      <c r="AR15" s="396">
        <v>18271</v>
      </c>
      <c r="AS15" s="396">
        <v>32224</v>
      </c>
      <c r="AT15" s="396">
        <v>91252</v>
      </c>
      <c r="AU15" s="396">
        <v>23280</v>
      </c>
      <c r="AV15" s="396">
        <v>15160</v>
      </c>
      <c r="AW15" s="396">
        <v>16994</v>
      </c>
      <c r="AX15" s="396">
        <v>15456</v>
      </c>
      <c r="AY15" s="396">
        <v>70890</v>
      </c>
      <c r="AZ15" s="396">
        <v>8944</v>
      </c>
      <c r="BA15" s="406">
        <v>8072</v>
      </c>
      <c r="BB15" s="406">
        <v>9228</v>
      </c>
      <c r="BC15" s="406">
        <v>12345</v>
      </c>
      <c r="BD15" s="406">
        <v>38589</v>
      </c>
      <c r="BE15" s="406">
        <v>7718</v>
      </c>
      <c r="BF15" s="406">
        <v>6453</v>
      </c>
      <c r="BG15" s="406">
        <v>4831</v>
      </c>
      <c r="BH15" s="406">
        <f t="shared" si="0"/>
        <v>19002</v>
      </c>
      <c r="BI15" s="187"/>
    </row>
    <row r="16" spans="1:61">
      <c r="A16" s="114" t="s">
        <v>84</v>
      </c>
      <c r="B16" s="115">
        <v>24197</v>
      </c>
      <c r="C16" s="115">
        <v>23333</v>
      </c>
      <c r="D16" s="115">
        <v>26663</v>
      </c>
      <c r="E16" s="115">
        <v>33760</v>
      </c>
      <c r="F16" s="115">
        <v>107953</v>
      </c>
      <c r="G16" s="115">
        <v>35591</v>
      </c>
      <c r="H16" s="115">
        <v>34365</v>
      </c>
      <c r="I16" s="115">
        <v>37382</v>
      </c>
      <c r="J16" s="115">
        <v>62321</v>
      </c>
      <c r="K16" s="115">
        <v>169659</v>
      </c>
      <c r="L16" s="115">
        <v>13677</v>
      </c>
      <c r="M16" s="115">
        <v>15419</v>
      </c>
      <c r="N16" s="115">
        <v>11580</v>
      </c>
      <c r="O16" s="115">
        <v>14364</v>
      </c>
      <c r="P16" s="115">
        <v>55040</v>
      </c>
      <c r="Q16" s="115">
        <v>31820</v>
      </c>
      <c r="R16" s="115">
        <v>18366</v>
      </c>
      <c r="S16" s="115">
        <v>13437</v>
      </c>
      <c r="T16" s="115">
        <v>16321</v>
      </c>
      <c r="U16" s="115">
        <v>79944</v>
      </c>
      <c r="V16" s="115">
        <v>13118</v>
      </c>
      <c r="W16" s="115">
        <v>11181</v>
      </c>
      <c r="X16" s="115">
        <v>16483</v>
      </c>
      <c r="Y16" s="115">
        <v>17100</v>
      </c>
      <c r="Z16" s="115">
        <v>57882</v>
      </c>
      <c r="AA16" s="115">
        <v>25029</v>
      </c>
      <c r="AB16" s="115">
        <v>17697</v>
      </c>
      <c r="AC16" s="115">
        <v>25463</v>
      </c>
      <c r="AD16" s="115">
        <v>14082</v>
      </c>
      <c r="AE16" s="115">
        <v>82271</v>
      </c>
      <c r="AF16" s="291">
        <v>13894</v>
      </c>
      <c r="AG16" s="291">
        <v>14245</v>
      </c>
      <c r="AH16" s="291">
        <v>16678</v>
      </c>
      <c r="AI16" s="291">
        <v>19962</v>
      </c>
      <c r="AJ16" s="291">
        <v>64779</v>
      </c>
      <c r="AK16" s="291">
        <v>15697</v>
      </c>
      <c r="AL16" s="291">
        <v>23740</v>
      </c>
      <c r="AM16" s="291">
        <v>21727</v>
      </c>
      <c r="AN16" s="291">
        <v>15443</v>
      </c>
      <c r="AO16" s="291">
        <v>76607</v>
      </c>
      <c r="AP16" s="396">
        <v>23105</v>
      </c>
      <c r="AQ16" s="396">
        <v>71537</v>
      </c>
      <c r="AR16" s="396">
        <v>69338</v>
      </c>
      <c r="AS16" s="396">
        <v>16002</v>
      </c>
      <c r="AT16" s="396">
        <v>179982</v>
      </c>
      <c r="AU16" s="396">
        <v>23286</v>
      </c>
      <c r="AV16" s="396">
        <v>23116</v>
      </c>
      <c r="AW16" s="396">
        <v>22764</v>
      </c>
      <c r="AX16" s="396">
        <v>40906</v>
      </c>
      <c r="AY16" s="396">
        <v>110072</v>
      </c>
      <c r="AZ16" s="396">
        <v>79384</v>
      </c>
      <c r="BA16" s="406">
        <v>24744</v>
      </c>
      <c r="BB16" s="406">
        <v>20484</v>
      </c>
      <c r="BC16" s="406">
        <v>22754</v>
      </c>
      <c r="BD16" s="406">
        <v>147366</v>
      </c>
      <c r="BE16" s="406">
        <v>29211</v>
      </c>
      <c r="BF16" s="406">
        <v>255170</v>
      </c>
      <c r="BG16" s="406">
        <v>42011</v>
      </c>
      <c r="BH16" s="406">
        <f t="shared" si="0"/>
        <v>326392</v>
      </c>
      <c r="BI16" s="187"/>
    </row>
    <row r="17" spans="1:61">
      <c r="A17" s="114" t="s">
        <v>85</v>
      </c>
      <c r="B17" s="115">
        <v>639</v>
      </c>
      <c r="C17" s="115">
        <v>1521</v>
      </c>
      <c r="D17" s="115">
        <v>1577</v>
      </c>
      <c r="E17" s="115">
        <v>1753</v>
      </c>
      <c r="F17" s="115">
        <v>5490</v>
      </c>
      <c r="G17" s="115">
        <v>1694</v>
      </c>
      <c r="H17" s="115">
        <v>2090</v>
      </c>
      <c r="I17" s="115">
        <v>1955</v>
      </c>
      <c r="J17" s="115">
        <v>2156</v>
      </c>
      <c r="K17" s="115">
        <v>7895</v>
      </c>
      <c r="L17" s="115">
        <v>2098</v>
      </c>
      <c r="M17" s="115">
        <v>1973</v>
      </c>
      <c r="N17" s="115">
        <v>1465</v>
      </c>
      <c r="O17" s="115">
        <v>2758</v>
      </c>
      <c r="P17" s="115">
        <v>8294</v>
      </c>
      <c r="Q17" s="115">
        <v>2564</v>
      </c>
      <c r="R17" s="115">
        <v>2347</v>
      </c>
      <c r="S17" s="115">
        <v>3145</v>
      </c>
      <c r="T17" s="115">
        <v>1945</v>
      </c>
      <c r="U17" s="115">
        <v>10001</v>
      </c>
      <c r="V17" s="115">
        <v>2623</v>
      </c>
      <c r="W17" s="115">
        <v>2542</v>
      </c>
      <c r="X17" s="115">
        <v>2669</v>
      </c>
      <c r="Y17" s="115">
        <v>3383</v>
      </c>
      <c r="Z17" s="115">
        <v>11217</v>
      </c>
      <c r="AA17" s="115">
        <v>2882</v>
      </c>
      <c r="AB17" s="115">
        <v>2566</v>
      </c>
      <c r="AC17" s="115">
        <v>3023</v>
      </c>
      <c r="AD17" s="115">
        <v>2368</v>
      </c>
      <c r="AE17" s="115">
        <v>10839</v>
      </c>
      <c r="AF17" s="291">
        <v>1441</v>
      </c>
      <c r="AG17" s="291">
        <v>2356</v>
      </c>
      <c r="AH17" s="291">
        <v>1955</v>
      </c>
      <c r="AI17" s="291">
        <v>2636</v>
      </c>
      <c r="AJ17" s="291">
        <v>8388</v>
      </c>
      <c r="AK17" s="291">
        <v>3175</v>
      </c>
      <c r="AL17" s="291">
        <v>2694</v>
      </c>
      <c r="AM17" s="291">
        <v>30606</v>
      </c>
      <c r="AN17" s="291">
        <v>6053</v>
      </c>
      <c r="AO17" s="291">
        <v>42528</v>
      </c>
      <c r="AP17" s="396">
        <v>3065</v>
      </c>
      <c r="AQ17" s="396">
        <v>1236</v>
      </c>
      <c r="AR17" s="396">
        <v>172</v>
      </c>
      <c r="AS17" s="396">
        <v>20996</v>
      </c>
      <c r="AT17" s="396">
        <v>25469</v>
      </c>
      <c r="AU17" s="396">
        <v>723</v>
      </c>
      <c r="AV17" s="396">
        <v>1730</v>
      </c>
      <c r="AW17" s="396">
        <v>1093</v>
      </c>
      <c r="AX17" s="397">
        <v>600</v>
      </c>
      <c r="AY17" s="396">
        <v>4146</v>
      </c>
      <c r="AZ17" s="396">
        <v>631</v>
      </c>
      <c r="BA17" s="406">
        <v>387</v>
      </c>
      <c r="BB17" s="406">
        <v>368</v>
      </c>
      <c r="BC17" s="406">
        <v>-378</v>
      </c>
      <c r="BD17" s="406">
        <v>1008</v>
      </c>
      <c r="BE17" s="406">
        <v>650</v>
      </c>
      <c r="BF17" s="406">
        <v>545</v>
      </c>
      <c r="BG17" s="406">
        <v>539</v>
      </c>
      <c r="BH17" s="406">
        <f t="shared" si="0"/>
        <v>1734</v>
      </c>
      <c r="BI17" s="187"/>
    </row>
    <row r="18" spans="1:61">
      <c r="B18" s="116"/>
      <c r="C18" s="116"/>
      <c r="D18" s="116"/>
      <c r="E18" s="116"/>
      <c r="F18" s="186"/>
      <c r="G18" s="116"/>
      <c r="H18" s="116"/>
      <c r="I18" s="116"/>
      <c r="J18" s="116"/>
      <c r="K18" s="116"/>
      <c r="L18" s="116"/>
      <c r="M18" s="116"/>
      <c r="N18" s="186"/>
      <c r="O18" s="186"/>
      <c r="P18" s="116"/>
      <c r="Q18" s="186"/>
      <c r="R18" s="186"/>
      <c r="S18" s="186"/>
      <c r="T18" s="186"/>
      <c r="U18" s="186"/>
      <c r="V18" s="186"/>
      <c r="W18" s="186"/>
      <c r="X18" s="186"/>
      <c r="Y18" s="186"/>
      <c r="Z18" s="186"/>
      <c r="AA18" s="186"/>
      <c r="AB18" s="186"/>
      <c r="AC18" s="186"/>
      <c r="AD18" s="186"/>
      <c r="AE18" s="186"/>
      <c r="AF18" s="298"/>
      <c r="AG18" s="298"/>
      <c r="AH18" s="298"/>
      <c r="AI18" s="298"/>
      <c r="AJ18" s="298"/>
      <c r="AK18" s="290"/>
      <c r="AL18" s="290"/>
      <c r="AO18" s="298"/>
      <c r="AP18" s="278"/>
      <c r="AQ18" s="278"/>
      <c r="AR18" s="278"/>
      <c r="AS18" s="278"/>
      <c r="AT18" s="278"/>
      <c r="AU18" s="278"/>
      <c r="AV18" s="278"/>
      <c r="AW18" s="278"/>
      <c r="AX18" s="278"/>
      <c r="AY18" s="278"/>
      <c r="AZ18" s="278"/>
      <c r="BI18" s="290"/>
    </row>
    <row r="19" spans="1:61" s="117" customFormat="1">
      <c r="A19" s="169"/>
      <c r="B19" s="182">
        <v>2023584</v>
      </c>
      <c r="C19" s="182">
        <v>2110696</v>
      </c>
      <c r="D19" s="182">
        <v>2316288</v>
      </c>
      <c r="E19" s="182">
        <v>2459349</v>
      </c>
      <c r="F19" s="182">
        <v>8909917</v>
      </c>
      <c r="G19" s="182">
        <v>2311623</v>
      </c>
      <c r="H19" s="182">
        <v>2346912</v>
      </c>
      <c r="I19" s="182">
        <v>2589881</v>
      </c>
      <c r="J19" s="182">
        <v>2635949</v>
      </c>
      <c r="K19" s="182">
        <v>9884365</v>
      </c>
      <c r="L19" s="118">
        <v>2577990</v>
      </c>
      <c r="M19" s="118">
        <v>2610135</v>
      </c>
      <c r="N19" s="182">
        <v>2897625</v>
      </c>
      <c r="O19" s="182">
        <v>3067897</v>
      </c>
      <c r="P19" s="118">
        <v>11153647</v>
      </c>
      <c r="Q19" s="182">
        <v>2873682</v>
      </c>
      <c r="R19" s="182">
        <v>3110362</v>
      </c>
      <c r="S19" s="182">
        <v>3330598</v>
      </c>
      <c r="T19" s="182">
        <v>3492683</v>
      </c>
      <c r="U19" s="182">
        <v>12807325</v>
      </c>
      <c r="V19" s="182">
        <v>3315166</v>
      </c>
      <c r="W19" s="182">
        <v>3378991</v>
      </c>
      <c r="X19" s="182">
        <v>3718503</v>
      </c>
      <c r="Y19" s="182">
        <v>4022035</v>
      </c>
      <c r="Z19" s="182">
        <v>14434695</v>
      </c>
      <c r="AA19" s="182">
        <v>3836892</v>
      </c>
      <c r="AB19" s="182">
        <v>3681106</v>
      </c>
      <c r="AC19" s="182">
        <v>3914357</v>
      </c>
      <c r="AD19" s="182">
        <v>4160602</v>
      </c>
      <c r="AE19" s="182">
        <v>15592957</v>
      </c>
      <c r="AF19" s="299">
        <v>4006164</v>
      </c>
      <c r="AG19" s="299">
        <v>3920540</v>
      </c>
      <c r="AH19" s="299">
        <v>4139586</v>
      </c>
      <c r="AI19" s="299">
        <v>4181598</v>
      </c>
      <c r="AJ19" s="299">
        <v>16247888</v>
      </c>
      <c r="AK19" s="299">
        <v>4060220</v>
      </c>
      <c r="AL19" s="299">
        <v>4140193</v>
      </c>
      <c r="AM19" s="299">
        <v>4336173</v>
      </c>
      <c r="AN19" s="299">
        <v>4534216</v>
      </c>
      <c r="AO19" s="299">
        <v>17070802</v>
      </c>
      <c r="AP19" s="293">
        <v>4384317</v>
      </c>
      <c r="AQ19" s="293">
        <v>4512782</v>
      </c>
      <c r="AR19" s="293">
        <v>4532724</v>
      </c>
      <c r="AS19" s="293">
        <v>4688838</v>
      </c>
      <c r="AT19" s="293">
        <v>18118661</v>
      </c>
      <c r="AU19" s="293">
        <v>4379970</v>
      </c>
      <c r="AV19" s="293">
        <v>4366275</v>
      </c>
      <c r="AW19" s="293">
        <v>4602777</v>
      </c>
      <c r="AX19" s="293">
        <v>4913003</v>
      </c>
      <c r="AY19" s="293">
        <v>18262025</v>
      </c>
      <c r="AZ19" s="293">
        <f t="shared" ref="AZ19:BH19" si="1">SUM(AZ11:AZ17)</f>
        <v>4567920</v>
      </c>
      <c r="BA19" s="293">
        <f t="shared" si="1"/>
        <v>4215543</v>
      </c>
      <c r="BB19" s="293">
        <f t="shared" si="1"/>
        <v>4826047</v>
      </c>
      <c r="BC19" s="293">
        <f t="shared" si="1"/>
        <v>5267755</v>
      </c>
      <c r="BD19" s="293">
        <f t="shared" si="1"/>
        <v>18877265</v>
      </c>
      <c r="BE19" s="293">
        <v>4838283</v>
      </c>
      <c r="BF19" s="293">
        <f t="shared" si="1"/>
        <v>5164133</v>
      </c>
      <c r="BG19" s="293">
        <f t="shared" si="1"/>
        <v>5583813</v>
      </c>
      <c r="BH19" s="293">
        <f t="shared" si="1"/>
        <v>15586229</v>
      </c>
    </row>
    <row r="20" spans="1:61" s="117" customFormat="1">
      <c r="B20" s="119"/>
      <c r="C20" s="119"/>
      <c r="D20" s="119"/>
      <c r="E20" s="119"/>
      <c r="F20" s="119"/>
      <c r="G20" s="119"/>
      <c r="H20" s="119"/>
      <c r="I20" s="119"/>
      <c r="J20" s="119"/>
      <c r="K20" s="119"/>
      <c r="L20" s="119"/>
      <c r="M20" s="119"/>
      <c r="N20" s="160"/>
      <c r="O20" s="160"/>
      <c r="P20" s="119"/>
      <c r="Q20" s="198"/>
      <c r="R20" s="198"/>
      <c r="S20" s="198"/>
      <c r="T20" s="198"/>
      <c r="U20" s="198"/>
      <c r="V20" s="160"/>
      <c r="W20" s="160"/>
      <c r="X20" s="160"/>
      <c r="Y20" s="160"/>
      <c r="Z20" s="160"/>
      <c r="AA20" s="160"/>
      <c r="AB20" s="160"/>
      <c r="AC20" s="160"/>
      <c r="AD20" s="160"/>
      <c r="AE20" s="160"/>
      <c r="AF20" s="296"/>
      <c r="AG20" s="296"/>
      <c r="AH20" s="296"/>
      <c r="AI20" s="296"/>
      <c r="AJ20" s="296"/>
      <c r="AK20" s="292"/>
      <c r="AL20" s="292"/>
      <c r="AM20" s="292"/>
      <c r="AN20" s="292"/>
      <c r="AO20" s="314"/>
      <c r="AP20" s="395"/>
      <c r="AQ20" s="395"/>
      <c r="AR20" s="395"/>
      <c r="AS20" s="395"/>
      <c r="AT20" s="395"/>
      <c r="AU20" s="395"/>
      <c r="AV20" s="395"/>
      <c r="AW20" s="395"/>
      <c r="AX20" s="395"/>
      <c r="AY20" s="395"/>
      <c r="AZ20" s="395"/>
      <c r="BA20" s="395"/>
      <c r="BB20" s="395"/>
      <c r="BC20" s="395"/>
      <c r="BD20" s="395"/>
      <c r="BE20" s="395"/>
      <c r="BF20" s="395"/>
      <c r="BG20" s="395"/>
      <c r="BH20" s="395"/>
    </row>
    <row r="21" spans="1:61" s="117" customFormat="1">
      <c r="A21" s="112" t="s">
        <v>86</v>
      </c>
      <c r="B21" s="119"/>
      <c r="C21" s="119"/>
      <c r="D21" s="119"/>
      <c r="E21" s="119"/>
      <c r="F21" s="131"/>
      <c r="G21" s="119"/>
      <c r="H21" s="119"/>
      <c r="I21" s="119"/>
      <c r="J21" s="119"/>
      <c r="K21" s="119"/>
      <c r="L21" s="119"/>
      <c r="M21" s="119"/>
      <c r="N21" s="189"/>
      <c r="O21" s="189"/>
      <c r="P21" s="119"/>
      <c r="Q21" s="189"/>
      <c r="R21" s="189"/>
      <c r="S21" s="189"/>
      <c r="T21" s="189"/>
      <c r="U21" s="189"/>
      <c r="V21" s="189"/>
      <c r="W21" s="189"/>
      <c r="X21" s="189"/>
      <c r="Y21" s="189"/>
      <c r="Z21" s="189"/>
      <c r="AA21" s="189"/>
      <c r="AB21" s="189"/>
      <c r="AC21" s="189"/>
      <c r="AD21" s="189"/>
      <c r="AE21" s="189"/>
      <c r="AF21" s="300"/>
      <c r="AG21" s="300"/>
      <c r="AH21" s="300"/>
      <c r="AI21" s="300"/>
      <c r="AJ21" s="300"/>
      <c r="AK21" s="292"/>
      <c r="AL21" s="292"/>
      <c r="AM21" s="292"/>
      <c r="AN21" s="292"/>
      <c r="AO21" s="300"/>
      <c r="AP21" s="395"/>
      <c r="AQ21" s="395"/>
      <c r="AR21" s="395"/>
      <c r="AS21" s="395"/>
      <c r="AT21" s="395"/>
      <c r="AU21" s="395"/>
      <c r="AV21" s="395"/>
      <c r="AW21" s="395"/>
      <c r="AX21" s="395"/>
      <c r="AY21" s="395"/>
      <c r="AZ21" s="395"/>
      <c r="BA21" s="395"/>
      <c r="BB21" s="395"/>
      <c r="BC21" s="395"/>
      <c r="BD21" s="395"/>
      <c r="BE21" s="395"/>
      <c r="BF21" s="395"/>
      <c r="BG21" s="395"/>
      <c r="BH21" s="395"/>
    </row>
    <row r="22" spans="1:61">
      <c r="A22" s="114" t="s">
        <v>87</v>
      </c>
      <c r="B22" s="115">
        <v>-19619</v>
      </c>
      <c r="C22" s="115">
        <v>-49853</v>
      </c>
      <c r="D22" s="115">
        <v>-159193</v>
      </c>
      <c r="E22" s="115">
        <v>-244534</v>
      </c>
      <c r="F22" s="115">
        <v>-473199</v>
      </c>
      <c r="G22" s="115">
        <v>-13620</v>
      </c>
      <c r="H22" s="115">
        <v>-12276</v>
      </c>
      <c r="I22" s="115">
        <v>-155836</v>
      </c>
      <c r="J22" s="115">
        <v>-152271</v>
      </c>
      <c r="K22" s="115">
        <v>-334003</v>
      </c>
      <c r="L22" s="115">
        <v>-32998</v>
      </c>
      <c r="M22" s="115">
        <v>-84727</v>
      </c>
      <c r="N22" s="115">
        <v>-279633</v>
      </c>
      <c r="O22" s="115">
        <v>-326408</v>
      </c>
      <c r="P22" s="115">
        <v>-723766</v>
      </c>
      <c r="Q22" s="115">
        <v>-82473</v>
      </c>
      <c r="R22" s="115">
        <v>-118714</v>
      </c>
      <c r="S22" s="115">
        <v>-297460</v>
      </c>
      <c r="T22" s="115">
        <v>-346083</v>
      </c>
      <c r="U22" s="115">
        <v>-844730</v>
      </c>
      <c r="V22" s="115">
        <v>-41722</v>
      </c>
      <c r="W22" s="115">
        <v>-32534</v>
      </c>
      <c r="X22" s="115">
        <v>-225630</v>
      </c>
      <c r="Y22" s="115">
        <v>-427607</v>
      </c>
      <c r="Z22" s="115">
        <v>-727493</v>
      </c>
      <c r="AA22" s="115">
        <v>-104952</v>
      </c>
      <c r="AB22" s="115">
        <v>61215</v>
      </c>
      <c r="AC22" s="115">
        <v>-109714</v>
      </c>
      <c r="AD22" s="115">
        <v>-315933</v>
      </c>
      <c r="AE22" s="115">
        <v>-469384</v>
      </c>
      <c r="AF22" s="291">
        <v>-66072</v>
      </c>
      <c r="AG22" s="291">
        <v>-4653</v>
      </c>
      <c r="AH22" s="291">
        <v>-149327</v>
      </c>
      <c r="AI22" s="291">
        <v>-127438</v>
      </c>
      <c r="AJ22" s="291">
        <v>-347490</v>
      </c>
      <c r="AK22" s="291">
        <v>-135590</v>
      </c>
      <c r="AL22" s="291">
        <v>-189718</v>
      </c>
      <c r="AM22" s="291">
        <v>-251718</v>
      </c>
      <c r="AN22" s="291">
        <v>-302514</v>
      </c>
      <c r="AO22" s="291">
        <v>-879540</v>
      </c>
      <c r="AP22" s="396">
        <v>-213143</v>
      </c>
      <c r="AQ22" s="396">
        <v>-176293</v>
      </c>
      <c r="AR22" s="396">
        <v>-163810</v>
      </c>
      <c r="AS22" s="396">
        <v>-264627</v>
      </c>
      <c r="AT22" s="396">
        <v>-817873</v>
      </c>
      <c r="AU22" s="396">
        <v>-10364</v>
      </c>
      <c r="AV22" s="396">
        <v>35093</v>
      </c>
      <c r="AW22" s="396">
        <v>-158330</v>
      </c>
      <c r="AX22" s="396">
        <v>-315544</v>
      </c>
      <c r="AY22" s="396">
        <v>-449145</v>
      </c>
      <c r="AZ22" s="396">
        <v>45804</v>
      </c>
      <c r="BA22" s="396">
        <v>227200</v>
      </c>
      <c r="BB22" s="396">
        <v>-347408</v>
      </c>
      <c r="BC22" s="396">
        <v>-595738</v>
      </c>
      <c r="BD22" s="396">
        <v>-670142</v>
      </c>
      <c r="BE22" s="396">
        <v>-206713</v>
      </c>
      <c r="BF22" s="396">
        <v>-79881</v>
      </c>
      <c r="BG22" s="396">
        <v>-452186</v>
      </c>
      <c r="BH22" s="396">
        <f t="shared" ref="BH22:BH40" si="2">SUM(BE22:BG22)</f>
        <v>-738780</v>
      </c>
    </row>
    <row r="23" spans="1:61">
      <c r="A23" s="114" t="s">
        <v>88</v>
      </c>
      <c r="B23" s="115">
        <v>-31724</v>
      </c>
      <c r="C23" s="115">
        <v>-32808</v>
      </c>
      <c r="D23" s="115">
        <v>-33524</v>
      </c>
      <c r="E23" s="115">
        <v>-39319</v>
      </c>
      <c r="F23" s="115">
        <v>-137375</v>
      </c>
      <c r="G23" s="115">
        <v>-36256</v>
      </c>
      <c r="H23" s="115">
        <v>-59244</v>
      </c>
      <c r="I23" s="115">
        <v>-37130</v>
      </c>
      <c r="J23" s="115">
        <v>-47331</v>
      </c>
      <c r="K23" s="115">
        <v>-179961</v>
      </c>
      <c r="L23" s="115">
        <v>-40287</v>
      </c>
      <c r="M23" s="115">
        <v>-40913</v>
      </c>
      <c r="N23" s="115">
        <v>-42101</v>
      </c>
      <c r="O23" s="115">
        <v>-38839</v>
      </c>
      <c r="P23" s="115">
        <v>-162140</v>
      </c>
      <c r="Q23" s="115">
        <v>-41402</v>
      </c>
      <c r="R23" s="115">
        <v>907</v>
      </c>
      <c r="S23" s="115">
        <v>-35785</v>
      </c>
      <c r="T23" s="115">
        <v>-36605</v>
      </c>
      <c r="U23" s="115">
        <v>-112885</v>
      </c>
      <c r="V23" s="115">
        <v>-35887</v>
      </c>
      <c r="W23" s="115">
        <v>-39205</v>
      </c>
      <c r="X23" s="115">
        <v>-37301</v>
      </c>
      <c r="Y23" s="115">
        <v>-42792</v>
      </c>
      <c r="Z23" s="115">
        <v>-155185</v>
      </c>
      <c r="AA23" s="115">
        <v>-40510</v>
      </c>
      <c r="AB23" s="115">
        <v>-34515</v>
      </c>
      <c r="AC23" s="115">
        <v>-38618</v>
      </c>
      <c r="AD23" s="115">
        <v>-36396</v>
      </c>
      <c r="AE23" s="115">
        <v>-150039</v>
      </c>
      <c r="AF23" s="291">
        <v>-40708</v>
      </c>
      <c r="AG23" s="291">
        <v>-20708</v>
      </c>
      <c r="AH23" s="291">
        <v>-37311</v>
      </c>
      <c r="AI23" s="291">
        <v>-46973</v>
      </c>
      <c r="AJ23" s="291">
        <v>-145700</v>
      </c>
      <c r="AK23" s="291">
        <v>-39802</v>
      </c>
      <c r="AL23" s="291">
        <v>-52557</v>
      </c>
      <c r="AM23" s="291">
        <v>-38830</v>
      </c>
      <c r="AN23" s="291">
        <v>-55541</v>
      </c>
      <c r="AO23" s="291">
        <v>-186730</v>
      </c>
      <c r="AP23" s="396">
        <v>-38519</v>
      </c>
      <c r="AQ23" s="396">
        <v>-35396</v>
      </c>
      <c r="AR23" s="396">
        <v>-38216</v>
      </c>
      <c r="AS23" s="396">
        <v>-58075</v>
      </c>
      <c r="AT23" s="396">
        <v>-170206</v>
      </c>
      <c r="AU23" s="396">
        <v>-41020</v>
      </c>
      <c r="AV23" s="396">
        <v>-63396</v>
      </c>
      <c r="AW23" s="396">
        <v>-52414</v>
      </c>
      <c r="AX23" s="396">
        <v>-33033</v>
      </c>
      <c r="AY23" s="396">
        <v>-189863</v>
      </c>
      <c r="AZ23" s="396">
        <v>-24143</v>
      </c>
      <c r="BA23" s="396">
        <v>-35222</v>
      </c>
      <c r="BB23" s="396">
        <v>-13337</v>
      </c>
      <c r="BC23" s="396">
        <v>-42998</v>
      </c>
      <c r="BD23" s="396">
        <v>-115700</v>
      </c>
      <c r="BE23" s="396">
        <v>-25928</v>
      </c>
      <c r="BF23" s="396">
        <v>-41022</v>
      </c>
      <c r="BG23" s="396">
        <v>-13765</v>
      </c>
      <c r="BH23" s="396">
        <f t="shared" si="2"/>
        <v>-80715</v>
      </c>
    </row>
    <row r="24" spans="1:61">
      <c r="A24" s="114" t="s">
        <v>89</v>
      </c>
      <c r="B24" s="115">
        <v>-51343</v>
      </c>
      <c r="C24" s="115">
        <v>-82661</v>
      </c>
      <c r="D24" s="115">
        <v>-192717</v>
      </c>
      <c r="E24" s="115">
        <v>-283853</v>
      </c>
      <c r="F24" s="115">
        <v>-610574</v>
      </c>
      <c r="G24" s="115">
        <v>-49876</v>
      </c>
      <c r="H24" s="115">
        <v>-71520</v>
      </c>
      <c r="I24" s="115">
        <v>-192966</v>
      </c>
      <c r="J24" s="115">
        <v>-199602</v>
      </c>
      <c r="K24" s="115">
        <v>-513964</v>
      </c>
      <c r="L24" s="115">
        <v>-73285</v>
      </c>
      <c r="M24" s="115">
        <v>-125640</v>
      </c>
      <c r="N24" s="115">
        <v>-321734</v>
      </c>
      <c r="O24" s="115">
        <v>-365247</v>
      </c>
      <c r="P24" s="115">
        <v>-885906</v>
      </c>
      <c r="Q24" s="115">
        <v>-123875</v>
      </c>
      <c r="R24" s="115">
        <v>-117807</v>
      </c>
      <c r="S24" s="115">
        <v>-333245</v>
      </c>
      <c r="T24" s="115">
        <v>-382688</v>
      </c>
      <c r="U24" s="115">
        <v>-957615</v>
      </c>
      <c r="V24" s="115">
        <v>-77609</v>
      </c>
      <c r="W24" s="115">
        <v>-71739</v>
      </c>
      <c r="X24" s="115">
        <v>-262931</v>
      </c>
      <c r="Y24" s="115">
        <v>-470399</v>
      </c>
      <c r="Z24" s="115">
        <v>-882678</v>
      </c>
      <c r="AA24" s="115">
        <v>-145462</v>
      </c>
      <c r="AB24" s="115">
        <v>26700</v>
      </c>
      <c r="AC24" s="115">
        <v>-148332</v>
      </c>
      <c r="AD24" s="115">
        <v>-352329</v>
      </c>
      <c r="AE24" s="115">
        <v>-619423</v>
      </c>
      <c r="AF24" s="291">
        <v>-106780</v>
      </c>
      <c r="AG24" s="291">
        <v>-25361</v>
      </c>
      <c r="AH24" s="291">
        <v>-186638</v>
      </c>
      <c r="AI24" s="291">
        <v>-174411</v>
      </c>
      <c r="AJ24" s="291">
        <v>-493190</v>
      </c>
      <c r="AK24" s="291">
        <v>-175392</v>
      </c>
      <c r="AL24" s="291">
        <v>-242275</v>
      </c>
      <c r="AM24" s="291">
        <v>-290548</v>
      </c>
      <c r="AN24" s="291">
        <v>-358055</v>
      </c>
      <c r="AO24" s="291">
        <v>-1066270</v>
      </c>
      <c r="AP24" s="396">
        <v>-251662</v>
      </c>
      <c r="AQ24" s="396">
        <v>-211689</v>
      </c>
      <c r="AR24" s="396">
        <v>-202026</v>
      </c>
      <c r="AS24" s="396">
        <v>-322702</v>
      </c>
      <c r="AT24" s="396">
        <v>-988079</v>
      </c>
      <c r="AU24" s="396">
        <v>-51384</v>
      </c>
      <c r="AV24" s="396">
        <v>-28303</v>
      </c>
      <c r="AW24" s="396">
        <v>-210744</v>
      </c>
      <c r="AX24" s="396">
        <v>-348577</v>
      </c>
      <c r="AY24" s="396">
        <v>-639008</v>
      </c>
      <c r="AZ24" s="396">
        <v>21661</v>
      </c>
      <c r="BA24" s="396">
        <v>191978</v>
      </c>
      <c r="BB24" s="396">
        <v>-360745</v>
      </c>
      <c r="BC24" s="396">
        <v>-638736</v>
      </c>
      <c r="BD24" s="396">
        <v>-785842</v>
      </c>
      <c r="BE24" s="396">
        <v>-232641</v>
      </c>
      <c r="BF24" s="396">
        <f>SUM(BF22:BF23)</f>
        <v>-120903</v>
      </c>
      <c r="BG24" s="396">
        <f>SUM(BG22:BG23)</f>
        <v>-465951</v>
      </c>
      <c r="BH24" s="396">
        <f t="shared" si="2"/>
        <v>-819495</v>
      </c>
    </row>
    <row r="25" spans="1:61">
      <c r="A25" s="114" t="s">
        <v>90</v>
      </c>
      <c r="B25" s="115">
        <v>-1191693</v>
      </c>
      <c r="C25" s="115">
        <v>-1130194</v>
      </c>
      <c r="D25" s="115">
        <v>-1159059</v>
      </c>
      <c r="E25" s="115">
        <v>-1183983</v>
      </c>
      <c r="F25" s="115">
        <v>-4664929</v>
      </c>
      <c r="G25" s="115">
        <v>-1368341</v>
      </c>
      <c r="H25" s="115">
        <v>-1333105</v>
      </c>
      <c r="I25" s="115">
        <v>-1359640</v>
      </c>
      <c r="J25" s="115">
        <v>-1390206</v>
      </c>
      <c r="K25" s="115">
        <v>-5451292</v>
      </c>
      <c r="L25" s="115">
        <v>-1476508</v>
      </c>
      <c r="M25" s="115">
        <v>-1440355</v>
      </c>
      <c r="N25" s="115">
        <v>-1439066</v>
      </c>
      <c r="O25" s="115">
        <v>-1455121</v>
      </c>
      <c r="P25" s="115">
        <v>-5811050</v>
      </c>
      <c r="Q25" s="115">
        <v>-1576065</v>
      </c>
      <c r="R25" s="115">
        <v>-1601881</v>
      </c>
      <c r="S25" s="115">
        <v>-1687561</v>
      </c>
      <c r="T25" s="115">
        <v>-1658917</v>
      </c>
      <c r="U25" s="115">
        <v>-6524424</v>
      </c>
      <c r="V25" s="115">
        <v>-1874153</v>
      </c>
      <c r="W25" s="115">
        <v>-1838880</v>
      </c>
      <c r="X25" s="115">
        <v>-1895837</v>
      </c>
      <c r="Y25" s="115">
        <v>-1875423</v>
      </c>
      <c r="Z25" s="115">
        <v>-7484293</v>
      </c>
      <c r="AA25" s="115">
        <v>-2045042</v>
      </c>
      <c r="AB25" s="115">
        <v>-1943504</v>
      </c>
      <c r="AC25" s="115">
        <v>-1976230</v>
      </c>
      <c r="AD25" s="115">
        <v>-2032804</v>
      </c>
      <c r="AE25" s="115">
        <v>-7997580</v>
      </c>
      <c r="AF25" s="291">
        <v>-2236750</v>
      </c>
      <c r="AG25" s="291">
        <v>-2222314</v>
      </c>
      <c r="AH25" s="291">
        <v>-2188671</v>
      </c>
      <c r="AI25" s="291">
        <v>-2216158</v>
      </c>
      <c r="AJ25" s="291">
        <v>-8863893</v>
      </c>
      <c r="AK25" s="291">
        <v>-2224573</v>
      </c>
      <c r="AL25" s="291">
        <v>-2138856</v>
      </c>
      <c r="AM25" s="291">
        <v>-2157256</v>
      </c>
      <c r="AN25" s="291">
        <v>-2106480</v>
      </c>
      <c r="AO25" s="291">
        <v>-8627165</v>
      </c>
      <c r="AP25" s="396">
        <v>-2124797</v>
      </c>
      <c r="AQ25" s="396">
        <v>-2102576</v>
      </c>
      <c r="AR25" s="396">
        <v>-2108900</v>
      </c>
      <c r="AS25" s="396">
        <v>-2219040</v>
      </c>
      <c r="AT25" s="396">
        <v>-8555313</v>
      </c>
      <c r="AU25" s="396">
        <v>-2313597</v>
      </c>
      <c r="AV25" s="396">
        <v>-2209566</v>
      </c>
      <c r="AW25" s="396">
        <v>-2268650</v>
      </c>
      <c r="AX25" s="396">
        <v>-2321310</v>
      </c>
      <c r="AY25" s="396">
        <v>-9113123</v>
      </c>
      <c r="AZ25" s="396">
        <v>-2302023</v>
      </c>
      <c r="BA25" s="396">
        <v>-1665548</v>
      </c>
      <c r="BB25" s="396">
        <v>-1992269</v>
      </c>
      <c r="BC25" s="396">
        <v>-2261551</v>
      </c>
      <c r="BD25" s="396">
        <v>-8221391</v>
      </c>
      <c r="BE25" s="396">
        <v>-2256859</v>
      </c>
      <c r="BF25" s="396">
        <v>-2266922</v>
      </c>
      <c r="BG25" s="396">
        <v>-2726394</v>
      </c>
      <c r="BH25" s="396">
        <f t="shared" si="2"/>
        <v>-7250175</v>
      </c>
    </row>
    <row r="26" spans="1:61">
      <c r="A26" s="114" t="s">
        <v>91</v>
      </c>
      <c r="B26" s="115">
        <v>-1749</v>
      </c>
      <c r="C26" s="115">
        <v>-1607</v>
      </c>
      <c r="D26" s="115">
        <v>-1375</v>
      </c>
      <c r="E26" s="115">
        <v>-1772</v>
      </c>
      <c r="F26" s="115">
        <v>-6503</v>
      </c>
      <c r="G26" s="115">
        <v>-1495</v>
      </c>
      <c r="H26" s="115">
        <v>-1891</v>
      </c>
      <c r="I26" s="115">
        <v>-1736</v>
      </c>
      <c r="J26" s="115">
        <v>-2310</v>
      </c>
      <c r="K26" s="115">
        <v>-7432</v>
      </c>
      <c r="L26" s="115">
        <v>-1744</v>
      </c>
      <c r="M26" s="115">
        <v>-2132</v>
      </c>
      <c r="N26" s="115">
        <v>-2089</v>
      </c>
      <c r="O26" s="115">
        <v>-2337</v>
      </c>
      <c r="P26" s="115">
        <v>-8302</v>
      </c>
      <c r="Q26" s="115">
        <v>-3332</v>
      </c>
      <c r="R26" s="115">
        <v>-2688</v>
      </c>
      <c r="S26" s="115">
        <v>-3120</v>
      </c>
      <c r="T26" s="115">
        <v>-2697</v>
      </c>
      <c r="U26" s="115">
        <v>-11837</v>
      </c>
      <c r="V26" s="115">
        <v>-3547</v>
      </c>
      <c r="W26" s="115">
        <v>-3251</v>
      </c>
      <c r="X26" s="115">
        <v>-3919</v>
      </c>
      <c r="Y26" s="115">
        <v>-4156</v>
      </c>
      <c r="Z26" s="115">
        <v>-14873</v>
      </c>
      <c r="AA26" s="115">
        <v>-2779</v>
      </c>
      <c r="AB26" s="115">
        <v>-6341</v>
      </c>
      <c r="AC26" s="115">
        <v>-4668</v>
      </c>
      <c r="AD26" s="115">
        <v>-4881</v>
      </c>
      <c r="AE26" s="115">
        <v>-18669</v>
      </c>
      <c r="AF26" s="291">
        <v>-4175</v>
      </c>
      <c r="AG26" s="291">
        <v>-5892</v>
      </c>
      <c r="AH26" s="291">
        <v>-7049</v>
      </c>
      <c r="AI26" s="291">
        <v>-7985</v>
      </c>
      <c r="AJ26" s="291">
        <v>-25101</v>
      </c>
      <c r="AK26" s="291">
        <v>-7997</v>
      </c>
      <c r="AL26" s="291">
        <v>-5883</v>
      </c>
      <c r="AM26" s="291">
        <v>-7351</v>
      </c>
      <c r="AN26" s="291">
        <v>-8192</v>
      </c>
      <c r="AO26" s="291">
        <v>-29423</v>
      </c>
      <c r="AP26" s="396">
        <v>-9407</v>
      </c>
      <c r="AQ26" s="396">
        <v>-7146</v>
      </c>
      <c r="AR26" s="396">
        <v>-5739</v>
      </c>
      <c r="AS26" s="396">
        <v>-7582</v>
      </c>
      <c r="AT26" s="396">
        <v>-29874</v>
      </c>
      <c r="AU26" s="396">
        <v>-6937</v>
      </c>
      <c r="AV26" s="396">
        <v>-5776</v>
      </c>
      <c r="AW26" s="396">
        <v>-7960</v>
      </c>
      <c r="AX26" s="396">
        <v>-7469</v>
      </c>
      <c r="AY26" s="396">
        <v>-28142</v>
      </c>
      <c r="AZ26" s="396">
        <v>-8567</v>
      </c>
      <c r="BA26" s="396">
        <v>-4194</v>
      </c>
      <c r="BB26" s="396">
        <v>328</v>
      </c>
      <c r="BC26" s="396">
        <v>-677</v>
      </c>
      <c r="BD26" s="396">
        <v>-13110</v>
      </c>
      <c r="BE26" s="396">
        <v>-712</v>
      </c>
      <c r="BF26" s="396">
        <v>-3606</v>
      </c>
      <c r="BG26" s="396">
        <v>-265</v>
      </c>
      <c r="BH26" s="396">
        <f t="shared" si="2"/>
        <v>-4583</v>
      </c>
    </row>
    <row r="27" spans="1:61">
      <c r="A27" s="114" t="s">
        <v>92</v>
      </c>
      <c r="B27" s="115">
        <v>14021</v>
      </c>
      <c r="C27" s="115">
        <v>4805</v>
      </c>
      <c r="D27" s="115">
        <v>1775</v>
      </c>
      <c r="E27" s="115">
        <v>8771</v>
      </c>
      <c r="F27" s="115">
        <v>29372</v>
      </c>
      <c r="G27" s="115">
        <v>1822</v>
      </c>
      <c r="H27" s="115">
        <v>5980</v>
      </c>
      <c r="I27" s="115">
        <v>7127</v>
      </c>
      <c r="J27" s="115">
        <v>17482</v>
      </c>
      <c r="K27" s="115">
        <v>32411</v>
      </c>
      <c r="L27" s="115">
        <v>14786</v>
      </c>
      <c r="M27" s="115">
        <v>8861</v>
      </c>
      <c r="N27" s="115">
        <v>5665</v>
      </c>
      <c r="O27" s="115">
        <v>10379</v>
      </c>
      <c r="P27" s="115">
        <v>39691</v>
      </c>
      <c r="Q27" s="115">
        <v>16375</v>
      </c>
      <c r="R27" s="115">
        <v>6452</v>
      </c>
      <c r="S27" s="115">
        <v>15486</v>
      </c>
      <c r="T27" s="115">
        <v>10090</v>
      </c>
      <c r="U27" s="115">
        <v>48403</v>
      </c>
      <c r="V27" s="115">
        <v>16396</v>
      </c>
      <c r="W27" s="115">
        <v>888</v>
      </c>
      <c r="X27" s="115">
        <v>2390</v>
      </c>
      <c r="Y27" s="115">
        <v>16220</v>
      </c>
      <c r="Z27" s="115">
        <v>35894</v>
      </c>
      <c r="AA27" s="115">
        <v>26003</v>
      </c>
      <c r="AB27" s="115">
        <v>2731</v>
      </c>
      <c r="AC27" s="115">
        <v>16763</v>
      </c>
      <c r="AD27" s="115">
        <v>16362</v>
      </c>
      <c r="AE27" s="115">
        <v>61859</v>
      </c>
      <c r="AF27" s="291">
        <v>16233</v>
      </c>
      <c r="AG27" s="291">
        <v>9974</v>
      </c>
      <c r="AH27" s="291">
        <v>11728</v>
      </c>
      <c r="AI27" s="291">
        <v>37826</v>
      </c>
      <c r="AJ27" s="291">
        <v>75761</v>
      </c>
      <c r="AK27" s="291">
        <v>10572</v>
      </c>
      <c r="AL27" s="291">
        <v>9659</v>
      </c>
      <c r="AM27" s="291">
        <v>7675</v>
      </c>
      <c r="AN27" s="291">
        <v>42536</v>
      </c>
      <c r="AO27" s="291">
        <v>70442</v>
      </c>
      <c r="AP27" s="396">
        <v>10275</v>
      </c>
      <c r="AQ27" s="396">
        <v>19229</v>
      </c>
      <c r="AR27" s="396">
        <v>10768</v>
      </c>
      <c r="AS27" s="396">
        <v>17313</v>
      </c>
      <c r="AT27" s="396">
        <v>57585</v>
      </c>
      <c r="AU27" s="396">
        <v>17841</v>
      </c>
      <c r="AV27" s="396">
        <v>3945</v>
      </c>
      <c r="AW27" s="396">
        <v>16725</v>
      </c>
      <c r="AX27" s="396">
        <v>16470</v>
      </c>
      <c r="AY27" s="396">
        <v>54981</v>
      </c>
      <c r="AZ27" s="396">
        <v>21514</v>
      </c>
      <c r="BA27" s="396">
        <v>15813</v>
      </c>
      <c r="BB27" s="396">
        <v>35030</v>
      </c>
      <c r="BC27" s="396">
        <v>64847</v>
      </c>
      <c r="BD27" s="396">
        <v>137204</v>
      </c>
      <c r="BE27" s="396">
        <v>34671</v>
      </c>
      <c r="BF27" s="396">
        <v>34759</v>
      </c>
      <c r="BG27" s="396">
        <v>15628</v>
      </c>
      <c r="BH27" s="396">
        <f t="shared" si="2"/>
        <v>85058</v>
      </c>
    </row>
    <row r="28" spans="1:61">
      <c r="A28" s="114" t="s">
        <v>93</v>
      </c>
      <c r="B28" s="115">
        <v>113837</v>
      </c>
      <c r="C28" s="115">
        <v>117059</v>
      </c>
      <c r="D28" s="115">
        <v>116191</v>
      </c>
      <c r="E28" s="115">
        <v>118998</v>
      </c>
      <c r="F28" s="115">
        <v>466085</v>
      </c>
      <c r="G28" s="115">
        <v>162687</v>
      </c>
      <c r="H28" s="115">
        <v>131183</v>
      </c>
      <c r="I28" s="115">
        <v>121925</v>
      </c>
      <c r="J28" s="115">
        <v>132373</v>
      </c>
      <c r="K28" s="115">
        <v>548168</v>
      </c>
      <c r="L28" s="115">
        <v>132667</v>
      </c>
      <c r="M28" s="115">
        <v>139083</v>
      </c>
      <c r="N28" s="115">
        <v>147544</v>
      </c>
      <c r="O28" s="115">
        <v>156570</v>
      </c>
      <c r="P28" s="115">
        <v>575864</v>
      </c>
      <c r="Q28" s="115">
        <v>198061</v>
      </c>
      <c r="R28" s="115">
        <v>205064</v>
      </c>
      <c r="S28" s="115">
        <v>221203</v>
      </c>
      <c r="T28" s="115">
        <v>204063</v>
      </c>
      <c r="U28" s="115">
        <v>828391</v>
      </c>
      <c r="V28" s="115">
        <v>197713</v>
      </c>
      <c r="W28" s="115">
        <v>210832</v>
      </c>
      <c r="X28" s="115">
        <v>233649</v>
      </c>
      <c r="Y28" s="115">
        <v>219126</v>
      </c>
      <c r="Z28" s="115">
        <v>861320</v>
      </c>
      <c r="AA28" s="115">
        <v>233785</v>
      </c>
      <c r="AB28" s="115">
        <v>244267</v>
      </c>
      <c r="AC28" s="115">
        <v>243027</v>
      </c>
      <c r="AD28" s="115">
        <v>247346</v>
      </c>
      <c r="AE28" s="115">
        <v>968425</v>
      </c>
      <c r="AF28" s="291">
        <v>272340</v>
      </c>
      <c r="AG28" s="291">
        <v>256143</v>
      </c>
      <c r="AH28" s="291">
        <v>260929</v>
      </c>
      <c r="AI28" s="291">
        <v>246847</v>
      </c>
      <c r="AJ28" s="291">
        <v>1036259</v>
      </c>
      <c r="AK28" s="291">
        <v>256679</v>
      </c>
      <c r="AL28" s="291">
        <v>247663</v>
      </c>
      <c r="AM28" s="291">
        <v>252249</v>
      </c>
      <c r="AN28" s="291">
        <v>251050</v>
      </c>
      <c r="AO28" s="291">
        <v>1007641</v>
      </c>
      <c r="AP28" s="396">
        <v>246178</v>
      </c>
      <c r="AQ28" s="396">
        <v>249378</v>
      </c>
      <c r="AR28" s="396">
        <v>236495</v>
      </c>
      <c r="AS28" s="396">
        <v>276732</v>
      </c>
      <c r="AT28" s="396">
        <v>1008783</v>
      </c>
      <c r="AU28" s="396">
        <v>320736</v>
      </c>
      <c r="AV28" s="396">
        <v>292638</v>
      </c>
      <c r="AW28" s="396">
        <v>268190</v>
      </c>
      <c r="AX28" s="396">
        <v>279354</v>
      </c>
      <c r="AY28" s="396">
        <v>1160918</v>
      </c>
      <c r="AZ28" s="396">
        <v>302860</v>
      </c>
      <c r="BA28" s="396">
        <v>142606</v>
      </c>
      <c r="BB28" s="396">
        <v>228089</v>
      </c>
      <c r="BC28" s="396">
        <v>302480</v>
      </c>
      <c r="BD28" s="396">
        <v>976035</v>
      </c>
      <c r="BE28" s="396">
        <v>299429</v>
      </c>
      <c r="BF28" s="396">
        <v>312226</v>
      </c>
      <c r="BG28" s="396">
        <v>425275</v>
      </c>
      <c r="BH28" s="396">
        <f t="shared" si="2"/>
        <v>1036930</v>
      </c>
    </row>
    <row r="29" spans="1:61">
      <c r="A29" s="114" t="s">
        <v>94</v>
      </c>
      <c r="B29" s="115">
        <v>-1065584</v>
      </c>
      <c r="C29" s="115">
        <v>-1009937</v>
      </c>
      <c r="D29" s="115">
        <v>-1042468</v>
      </c>
      <c r="E29" s="115">
        <v>-1057986</v>
      </c>
      <c r="F29" s="115">
        <v>-4175975</v>
      </c>
      <c r="G29" s="115">
        <v>-1205327</v>
      </c>
      <c r="H29" s="115">
        <v>-1197833</v>
      </c>
      <c r="I29" s="115">
        <v>-1232324</v>
      </c>
      <c r="J29" s="115">
        <v>-1242661</v>
      </c>
      <c r="K29" s="115">
        <v>-4878145</v>
      </c>
      <c r="L29" s="115">
        <v>-1330799</v>
      </c>
      <c r="M29" s="115">
        <v>-1294543</v>
      </c>
      <c r="N29" s="115">
        <v>-1287946</v>
      </c>
      <c r="O29" s="115">
        <v>-1290509</v>
      </c>
      <c r="P29" s="115">
        <v>-5203797</v>
      </c>
      <c r="Q29" s="115">
        <v>-1364961</v>
      </c>
      <c r="R29" s="115">
        <v>-1393053</v>
      </c>
      <c r="S29" s="115">
        <v>-1453992</v>
      </c>
      <c r="T29" s="115">
        <v>-1447461</v>
      </c>
      <c r="U29" s="115">
        <v>-5659467</v>
      </c>
      <c r="V29" s="115">
        <v>-1663591</v>
      </c>
      <c r="W29" s="115">
        <v>-1630411</v>
      </c>
      <c r="X29" s="115">
        <v>-1663717</v>
      </c>
      <c r="Y29" s="115">
        <v>-1644233</v>
      </c>
      <c r="Z29" s="115">
        <v>-6601952</v>
      </c>
      <c r="AA29" s="115">
        <v>-1788033</v>
      </c>
      <c r="AB29" s="115">
        <v>-1702847</v>
      </c>
      <c r="AC29" s="115">
        <v>-1721108</v>
      </c>
      <c r="AD29" s="115">
        <v>-1773977</v>
      </c>
      <c r="AE29" s="115">
        <v>-6985965</v>
      </c>
      <c r="AF29" s="291">
        <v>-1952352</v>
      </c>
      <c r="AG29" s="291">
        <v>-1962089</v>
      </c>
      <c r="AH29" s="291">
        <v>-1923063</v>
      </c>
      <c r="AI29" s="291">
        <v>-1939470</v>
      </c>
      <c r="AJ29" s="291">
        <v>-7776974</v>
      </c>
      <c r="AK29" s="291">
        <v>-1965319</v>
      </c>
      <c r="AL29" s="291">
        <v>-1887417</v>
      </c>
      <c r="AM29" s="291">
        <v>-1904683</v>
      </c>
      <c r="AN29" s="291">
        <v>-1821086</v>
      </c>
      <c r="AO29" s="291">
        <v>-7578505</v>
      </c>
      <c r="AP29" s="396">
        <v>-1877751</v>
      </c>
      <c r="AQ29" s="396">
        <v>-1841115</v>
      </c>
      <c r="AR29" s="396">
        <v>-1867376</v>
      </c>
      <c r="AS29" s="396">
        <v>-1932577</v>
      </c>
      <c r="AT29" s="396">
        <v>-7518819</v>
      </c>
      <c r="AU29" s="396">
        <v>-1981957</v>
      </c>
      <c r="AV29" s="396">
        <v>-1918759</v>
      </c>
      <c r="AW29" s="396">
        <v>-1991695</v>
      </c>
      <c r="AX29" s="396">
        <v>-2032955</v>
      </c>
      <c r="AY29" s="396">
        <v>-7925366</v>
      </c>
      <c r="AZ29" s="396">
        <v>-1986216</v>
      </c>
      <c r="BA29" s="396">
        <v>-1511323</v>
      </c>
      <c r="BB29" s="396">
        <v>-1728822</v>
      </c>
      <c r="BC29" s="396">
        <v>-1894901</v>
      </c>
      <c r="BD29" s="396">
        <v>-7121262</v>
      </c>
      <c r="BE29" s="396">
        <v>-1923471</v>
      </c>
      <c r="BF29" s="396">
        <f>SUM(BF25:BF28)</f>
        <v>-1923543</v>
      </c>
      <c r="BG29" s="396">
        <v>-2285756</v>
      </c>
      <c r="BH29" s="396">
        <f t="shared" si="2"/>
        <v>-6132770</v>
      </c>
    </row>
    <row r="30" spans="1:61">
      <c r="A30" s="114" t="s">
        <v>95</v>
      </c>
      <c r="B30" s="115">
        <v>-353641</v>
      </c>
      <c r="C30" s="115">
        <v>-360826</v>
      </c>
      <c r="D30" s="115">
        <v>-376073</v>
      </c>
      <c r="E30" s="115">
        <v>-407345</v>
      </c>
      <c r="F30" s="115">
        <v>-1497885</v>
      </c>
      <c r="G30" s="115">
        <v>-392020</v>
      </c>
      <c r="H30" s="115">
        <v>-407144</v>
      </c>
      <c r="I30" s="115">
        <v>-441578</v>
      </c>
      <c r="J30" s="115">
        <v>-452627</v>
      </c>
      <c r="K30" s="115">
        <v>-1693369</v>
      </c>
      <c r="L30" s="115">
        <v>-437947</v>
      </c>
      <c r="M30" s="115">
        <v>-449753</v>
      </c>
      <c r="N30" s="115">
        <v>-456054</v>
      </c>
      <c r="O30" s="115">
        <v>-478991</v>
      </c>
      <c r="P30" s="115">
        <v>-1822745</v>
      </c>
      <c r="Q30" s="115">
        <v>-478731</v>
      </c>
      <c r="R30" s="115">
        <v>-493201</v>
      </c>
      <c r="S30" s="115">
        <v>-513642</v>
      </c>
      <c r="T30" s="115">
        <v>-547409</v>
      </c>
      <c r="U30" s="115">
        <v>-2032983</v>
      </c>
      <c r="V30" s="115">
        <v>-566887</v>
      </c>
      <c r="W30" s="115">
        <v>-580583</v>
      </c>
      <c r="X30" s="115">
        <v>-614864</v>
      </c>
      <c r="Y30" s="115">
        <v>-623635</v>
      </c>
      <c r="Z30" s="115">
        <v>-2385969</v>
      </c>
      <c r="AA30" s="115">
        <v>-640976</v>
      </c>
      <c r="AB30" s="115">
        <v>-656149</v>
      </c>
      <c r="AC30" s="115">
        <v>-677128</v>
      </c>
      <c r="AD30" s="115">
        <v>-685921</v>
      </c>
      <c r="AE30" s="115">
        <v>-2660174</v>
      </c>
      <c r="AF30" s="291">
        <v>-678127</v>
      </c>
      <c r="AG30" s="291">
        <v>-679312</v>
      </c>
      <c r="AH30" s="291">
        <v>-701777</v>
      </c>
      <c r="AI30" s="291">
        <v>-714250</v>
      </c>
      <c r="AJ30" s="291">
        <v>-2773466</v>
      </c>
      <c r="AK30" s="291">
        <v>-698842</v>
      </c>
      <c r="AL30" s="291">
        <v>-743059</v>
      </c>
      <c r="AM30" s="291">
        <v>-739347</v>
      </c>
      <c r="AN30" s="291">
        <v>-733729</v>
      </c>
      <c r="AO30" s="291">
        <v>-2914977</v>
      </c>
      <c r="AP30" s="396">
        <v>-750539</v>
      </c>
      <c r="AQ30" s="396">
        <v>-757261</v>
      </c>
      <c r="AR30" s="396">
        <v>-830005</v>
      </c>
      <c r="AS30" s="396">
        <v>-799024</v>
      </c>
      <c r="AT30" s="396">
        <v>-3136829</v>
      </c>
      <c r="AU30" s="396">
        <v>-812743</v>
      </c>
      <c r="AV30" s="396">
        <v>-808960</v>
      </c>
      <c r="AW30" s="396">
        <v>-848623</v>
      </c>
      <c r="AX30" s="398">
        <v>-870853</v>
      </c>
      <c r="AY30" s="396">
        <v>-3341179</v>
      </c>
      <c r="AZ30" s="396">
        <v>-872257</v>
      </c>
      <c r="BA30" s="396">
        <v>-837718</v>
      </c>
      <c r="BB30" s="396">
        <v>-861273</v>
      </c>
      <c r="BC30" s="396">
        <v>-904239</v>
      </c>
      <c r="BD30" s="396">
        <v>-3475487</v>
      </c>
      <c r="BE30" s="396">
        <v>-906241</v>
      </c>
      <c r="BF30" s="396">
        <v>-911816</v>
      </c>
      <c r="BG30" s="406">
        <v>-931412</v>
      </c>
      <c r="BH30" s="406">
        <f t="shared" si="2"/>
        <v>-2749469</v>
      </c>
    </row>
    <row r="31" spans="1:61">
      <c r="A31" s="114" t="s">
        <v>96</v>
      </c>
      <c r="B31" s="115">
        <v>-922</v>
      </c>
      <c r="C31" s="115">
        <v>-1372</v>
      </c>
      <c r="D31" s="115">
        <v>-1388</v>
      </c>
      <c r="E31" s="115">
        <v>-1394</v>
      </c>
      <c r="F31" s="115">
        <v>-5076</v>
      </c>
      <c r="G31" s="187">
        <v>-1411</v>
      </c>
      <c r="H31" s="187">
        <v>-1811</v>
      </c>
      <c r="I31" s="187">
        <v>-1848</v>
      </c>
      <c r="J31" s="187">
        <v>-1930</v>
      </c>
      <c r="K31" s="115">
        <v>-7000</v>
      </c>
      <c r="L31" s="187">
        <v>-1504</v>
      </c>
      <c r="M31" s="115">
        <v>-1430</v>
      </c>
      <c r="N31" s="115">
        <v>-2131</v>
      </c>
      <c r="O31" s="115">
        <v>-2273</v>
      </c>
      <c r="P31" s="115">
        <v>-7338</v>
      </c>
      <c r="Q31" s="115">
        <v>-1384</v>
      </c>
      <c r="R31" s="115">
        <v>-2250</v>
      </c>
      <c r="S31" s="115">
        <v>-1921</v>
      </c>
      <c r="T31" s="115">
        <v>-841</v>
      </c>
      <c r="U31" s="115">
        <v>-6396</v>
      </c>
      <c r="V31" s="115">
        <v>-1458</v>
      </c>
      <c r="W31" s="115">
        <v>-1425</v>
      </c>
      <c r="X31" s="115">
        <v>-1346</v>
      </c>
      <c r="Y31" s="115">
        <v>-1343</v>
      </c>
      <c r="Z31" s="115">
        <v>-5572</v>
      </c>
      <c r="AA31" s="115">
        <v>-1402</v>
      </c>
      <c r="AB31" s="115">
        <v>-1405</v>
      </c>
      <c r="AC31" s="115">
        <v>-1382</v>
      </c>
      <c r="AD31" s="115">
        <v>-1251</v>
      </c>
      <c r="AE31" s="115">
        <v>-5440</v>
      </c>
      <c r="AF31" s="291">
        <v>-1391</v>
      </c>
      <c r="AG31" s="291">
        <v>-1424</v>
      </c>
      <c r="AH31" s="291">
        <v>-1503</v>
      </c>
      <c r="AI31" s="291">
        <v>-1571</v>
      </c>
      <c r="AJ31" s="291">
        <v>-5889</v>
      </c>
      <c r="AK31" s="291">
        <v>-1584</v>
      </c>
      <c r="AL31" s="291">
        <v>-1693</v>
      </c>
      <c r="AM31" s="291">
        <v>-1687</v>
      </c>
      <c r="AN31" s="291">
        <v>-1643</v>
      </c>
      <c r="AO31" s="291">
        <v>-6607</v>
      </c>
      <c r="AP31" s="396">
        <v>-1591</v>
      </c>
      <c r="AQ31" s="396">
        <v>-1580</v>
      </c>
      <c r="AR31" s="396">
        <v>-1530</v>
      </c>
      <c r="AS31" s="396">
        <v>-1457</v>
      </c>
      <c r="AT31" s="396">
        <v>-6158</v>
      </c>
      <c r="AU31" s="396">
        <v>-2125</v>
      </c>
      <c r="AV31" s="396">
        <v>-1846</v>
      </c>
      <c r="AW31" s="396">
        <v>-1892</v>
      </c>
      <c r="AX31" s="398">
        <v>-1166</v>
      </c>
      <c r="AY31" s="396">
        <v>-7029</v>
      </c>
      <c r="AZ31" s="396">
        <v>-1694</v>
      </c>
      <c r="BA31" s="396">
        <v>-2121</v>
      </c>
      <c r="BB31" s="396">
        <v>-2165</v>
      </c>
      <c r="BC31" s="396">
        <v>-1378</v>
      </c>
      <c r="BD31" s="396">
        <v>-7358</v>
      </c>
      <c r="BE31" s="396">
        <v>-1257</v>
      </c>
      <c r="BF31" s="396">
        <v>-1467</v>
      </c>
      <c r="BG31" s="406">
        <v>-1468</v>
      </c>
      <c r="BH31" s="406">
        <f t="shared" si="2"/>
        <v>-4192</v>
      </c>
    </row>
    <row r="32" spans="1:61" s="120" customFormat="1">
      <c r="A32" s="114" t="s">
        <v>97</v>
      </c>
      <c r="B32" s="115">
        <v>-10012</v>
      </c>
      <c r="C32" s="115">
        <v>-11072</v>
      </c>
      <c r="D32" s="115">
        <v>-10512</v>
      </c>
      <c r="E32" s="115">
        <v>-12243</v>
      </c>
      <c r="F32" s="115">
        <v>-43839</v>
      </c>
      <c r="G32" s="115">
        <v>-11513</v>
      </c>
      <c r="H32" s="115">
        <v>-14315</v>
      </c>
      <c r="I32" s="115">
        <v>-15619</v>
      </c>
      <c r="J32" s="115">
        <v>-14481</v>
      </c>
      <c r="K32" s="115">
        <v>-55928</v>
      </c>
      <c r="L32" s="115">
        <v>-14771</v>
      </c>
      <c r="M32" s="115">
        <v>-13726</v>
      </c>
      <c r="N32" s="115">
        <v>-14467</v>
      </c>
      <c r="O32" s="115">
        <v>-14534</v>
      </c>
      <c r="P32" s="115">
        <v>-57498</v>
      </c>
      <c r="Q32" s="115">
        <v>-14760</v>
      </c>
      <c r="R32" s="115">
        <v>-22313</v>
      </c>
      <c r="S32" s="115">
        <v>-18530</v>
      </c>
      <c r="T32" s="115">
        <v>-16260</v>
      </c>
      <c r="U32" s="115">
        <v>-71863</v>
      </c>
      <c r="V32" s="115">
        <v>-17783</v>
      </c>
      <c r="W32" s="115">
        <v>-18075</v>
      </c>
      <c r="X32" s="115">
        <v>-18879</v>
      </c>
      <c r="Y32" s="115">
        <v>-20138</v>
      </c>
      <c r="Z32" s="115">
        <v>-74875</v>
      </c>
      <c r="AA32" s="115">
        <v>-19385</v>
      </c>
      <c r="AB32" s="115">
        <v>-23344</v>
      </c>
      <c r="AC32" s="115">
        <v>-27736</v>
      </c>
      <c r="AD32" s="115">
        <v>-28847</v>
      </c>
      <c r="AE32" s="115">
        <v>-99312</v>
      </c>
      <c r="AF32" s="291">
        <v>-24790</v>
      </c>
      <c r="AG32" s="291">
        <v>-28166</v>
      </c>
      <c r="AH32" s="291">
        <v>-29499</v>
      </c>
      <c r="AI32" s="291">
        <v>-29142</v>
      </c>
      <c r="AJ32" s="291">
        <v>-111597</v>
      </c>
      <c r="AK32" s="291">
        <v>-29088</v>
      </c>
      <c r="AL32" s="291">
        <v>-35038</v>
      </c>
      <c r="AM32" s="291">
        <v>-41234</v>
      </c>
      <c r="AN32" s="291">
        <v>-44198</v>
      </c>
      <c r="AO32" s="291">
        <v>-149558</v>
      </c>
      <c r="AP32" s="396">
        <v>-43182</v>
      </c>
      <c r="AQ32" s="396">
        <v>-47270</v>
      </c>
      <c r="AR32" s="396">
        <v>-42128</v>
      </c>
      <c r="AS32" s="396">
        <v>-49759</v>
      </c>
      <c r="AT32" s="396">
        <v>-182339</v>
      </c>
      <c r="AU32" s="396">
        <v>-44436</v>
      </c>
      <c r="AV32" s="396">
        <v>-52664</v>
      </c>
      <c r="AW32" s="396">
        <v>-57691</v>
      </c>
      <c r="AX32" s="398">
        <v>-18732</v>
      </c>
      <c r="AY32" s="396">
        <v>-173523</v>
      </c>
      <c r="AZ32" s="396">
        <v>-47569</v>
      </c>
      <c r="BA32" s="396">
        <v>-45857</v>
      </c>
      <c r="BB32" s="396">
        <v>-80185</v>
      </c>
      <c r="BC32" s="396">
        <v>-95225</v>
      </c>
      <c r="BD32" s="396">
        <v>-268836</v>
      </c>
      <c r="BE32" s="396">
        <v>-88531</v>
      </c>
      <c r="BF32" s="396">
        <f>-89595-BF31</f>
        <v>-88128</v>
      </c>
      <c r="BG32" s="406">
        <v>-92219</v>
      </c>
      <c r="BH32" s="406">
        <f t="shared" si="2"/>
        <v>-268878</v>
      </c>
    </row>
    <row r="33" spans="1:60" s="120" customFormat="1">
      <c r="A33" s="113" t="s">
        <v>98</v>
      </c>
      <c r="B33" s="115">
        <v>-278362</v>
      </c>
      <c r="C33" s="115">
        <v>-289761</v>
      </c>
      <c r="D33" s="115">
        <v>-286388</v>
      </c>
      <c r="E33" s="115">
        <v>-301102</v>
      </c>
      <c r="F33" s="115">
        <v>-1155613</v>
      </c>
      <c r="G33" s="115">
        <v>-327683</v>
      </c>
      <c r="H33" s="115">
        <v>-361675</v>
      </c>
      <c r="I33" s="115">
        <v>-336637</v>
      </c>
      <c r="J33" s="115">
        <v>-374476</v>
      </c>
      <c r="K33" s="115">
        <v>-1400471</v>
      </c>
      <c r="L33" s="115">
        <v>-352920</v>
      </c>
      <c r="M33" s="115">
        <v>-349692</v>
      </c>
      <c r="N33" s="115">
        <v>-366372</v>
      </c>
      <c r="O33" s="115">
        <v>-396681</v>
      </c>
      <c r="P33" s="115">
        <v>-1465665</v>
      </c>
      <c r="Q33" s="115">
        <v>-378676</v>
      </c>
      <c r="R33" s="115">
        <v>-392028</v>
      </c>
      <c r="S33" s="115">
        <v>-415059</v>
      </c>
      <c r="T33" s="115">
        <v>-491054</v>
      </c>
      <c r="U33" s="115">
        <v>-1676817</v>
      </c>
      <c r="V33" s="115">
        <v>-437242</v>
      </c>
      <c r="W33" s="115">
        <v>-446853</v>
      </c>
      <c r="X33" s="115">
        <v>-453648</v>
      </c>
      <c r="Y33" s="115">
        <v>-533248</v>
      </c>
      <c r="Z33" s="115">
        <v>-1870991</v>
      </c>
      <c r="AA33" s="115">
        <v>-479150</v>
      </c>
      <c r="AB33" s="115">
        <v>-496978</v>
      </c>
      <c r="AC33" s="115">
        <v>-514528</v>
      </c>
      <c r="AD33" s="115">
        <v>-529189</v>
      </c>
      <c r="AE33" s="115">
        <v>-2019845</v>
      </c>
      <c r="AF33" s="291">
        <v>-500862</v>
      </c>
      <c r="AG33" s="291">
        <v>-505191</v>
      </c>
      <c r="AH33" s="291">
        <v>-498634</v>
      </c>
      <c r="AI33" s="291">
        <v>-536767</v>
      </c>
      <c r="AJ33" s="291">
        <v>-2041454</v>
      </c>
      <c r="AK33" s="291">
        <v>-391999</v>
      </c>
      <c r="AL33" s="291">
        <v>-405098</v>
      </c>
      <c r="AM33" s="291">
        <v>-449792</v>
      </c>
      <c r="AN33" s="291">
        <v>-575302</v>
      </c>
      <c r="AO33" s="291">
        <v>-1822191</v>
      </c>
      <c r="AP33" s="396">
        <v>-402103</v>
      </c>
      <c r="AQ33" s="396">
        <v>-439110</v>
      </c>
      <c r="AR33" s="396">
        <v>-435594</v>
      </c>
      <c r="AS33" s="396">
        <v>-516994</v>
      </c>
      <c r="AT33" s="396">
        <v>-1793801</v>
      </c>
      <c r="AU33" s="396">
        <v>-530740</v>
      </c>
      <c r="AV33" s="396">
        <v>-536087</v>
      </c>
      <c r="AW33" s="396">
        <v>-484336</v>
      </c>
      <c r="AX33" s="396">
        <v>-537526</v>
      </c>
      <c r="AY33" s="396">
        <v>-2088689</v>
      </c>
      <c r="AZ33" s="396">
        <v>-497962</v>
      </c>
      <c r="BA33" s="396">
        <v>-507043</v>
      </c>
      <c r="BB33" s="396">
        <v>-476432</v>
      </c>
      <c r="BC33" s="396">
        <v>-591962</v>
      </c>
      <c r="BD33" s="396">
        <v>-2073399</v>
      </c>
      <c r="BE33" s="396">
        <v>-553285</v>
      </c>
      <c r="BF33" s="396">
        <v>-543267</v>
      </c>
      <c r="BG33" s="406">
        <v>-640219</v>
      </c>
      <c r="BH33" s="396">
        <f t="shared" si="2"/>
        <v>-1736771</v>
      </c>
    </row>
    <row r="34" spans="1:60" s="120" customFormat="1">
      <c r="A34" s="113" t="s">
        <v>99</v>
      </c>
      <c r="B34" s="115">
        <v>-55210</v>
      </c>
      <c r="C34" s="184">
        <v>-58698</v>
      </c>
      <c r="D34" s="115">
        <v>-64172</v>
      </c>
      <c r="E34" s="115">
        <v>-121320</v>
      </c>
      <c r="F34" s="115">
        <v>-299400</v>
      </c>
      <c r="G34" s="115">
        <v>-72099</v>
      </c>
      <c r="H34" s="115">
        <v>-77675</v>
      </c>
      <c r="I34" s="115">
        <v>-97881</v>
      </c>
      <c r="J34" s="115">
        <v>-112491</v>
      </c>
      <c r="K34" s="115">
        <v>-360146</v>
      </c>
      <c r="L34" s="115">
        <v>-112110</v>
      </c>
      <c r="M34" s="115">
        <v>-99358</v>
      </c>
      <c r="N34" s="115">
        <v>-100490</v>
      </c>
      <c r="O34" s="115">
        <v>-112112</v>
      </c>
      <c r="P34" s="115">
        <v>-424070</v>
      </c>
      <c r="Q34" s="115">
        <v>-112837</v>
      </c>
      <c r="R34" s="115">
        <v>-124133</v>
      </c>
      <c r="S34" s="115">
        <v>-62092</v>
      </c>
      <c r="T34" s="115">
        <v>-119443</v>
      </c>
      <c r="U34" s="115">
        <v>-418505</v>
      </c>
      <c r="V34" s="115">
        <v>-113268</v>
      </c>
      <c r="W34" s="115">
        <v>-120046</v>
      </c>
      <c r="X34" s="115">
        <v>-125351</v>
      </c>
      <c r="Y34" s="115">
        <v>-138306</v>
      </c>
      <c r="Z34" s="115">
        <v>-496971</v>
      </c>
      <c r="AA34" s="115">
        <v>-135236</v>
      </c>
      <c r="AB34" s="115">
        <v>-137485</v>
      </c>
      <c r="AC34" s="115">
        <v>-133422</v>
      </c>
      <c r="AD34" s="115">
        <v>-138369</v>
      </c>
      <c r="AE34" s="115">
        <v>-544512</v>
      </c>
      <c r="AF34" s="291">
        <v>-145393</v>
      </c>
      <c r="AG34" s="291">
        <v>-150925</v>
      </c>
      <c r="AH34" s="291">
        <v>-164462</v>
      </c>
      <c r="AI34" s="291">
        <v>-164196</v>
      </c>
      <c r="AJ34" s="291">
        <v>-624976</v>
      </c>
      <c r="AK34" s="291">
        <v>-160943</v>
      </c>
      <c r="AL34" s="291">
        <v>-170987</v>
      </c>
      <c r="AM34" s="291">
        <v>-174990</v>
      </c>
      <c r="AN34" s="291">
        <v>-177572</v>
      </c>
      <c r="AO34" s="291">
        <v>-684492</v>
      </c>
      <c r="AP34" s="396">
        <v>-171711</v>
      </c>
      <c r="AQ34" s="396">
        <v>-177713</v>
      </c>
      <c r="AR34" s="396">
        <v>-174450</v>
      </c>
      <c r="AS34" s="396">
        <v>-196583</v>
      </c>
      <c r="AT34" s="396">
        <v>-720457</v>
      </c>
      <c r="AU34" s="396">
        <v>-174143</v>
      </c>
      <c r="AV34" s="396">
        <v>-174398</v>
      </c>
      <c r="AW34" s="396">
        <v>-184099</v>
      </c>
      <c r="AX34" s="398">
        <v>-213684</v>
      </c>
      <c r="AY34" s="396">
        <v>-746324</v>
      </c>
      <c r="AZ34" s="396">
        <v>-186336</v>
      </c>
      <c r="BA34" s="396">
        <v>-192024</v>
      </c>
      <c r="BB34" s="396">
        <v>-202086</v>
      </c>
      <c r="BC34" s="396">
        <v>-231830</v>
      </c>
      <c r="BD34" s="396">
        <v>-812276</v>
      </c>
      <c r="BE34" s="396">
        <v>-215859</v>
      </c>
      <c r="BF34" s="396">
        <f>-345169-BF35</f>
        <v>-237696</v>
      </c>
      <c r="BG34" s="406">
        <v>-95866</v>
      </c>
      <c r="BH34" s="396">
        <f t="shared" si="2"/>
        <v>-549421</v>
      </c>
    </row>
    <row r="35" spans="1:60" s="120" customFormat="1">
      <c r="A35" s="113" t="s">
        <v>100</v>
      </c>
      <c r="B35" s="115">
        <v>-15781</v>
      </c>
      <c r="C35" s="115">
        <v>-38203</v>
      </c>
      <c r="D35" s="115">
        <v>-38951</v>
      </c>
      <c r="E35" s="115">
        <v>-33431</v>
      </c>
      <c r="F35" s="115">
        <v>-126366</v>
      </c>
      <c r="G35" s="115">
        <v>-28409</v>
      </c>
      <c r="H35" s="115">
        <v>-23027</v>
      </c>
      <c r="I35" s="115">
        <v>-33406</v>
      </c>
      <c r="J35" s="115">
        <v>-54988</v>
      </c>
      <c r="K35" s="115">
        <v>-139830</v>
      </c>
      <c r="L35" s="115">
        <v>-30110</v>
      </c>
      <c r="M35" s="115">
        <v>-36562</v>
      </c>
      <c r="N35" s="115">
        <v>-45129</v>
      </c>
      <c r="O35" s="115">
        <v>-67814</v>
      </c>
      <c r="P35" s="115">
        <v>-179615</v>
      </c>
      <c r="Q35" s="115">
        <v>-28123</v>
      </c>
      <c r="R35" s="115">
        <v>-35866</v>
      </c>
      <c r="S35" s="115">
        <v>-41558</v>
      </c>
      <c r="T35" s="115">
        <v>-200005</v>
      </c>
      <c r="U35" s="115">
        <v>-305552</v>
      </c>
      <c r="V35" s="115">
        <v>-36884</v>
      </c>
      <c r="W35" s="115">
        <v>-52190</v>
      </c>
      <c r="X35" s="115">
        <v>-50432</v>
      </c>
      <c r="Y35" s="115">
        <v>-73340</v>
      </c>
      <c r="Z35" s="115">
        <v>-212846</v>
      </c>
      <c r="AA35" s="115">
        <v>-63522</v>
      </c>
      <c r="AB35" s="115">
        <v>-52725</v>
      </c>
      <c r="AC35" s="115">
        <v>-65198</v>
      </c>
      <c r="AD35" s="115">
        <v>-76557</v>
      </c>
      <c r="AE35" s="115">
        <v>-258002</v>
      </c>
      <c r="AF35" s="291">
        <v>-54371</v>
      </c>
      <c r="AG35" s="291">
        <v>-59174</v>
      </c>
      <c r="AH35" s="291">
        <v>-53775</v>
      </c>
      <c r="AI35" s="291">
        <v>-54522</v>
      </c>
      <c r="AJ35" s="291">
        <v>-221842</v>
      </c>
      <c r="AK35" s="291">
        <v>-47926</v>
      </c>
      <c r="AL35" s="291">
        <v>-67971</v>
      </c>
      <c r="AM35" s="291">
        <v>-106081</v>
      </c>
      <c r="AN35" s="291">
        <v>-58049</v>
      </c>
      <c r="AO35" s="291">
        <v>-280027</v>
      </c>
      <c r="AP35" s="396">
        <v>-60539</v>
      </c>
      <c r="AQ35" s="396">
        <v>-80869</v>
      </c>
      <c r="AR35" s="396">
        <v>-61794</v>
      </c>
      <c r="AS35" s="396">
        <v>-61082</v>
      </c>
      <c r="AT35" s="396">
        <v>-264284</v>
      </c>
      <c r="AU35" s="396">
        <v>-58721</v>
      </c>
      <c r="AV35" s="396">
        <v>-74471</v>
      </c>
      <c r="AW35" s="396">
        <v>-49656</v>
      </c>
      <c r="AX35" s="398">
        <v>-70350</v>
      </c>
      <c r="AY35" s="396">
        <v>-253198</v>
      </c>
      <c r="AZ35" s="396">
        <v>-42120</v>
      </c>
      <c r="BA35" s="396">
        <v>-131616</v>
      </c>
      <c r="BB35" s="396">
        <v>-60196</v>
      </c>
      <c r="BC35" s="396">
        <v>-39262</v>
      </c>
      <c r="BD35" s="396">
        <v>-273194</v>
      </c>
      <c r="BE35" s="396">
        <v>-67278</v>
      </c>
      <c r="BF35" s="396">
        <v>-107473</v>
      </c>
      <c r="BG35" s="406">
        <v>-211996</v>
      </c>
      <c r="BH35" s="396">
        <f t="shared" si="2"/>
        <v>-386747</v>
      </c>
    </row>
    <row r="36" spans="1:60" s="120" customFormat="1">
      <c r="A36" s="114" t="s">
        <v>101</v>
      </c>
      <c r="B36" s="115">
        <v>-37754</v>
      </c>
      <c r="C36" s="115">
        <v>-46592</v>
      </c>
      <c r="D36" s="115">
        <v>-38382</v>
      </c>
      <c r="E36" s="115">
        <v>-54874</v>
      </c>
      <c r="F36" s="115">
        <v>-177602</v>
      </c>
      <c r="G36" s="115">
        <v>-52010</v>
      </c>
      <c r="H36" s="115">
        <v>-52893</v>
      </c>
      <c r="I36" s="115">
        <v>-54414</v>
      </c>
      <c r="J36" s="115">
        <v>-54757</v>
      </c>
      <c r="K36" s="115">
        <v>-214074</v>
      </c>
      <c r="L36" s="115">
        <v>-54489</v>
      </c>
      <c r="M36" s="115">
        <v>-54463</v>
      </c>
      <c r="N36" s="115">
        <v>-54801</v>
      </c>
      <c r="O36" s="115">
        <v>-59623</v>
      </c>
      <c r="P36" s="115">
        <v>-223376</v>
      </c>
      <c r="Q36" s="115">
        <v>-57962</v>
      </c>
      <c r="R36" s="115">
        <v>-65576</v>
      </c>
      <c r="S36" s="115">
        <v>-62455</v>
      </c>
      <c r="T36" s="115">
        <v>866441</v>
      </c>
      <c r="U36" s="115">
        <v>680448</v>
      </c>
      <c r="V36" s="115">
        <v>-33003</v>
      </c>
      <c r="W36" s="115">
        <v>-36642</v>
      </c>
      <c r="X36" s="115">
        <v>-40680</v>
      </c>
      <c r="Y36" s="115">
        <v>-45661</v>
      </c>
      <c r="Z36" s="115">
        <v>-155986</v>
      </c>
      <c r="AA36" s="115">
        <v>-63833</v>
      </c>
      <c r="AB36" s="115">
        <v>-84360</v>
      </c>
      <c r="AC36" s="115">
        <v>-90107</v>
      </c>
      <c r="AD36" s="115">
        <v>-86631</v>
      </c>
      <c r="AE36" s="115">
        <v>-324931</v>
      </c>
      <c r="AF36" s="291">
        <v>-92802</v>
      </c>
      <c r="AG36" s="291">
        <v>-98120</v>
      </c>
      <c r="AH36" s="291">
        <v>-91706</v>
      </c>
      <c r="AI36" s="291">
        <v>-91414</v>
      </c>
      <c r="AJ36" s="291">
        <v>-374042</v>
      </c>
      <c r="AK36" s="291">
        <v>-89619</v>
      </c>
      <c r="AL36" s="291">
        <v>-88871</v>
      </c>
      <c r="AM36" s="291">
        <v>-91777</v>
      </c>
      <c r="AN36" s="291">
        <v>-95027</v>
      </c>
      <c r="AO36" s="291">
        <v>-365294</v>
      </c>
      <c r="AP36" s="396">
        <v>-96554</v>
      </c>
      <c r="AQ36" s="396">
        <v>-99707</v>
      </c>
      <c r="AR36" s="396">
        <v>-101846</v>
      </c>
      <c r="AS36" s="396">
        <v>-101229</v>
      </c>
      <c r="AT36" s="396">
        <v>-399336</v>
      </c>
      <c r="AU36" s="396">
        <v>-97082</v>
      </c>
      <c r="AV36" s="396">
        <v>-99803</v>
      </c>
      <c r="AW36" s="396">
        <v>-101402</v>
      </c>
      <c r="AX36" s="396">
        <v>-100257</v>
      </c>
      <c r="AY36" s="396">
        <v>-398544</v>
      </c>
      <c r="AZ36" s="396">
        <v>-101033</v>
      </c>
      <c r="BA36" s="396">
        <v>-125576</v>
      </c>
      <c r="BB36" s="396">
        <v>-114265</v>
      </c>
      <c r="BC36" s="396">
        <v>-110087</v>
      </c>
      <c r="BD36" s="396">
        <v>-450961</v>
      </c>
      <c r="BE36" s="396">
        <v>-103350</v>
      </c>
      <c r="BF36" s="396">
        <v>-104574</v>
      </c>
      <c r="BG36" s="396">
        <v>-106471</v>
      </c>
      <c r="BH36" s="396">
        <f t="shared" si="2"/>
        <v>-314395</v>
      </c>
    </row>
    <row r="37" spans="1:60" s="120" customFormat="1">
      <c r="A37" s="114" t="s">
        <v>102</v>
      </c>
      <c r="B37" s="115">
        <v>-9522</v>
      </c>
      <c r="C37" s="115">
        <v>-10528</v>
      </c>
      <c r="D37" s="115">
        <v>-12081</v>
      </c>
      <c r="E37" s="115">
        <v>-28106</v>
      </c>
      <c r="F37" s="115">
        <v>-60237</v>
      </c>
      <c r="G37" s="115">
        <v>-13312</v>
      </c>
      <c r="H37" s="115">
        <v>-14969</v>
      </c>
      <c r="I37" s="115">
        <v>-16488</v>
      </c>
      <c r="J37" s="115">
        <v>-32365</v>
      </c>
      <c r="K37" s="115">
        <v>-77134</v>
      </c>
      <c r="L37" s="115">
        <v>-18070</v>
      </c>
      <c r="M37" s="115">
        <v>-18475</v>
      </c>
      <c r="N37" s="115">
        <v>-20623</v>
      </c>
      <c r="O37" s="115">
        <v>-35054</v>
      </c>
      <c r="P37" s="115">
        <v>-92222</v>
      </c>
      <c r="Q37" s="115">
        <v>-15377</v>
      </c>
      <c r="R37" s="115">
        <v>-25470</v>
      </c>
      <c r="S37" s="115">
        <v>-17451</v>
      </c>
      <c r="T37" s="115">
        <v>-32017</v>
      </c>
      <c r="U37" s="115">
        <v>-90315</v>
      </c>
      <c r="V37" s="115">
        <v>-21308</v>
      </c>
      <c r="W37" s="115">
        <v>-17983</v>
      </c>
      <c r="X37" s="115">
        <v>-20945</v>
      </c>
      <c r="Y37" s="115">
        <v>-39379</v>
      </c>
      <c r="Z37" s="115">
        <v>-99615</v>
      </c>
      <c r="AA37" s="115">
        <v>-23008</v>
      </c>
      <c r="AB37" s="115">
        <v>-23145</v>
      </c>
      <c r="AC37" s="115">
        <v>-23677</v>
      </c>
      <c r="AD37" s="115">
        <v>-47048</v>
      </c>
      <c r="AE37" s="115">
        <v>-116878</v>
      </c>
      <c r="AF37" s="291">
        <v>-23159</v>
      </c>
      <c r="AG37" s="291">
        <v>-24400</v>
      </c>
      <c r="AH37" s="291">
        <v>-24490</v>
      </c>
      <c r="AI37" s="291">
        <v>-58591</v>
      </c>
      <c r="AJ37" s="291">
        <v>-130640</v>
      </c>
      <c r="AK37" s="291">
        <v>-27009</v>
      </c>
      <c r="AL37" s="291">
        <v>-43735</v>
      </c>
      <c r="AM37" s="291">
        <v>-28351</v>
      </c>
      <c r="AN37" s="291">
        <v>-46962</v>
      </c>
      <c r="AO37" s="291">
        <v>-146057</v>
      </c>
      <c r="AP37" s="396">
        <v>-24669</v>
      </c>
      <c r="AQ37" s="396">
        <v>-53306</v>
      </c>
      <c r="AR37" s="396">
        <v>-32701</v>
      </c>
      <c r="AS37" s="396">
        <v>-47870</v>
      </c>
      <c r="AT37" s="396">
        <v>-158546</v>
      </c>
      <c r="AU37" s="396">
        <v>-34004</v>
      </c>
      <c r="AV37" s="396">
        <v>-50098</v>
      </c>
      <c r="AW37" s="396">
        <v>-35530</v>
      </c>
      <c r="AX37" s="396">
        <v>-50703</v>
      </c>
      <c r="AY37" s="396">
        <v>-170335</v>
      </c>
      <c r="AZ37" s="396">
        <v>-41116</v>
      </c>
      <c r="BA37" s="396">
        <v>-50565</v>
      </c>
      <c r="BB37" s="396">
        <v>-39944</v>
      </c>
      <c r="BC37" s="396">
        <v>-53134</v>
      </c>
      <c r="BD37" s="396">
        <v>-184759</v>
      </c>
      <c r="BE37" s="396">
        <v>-43547</v>
      </c>
      <c r="BF37" s="396">
        <v>-46556</v>
      </c>
      <c r="BG37" s="396">
        <v>-64102</v>
      </c>
      <c r="BH37" s="396">
        <f t="shared" si="2"/>
        <v>-154205</v>
      </c>
    </row>
    <row r="38" spans="1:60" s="120" customFormat="1">
      <c r="A38" s="113" t="s">
        <v>103</v>
      </c>
      <c r="B38" s="115">
        <v>-7770</v>
      </c>
      <c r="C38" s="115">
        <v>-8204</v>
      </c>
      <c r="D38" s="115">
        <v>-8622</v>
      </c>
      <c r="E38" s="115">
        <v>-10163</v>
      </c>
      <c r="F38" s="115">
        <v>-34759</v>
      </c>
      <c r="G38" s="115">
        <v>-8216</v>
      </c>
      <c r="H38" s="115">
        <v>-10683</v>
      </c>
      <c r="I38" s="115">
        <v>-13524</v>
      </c>
      <c r="J38" s="115">
        <v>-14724</v>
      </c>
      <c r="K38" s="115">
        <v>-47147</v>
      </c>
      <c r="L38" s="115">
        <v>-17234</v>
      </c>
      <c r="M38" s="115">
        <v>-17627</v>
      </c>
      <c r="N38" s="115">
        <v>-20791</v>
      </c>
      <c r="O38" s="115">
        <v>-27011</v>
      </c>
      <c r="P38" s="115">
        <v>-82663</v>
      </c>
      <c r="Q38" s="115">
        <v>-27799</v>
      </c>
      <c r="R38" s="115">
        <v>-35974</v>
      </c>
      <c r="S38" s="115">
        <v>-31740</v>
      </c>
      <c r="T38" s="115">
        <v>-35987</v>
      </c>
      <c r="U38" s="115">
        <v>-131500</v>
      </c>
      <c r="V38" s="115">
        <v>-35170</v>
      </c>
      <c r="W38" s="115">
        <v>-37505</v>
      </c>
      <c r="X38" s="115">
        <v>-42309</v>
      </c>
      <c r="Y38" s="115">
        <v>-47038</v>
      </c>
      <c r="Z38" s="115">
        <v>-162022</v>
      </c>
      <c r="AA38" s="115">
        <v>-44444</v>
      </c>
      <c r="AB38" s="115">
        <v>-59735</v>
      </c>
      <c r="AC38" s="115">
        <v>-73951</v>
      </c>
      <c r="AD38" s="115">
        <v>-92376</v>
      </c>
      <c r="AE38" s="115">
        <v>-270506</v>
      </c>
      <c r="AF38" s="291">
        <v>-62428</v>
      </c>
      <c r="AG38" s="291">
        <v>-67941</v>
      </c>
      <c r="AH38" s="291">
        <v>-73285</v>
      </c>
      <c r="AI38" s="291">
        <v>-80514</v>
      </c>
      <c r="AJ38" s="291">
        <v>-284168</v>
      </c>
      <c r="AK38" s="291">
        <v>-81142</v>
      </c>
      <c r="AL38" s="291">
        <v>-76610</v>
      </c>
      <c r="AM38" s="291">
        <v>-84169</v>
      </c>
      <c r="AN38" s="291">
        <v>-96848</v>
      </c>
      <c r="AO38" s="291">
        <v>-338769</v>
      </c>
      <c r="AP38" s="396">
        <v>-82961</v>
      </c>
      <c r="AQ38" s="396">
        <v>-95110</v>
      </c>
      <c r="AR38" s="396">
        <v>-66174</v>
      </c>
      <c r="AS38" s="396">
        <v>-61946</v>
      </c>
      <c r="AT38" s="396">
        <v>-306191</v>
      </c>
      <c r="AU38" s="396">
        <v>-49826</v>
      </c>
      <c r="AV38" s="396">
        <v>-57620</v>
      </c>
      <c r="AW38" s="396">
        <v>-42581</v>
      </c>
      <c r="AX38" s="396">
        <v>-47631</v>
      </c>
      <c r="AY38" s="396">
        <v>-197658</v>
      </c>
      <c r="AZ38" s="396">
        <v>-43405</v>
      </c>
      <c r="BA38" s="396">
        <v>-37623</v>
      </c>
      <c r="BB38" s="396">
        <v>-38145</v>
      </c>
      <c r="BC38" s="396">
        <v>-49192</v>
      </c>
      <c r="BD38" s="396">
        <v>-168365</v>
      </c>
      <c r="BE38" s="396">
        <v>-53919</v>
      </c>
      <c r="BF38" s="396">
        <v>-45095</v>
      </c>
      <c r="BG38" s="396">
        <v>-44631</v>
      </c>
      <c r="BH38" s="396">
        <f t="shared" si="2"/>
        <v>-143645</v>
      </c>
    </row>
    <row r="39" spans="1:60" s="120" customFormat="1">
      <c r="A39" s="113" t="s">
        <v>104</v>
      </c>
      <c r="B39" s="115">
        <v>-105643</v>
      </c>
      <c r="C39" s="115">
        <v>-103124</v>
      </c>
      <c r="D39" s="115">
        <v>-115449</v>
      </c>
      <c r="E39" s="115">
        <v>-90497</v>
      </c>
      <c r="F39" s="115">
        <v>-414713</v>
      </c>
      <c r="G39" s="115">
        <v>-94472</v>
      </c>
      <c r="H39" s="115">
        <v>-101821</v>
      </c>
      <c r="I39" s="115">
        <v>-122768</v>
      </c>
      <c r="J39" s="115">
        <v>-100313</v>
      </c>
      <c r="K39" s="115">
        <v>-419374</v>
      </c>
      <c r="L39" s="115">
        <v>-117132</v>
      </c>
      <c r="M39" s="115">
        <v>-110880</v>
      </c>
      <c r="N39" s="115">
        <v>-105115</v>
      </c>
      <c r="O39" s="115">
        <v>-105513</v>
      </c>
      <c r="P39" s="115">
        <v>-438640</v>
      </c>
      <c r="Q39" s="115">
        <v>-118696</v>
      </c>
      <c r="R39" s="115">
        <v>-115418</v>
      </c>
      <c r="S39" s="115">
        <v>-108762</v>
      </c>
      <c r="T39" s="115">
        <v>-126883</v>
      </c>
      <c r="U39" s="115">
        <v>-469759</v>
      </c>
      <c r="V39" s="115">
        <v>-131513</v>
      </c>
      <c r="W39" s="115">
        <v>-101645</v>
      </c>
      <c r="X39" s="115">
        <v>-116412</v>
      </c>
      <c r="Y39" s="115">
        <v>-131741</v>
      </c>
      <c r="Z39" s="115">
        <v>-481311</v>
      </c>
      <c r="AA39" s="115">
        <v>-158302</v>
      </c>
      <c r="AB39" s="115">
        <v>-145046</v>
      </c>
      <c r="AC39" s="115">
        <v>-164985</v>
      </c>
      <c r="AD39" s="115">
        <v>-154961</v>
      </c>
      <c r="AE39" s="115">
        <v>-623294</v>
      </c>
      <c r="AF39" s="291">
        <v>-169626</v>
      </c>
      <c r="AG39" s="291">
        <v>-151368</v>
      </c>
      <c r="AH39" s="291">
        <v>-147801</v>
      </c>
      <c r="AI39" s="291">
        <v>-152208</v>
      </c>
      <c r="AJ39" s="291">
        <v>-621003</v>
      </c>
      <c r="AK39" s="291">
        <v>-155105</v>
      </c>
      <c r="AL39" s="291">
        <v>-137112</v>
      </c>
      <c r="AM39" s="291">
        <v>-135394</v>
      </c>
      <c r="AN39" s="291">
        <v>-142229</v>
      </c>
      <c r="AO39" s="291">
        <v>-569840</v>
      </c>
      <c r="AP39" s="396">
        <v>-105136</v>
      </c>
      <c r="AQ39" s="396">
        <v>-119632</v>
      </c>
      <c r="AR39" s="396">
        <v>-114107</v>
      </c>
      <c r="AS39" s="396">
        <v>-94717</v>
      </c>
      <c r="AT39" s="396">
        <v>-433592</v>
      </c>
      <c r="AU39" s="396">
        <v>-110972</v>
      </c>
      <c r="AV39" s="396">
        <v>-107258</v>
      </c>
      <c r="AW39" s="396">
        <v>-105849</v>
      </c>
      <c r="AX39" s="396">
        <v>-110129</v>
      </c>
      <c r="AY39" s="396">
        <v>-434208</v>
      </c>
      <c r="AZ39" s="396">
        <v>-101596</v>
      </c>
      <c r="BA39" s="396">
        <v>-114216</v>
      </c>
      <c r="BB39" s="396">
        <v>-81337</v>
      </c>
      <c r="BC39" s="396">
        <v>-119891</v>
      </c>
      <c r="BD39" s="396">
        <v>-417040</v>
      </c>
      <c r="BE39" s="396">
        <v>-86935</v>
      </c>
      <c r="BF39" s="396">
        <v>-85934</v>
      </c>
      <c r="BG39" s="396">
        <v>-81139</v>
      </c>
      <c r="BH39" s="396">
        <f t="shared" si="2"/>
        <v>-254008</v>
      </c>
    </row>
    <row r="40" spans="1:60">
      <c r="A40" s="113" t="s">
        <v>105</v>
      </c>
      <c r="B40" s="181">
        <v>-30514</v>
      </c>
      <c r="C40" s="181">
        <v>-26510</v>
      </c>
      <c r="D40" s="181">
        <v>-27272</v>
      </c>
      <c r="E40" s="115">
        <v>-27454</v>
      </c>
      <c r="F40" s="115">
        <v>-111750</v>
      </c>
      <c r="G40" s="115">
        <v>-28831</v>
      </c>
      <c r="H40" s="115">
        <v>-37479</v>
      </c>
      <c r="I40" s="115">
        <v>-34811</v>
      </c>
      <c r="J40" s="115">
        <v>-50770</v>
      </c>
      <c r="K40" s="115">
        <v>-151891</v>
      </c>
      <c r="L40" s="115">
        <v>-50934</v>
      </c>
      <c r="M40" s="115">
        <v>-57419</v>
      </c>
      <c r="N40" s="115">
        <v>-71997</v>
      </c>
      <c r="O40" s="115">
        <v>-80451</v>
      </c>
      <c r="P40" s="115">
        <v>-260801</v>
      </c>
      <c r="Q40" s="115">
        <v>-67087</v>
      </c>
      <c r="R40" s="115">
        <v>-85423</v>
      </c>
      <c r="S40" s="115">
        <v>-136357</v>
      </c>
      <c r="T40" s="115">
        <v>-109890</v>
      </c>
      <c r="U40" s="115">
        <v>-398757</v>
      </c>
      <c r="V40" s="115">
        <v>-136618</v>
      </c>
      <c r="W40" s="115">
        <v>-136921</v>
      </c>
      <c r="X40" s="115">
        <v>-150753</v>
      </c>
      <c r="Y40" s="115">
        <v>-152942</v>
      </c>
      <c r="Z40" s="115">
        <v>-577234</v>
      </c>
      <c r="AA40" s="115">
        <v>-166083</v>
      </c>
      <c r="AB40" s="115">
        <v>-169851</v>
      </c>
      <c r="AC40" s="115">
        <v>-223729</v>
      </c>
      <c r="AD40" s="115">
        <v>-162456</v>
      </c>
      <c r="AE40" s="115">
        <v>-722119</v>
      </c>
      <c r="AF40" s="291">
        <v>-146174</v>
      </c>
      <c r="AG40" s="291">
        <v>-172143</v>
      </c>
      <c r="AH40" s="291">
        <v>-175234</v>
      </c>
      <c r="AI40" s="291">
        <v>-175590</v>
      </c>
      <c r="AJ40" s="291">
        <v>-669141</v>
      </c>
      <c r="AK40" s="291">
        <v>-174825</v>
      </c>
      <c r="AL40" s="291">
        <v>-176295</v>
      </c>
      <c r="AM40" s="291">
        <v>-186385</v>
      </c>
      <c r="AN40" s="291">
        <v>-208766</v>
      </c>
      <c r="AO40" s="291">
        <v>-746271</v>
      </c>
      <c r="AP40" s="396">
        <v>-273136</v>
      </c>
      <c r="AQ40" s="396">
        <v>-236593</v>
      </c>
      <c r="AR40" s="396">
        <v>-259792</v>
      </c>
      <c r="AS40" s="396">
        <v>-200557</v>
      </c>
      <c r="AT40" s="396">
        <v>-970078</v>
      </c>
      <c r="AU40" s="396">
        <v>-213611</v>
      </c>
      <c r="AV40" s="396">
        <v>-191401</v>
      </c>
      <c r="AW40" s="396">
        <v>-238179</v>
      </c>
      <c r="AX40" s="396">
        <v>-255819</v>
      </c>
      <c r="AY40" s="396">
        <v>-899010</v>
      </c>
      <c r="AZ40" s="396">
        <f>-269030-20067</f>
        <v>-289097</v>
      </c>
      <c r="BA40" s="396">
        <f>-342337-19018-1</f>
        <v>-361356</v>
      </c>
      <c r="BB40" s="396">
        <f>-220231-16473</f>
        <v>-236704</v>
      </c>
      <c r="BC40" s="396">
        <f>-252390-14783</f>
        <v>-267173</v>
      </c>
      <c r="BD40" s="396">
        <f>-1083988-70341</f>
        <v>-1154329</v>
      </c>
      <c r="BE40" s="396">
        <v>-259858</v>
      </c>
      <c r="BF40" s="396">
        <v>-327643</v>
      </c>
      <c r="BG40" s="396">
        <v>-400836</v>
      </c>
      <c r="BH40" s="396">
        <f t="shared" si="2"/>
        <v>-988337</v>
      </c>
    </row>
    <row r="41" spans="1:60">
      <c r="A41" s="110"/>
      <c r="B41" s="181"/>
      <c r="C41" s="181"/>
      <c r="D41" s="181"/>
      <c r="E41" s="115"/>
      <c r="F41" s="115"/>
      <c r="G41" s="115"/>
      <c r="H41" s="115"/>
      <c r="I41" s="115"/>
      <c r="J41" s="115"/>
      <c r="K41" s="115"/>
      <c r="L41" s="115"/>
      <c r="M41" s="115"/>
      <c r="N41" s="190"/>
      <c r="O41" s="190"/>
      <c r="P41" s="115"/>
      <c r="Q41" s="190"/>
      <c r="R41" s="190"/>
      <c r="S41" s="190"/>
      <c r="T41" s="190"/>
      <c r="U41" s="190"/>
      <c r="V41" s="190"/>
      <c r="W41" s="190"/>
      <c r="X41" s="190"/>
      <c r="Y41" s="190"/>
      <c r="Z41" s="190"/>
      <c r="AA41" s="190"/>
      <c r="AB41" s="190"/>
      <c r="AC41" s="190"/>
      <c r="AD41" s="190"/>
      <c r="AE41" s="190"/>
      <c r="AF41" s="301"/>
      <c r="AG41" s="301"/>
      <c r="AH41" s="301"/>
      <c r="AI41" s="301"/>
      <c r="AJ41" s="301"/>
      <c r="AK41" s="295"/>
      <c r="AL41" s="295"/>
      <c r="AM41" s="295"/>
      <c r="AN41" s="295"/>
      <c r="AO41" s="301"/>
      <c r="AP41" s="399"/>
      <c r="AQ41" s="399"/>
      <c r="AR41" s="399"/>
      <c r="AS41" s="399"/>
      <c r="AT41" s="399"/>
      <c r="AU41" s="399"/>
      <c r="AV41" s="399"/>
      <c r="AW41" s="399"/>
      <c r="AX41" s="399"/>
      <c r="AY41" s="399"/>
      <c r="AZ41" s="399"/>
      <c r="BA41" s="399"/>
      <c r="BB41" s="399"/>
      <c r="BC41" s="399"/>
      <c r="BD41" s="399"/>
      <c r="BE41" s="399"/>
      <c r="BF41" s="399"/>
      <c r="BG41" s="399"/>
      <c r="BH41" s="399"/>
    </row>
    <row r="42" spans="1:60" s="117" customFormat="1">
      <c r="A42" s="118"/>
      <c r="B42" s="118">
        <v>-2022058</v>
      </c>
      <c r="C42" s="118">
        <v>-2047488</v>
      </c>
      <c r="D42" s="118">
        <v>-2214475</v>
      </c>
      <c r="E42" s="118">
        <v>-2429768</v>
      </c>
      <c r="F42" s="118">
        <v>-8713789</v>
      </c>
      <c r="G42" s="118">
        <v>-2285179</v>
      </c>
      <c r="H42" s="118">
        <v>-2372845</v>
      </c>
      <c r="I42" s="118">
        <v>-2594264</v>
      </c>
      <c r="J42" s="118">
        <v>-2706185</v>
      </c>
      <c r="K42" s="118">
        <v>-9958473</v>
      </c>
      <c r="L42" s="118">
        <v>-2611305</v>
      </c>
      <c r="M42" s="118">
        <v>-2629568</v>
      </c>
      <c r="N42" s="191">
        <v>-2867650</v>
      </c>
      <c r="O42" s="191">
        <v>-3035813</v>
      </c>
      <c r="P42" s="118">
        <v>-11144336</v>
      </c>
      <c r="Q42" s="191">
        <v>-2790268</v>
      </c>
      <c r="R42" s="191">
        <v>-2908512</v>
      </c>
      <c r="S42" s="191">
        <v>-3196804</v>
      </c>
      <c r="T42" s="191">
        <v>-2643497</v>
      </c>
      <c r="U42" s="191">
        <v>-11539081</v>
      </c>
      <c r="V42" s="191">
        <v>-3272334</v>
      </c>
      <c r="W42" s="191">
        <v>-3252018</v>
      </c>
      <c r="X42" s="191">
        <v>-3562267</v>
      </c>
      <c r="Y42" s="191">
        <v>-3921403</v>
      </c>
      <c r="Z42" s="191">
        <v>-14008022</v>
      </c>
      <c r="AA42" s="191">
        <v>-3728836</v>
      </c>
      <c r="AB42" s="191">
        <v>-3526370</v>
      </c>
      <c r="AC42" s="191">
        <v>-3865283</v>
      </c>
      <c r="AD42" s="191">
        <v>-4129912</v>
      </c>
      <c r="AE42" s="191">
        <v>-15250401</v>
      </c>
      <c r="AF42" s="302">
        <v>-3958255</v>
      </c>
      <c r="AG42" s="302">
        <v>-3925614</v>
      </c>
      <c r="AH42" s="302">
        <v>-4071867</v>
      </c>
      <c r="AI42" s="302">
        <v>-4172646</v>
      </c>
      <c r="AJ42" s="302">
        <v>-16128382</v>
      </c>
      <c r="AK42" s="302">
        <v>-3998793</v>
      </c>
      <c r="AL42" s="302">
        <v>-4076161</v>
      </c>
      <c r="AM42" s="302">
        <v>-4234438</v>
      </c>
      <c r="AN42" s="302">
        <v>-4359466</v>
      </c>
      <c r="AO42" s="302">
        <v>-16668858</v>
      </c>
      <c r="AP42" s="400">
        <v>-4141534</v>
      </c>
      <c r="AQ42" s="400">
        <v>-4160955</v>
      </c>
      <c r="AR42" s="400">
        <v>-4189523</v>
      </c>
      <c r="AS42" s="400">
        <v>-4386497</v>
      </c>
      <c r="AT42" s="400">
        <v>-16878509</v>
      </c>
      <c r="AU42" s="400">
        <v>-4161744</v>
      </c>
      <c r="AV42" s="400">
        <v>-4101668</v>
      </c>
      <c r="AW42" s="400">
        <v>-4352277</v>
      </c>
      <c r="AX42" s="400">
        <v>-4658382</v>
      </c>
      <c r="AY42" s="400">
        <v>-17274071</v>
      </c>
      <c r="AZ42" s="400">
        <f t="shared" ref="AZ42:BH42" si="3">SUM(AZ24,AZ29:AZ40)</f>
        <v>-4188740</v>
      </c>
      <c r="BA42" s="400">
        <f t="shared" si="3"/>
        <v>-3725060</v>
      </c>
      <c r="BB42" s="400">
        <f t="shared" si="3"/>
        <v>-4282299</v>
      </c>
      <c r="BC42" s="400">
        <f t="shared" si="3"/>
        <v>-4997010</v>
      </c>
      <c r="BD42" s="400">
        <f t="shared" si="3"/>
        <v>-17193108</v>
      </c>
      <c r="BE42" s="400">
        <v>-4536172</v>
      </c>
      <c r="BF42" s="400">
        <f t="shared" si="3"/>
        <v>-4544095</v>
      </c>
      <c r="BG42" s="400">
        <f t="shared" si="3"/>
        <v>-5422066</v>
      </c>
      <c r="BH42" s="400">
        <f t="shared" si="3"/>
        <v>-14502333</v>
      </c>
    </row>
    <row r="43" spans="1:60">
      <c r="A43" s="85"/>
      <c r="B43" s="180"/>
      <c r="C43" s="121"/>
      <c r="D43" s="121"/>
      <c r="E43" s="121"/>
      <c r="F43" s="180"/>
      <c r="G43" s="121"/>
      <c r="H43" s="121"/>
      <c r="I43" s="121"/>
      <c r="J43" s="121"/>
      <c r="K43" s="121"/>
      <c r="L43" s="121"/>
      <c r="M43" s="121"/>
      <c r="N43" s="192"/>
      <c r="O43" s="192"/>
      <c r="P43" s="121"/>
      <c r="Q43" s="197"/>
      <c r="R43" s="197"/>
      <c r="S43" s="197"/>
      <c r="T43" s="197"/>
      <c r="U43" s="197"/>
      <c r="V43" s="192"/>
      <c r="W43" s="192"/>
      <c r="X43" s="192"/>
      <c r="Y43" s="192"/>
      <c r="Z43" s="192"/>
      <c r="AA43" s="192"/>
      <c r="AB43" s="192"/>
      <c r="AC43" s="192"/>
      <c r="AD43" s="192"/>
      <c r="AE43" s="192"/>
      <c r="AF43" s="303"/>
      <c r="AG43" s="303"/>
      <c r="AH43" s="303"/>
      <c r="AI43" s="303"/>
      <c r="AJ43" s="303"/>
      <c r="AK43" s="290"/>
      <c r="AL43" s="290"/>
      <c r="AO43" s="303"/>
      <c r="AP43" s="278"/>
      <c r="AQ43" s="278"/>
      <c r="AR43" s="278"/>
      <c r="AS43" s="278"/>
      <c r="AT43" s="278"/>
      <c r="AU43" s="278"/>
      <c r="AV43" s="278"/>
      <c r="AW43" s="278"/>
      <c r="AX43" s="278"/>
      <c r="AY43" s="278"/>
      <c r="AZ43" s="278"/>
      <c r="BA43" s="278"/>
      <c r="BB43" s="278"/>
      <c r="BC43" s="278"/>
      <c r="BD43" s="278"/>
      <c r="BE43" s="278"/>
      <c r="BF43" s="278"/>
      <c r="BG43" s="278"/>
      <c r="BH43" s="278"/>
    </row>
    <row r="44" spans="1:60" s="117" customFormat="1">
      <c r="A44" s="122" t="s">
        <v>106</v>
      </c>
      <c r="B44" s="118">
        <v>1526</v>
      </c>
      <c r="C44" s="118">
        <v>63208</v>
      </c>
      <c r="D44" s="118">
        <v>101813</v>
      </c>
      <c r="E44" s="118">
        <v>29581</v>
      </c>
      <c r="F44" s="118">
        <v>196128</v>
      </c>
      <c r="G44" s="118">
        <v>26444</v>
      </c>
      <c r="H44" s="118">
        <v>-25933</v>
      </c>
      <c r="I44" s="118">
        <v>-4383</v>
      </c>
      <c r="J44" s="118">
        <v>-70236</v>
      </c>
      <c r="K44" s="118">
        <v>-74108</v>
      </c>
      <c r="L44" s="118">
        <v>-33315</v>
      </c>
      <c r="M44" s="118">
        <v>-19433</v>
      </c>
      <c r="N44" s="118">
        <v>29975</v>
      </c>
      <c r="O44" s="118">
        <v>32084</v>
      </c>
      <c r="P44" s="182">
        <v>9311</v>
      </c>
      <c r="Q44" s="182">
        <v>83414</v>
      </c>
      <c r="R44" s="182">
        <v>201850</v>
      </c>
      <c r="S44" s="182">
        <v>133794</v>
      </c>
      <c r="T44" s="182">
        <v>849186</v>
      </c>
      <c r="U44" s="182">
        <v>1268244</v>
      </c>
      <c r="V44" s="182">
        <v>42832</v>
      </c>
      <c r="W44" s="182">
        <v>126973</v>
      </c>
      <c r="X44" s="182">
        <v>156236</v>
      </c>
      <c r="Y44" s="182">
        <v>100632</v>
      </c>
      <c r="Z44" s="182">
        <v>426673</v>
      </c>
      <c r="AA44" s="182">
        <v>108056</v>
      </c>
      <c r="AB44" s="182">
        <v>154736</v>
      </c>
      <c r="AC44" s="182">
        <v>49074</v>
      </c>
      <c r="AD44" s="182">
        <v>30690</v>
      </c>
      <c r="AE44" s="182">
        <v>342556</v>
      </c>
      <c r="AF44" s="299">
        <v>47909</v>
      </c>
      <c r="AG44" s="299">
        <v>-5074</v>
      </c>
      <c r="AH44" s="299">
        <v>67719</v>
      </c>
      <c r="AI44" s="299">
        <v>8952</v>
      </c>
      <c r="AJ44" s="299">
        <v>119506</v>
      </c>
      <c r="AK44" s="299">
        <v>61427</v>
      </c>
      <c r="AL44" s="299">
        <v>64032</v>
      </c>
      <c r="AM44" s="299">
        <v>101735</v>
      </c>
      <c r="AN44" s="299">
        <v>174750</v>
      </c>
      <c r="AO44" s="299">
        <v>401944</v>
      </c>
      <c r="AP44" s="293">
        <v>242783</v>
      </c>
      <c r="AQ44" s="293">
        <v>351827</v>
      </c>
      <c r="AR44" s="293">
        <v>343201</v>
      </c>
      <c r="AS44" s="293">
        <v>302341</v>
      </c>
      <c r="AT44" s="293">
        <v>1240152</v>
      </c>
      <c r="AU44" s="293">
        <v>218226</v>
      </c>
      <c r="AV44" s="293">
        <v>264607</v>
      </c>
      <c r="AW44" s="293">
        <v>250500</v>
      </c>
      <c r="AX44" s="293">
        <v>254621</v>
      </c>
      <c r="AY44" s="293">
        <v>987954</v>
      </c>
      <c r="AZ44" s="293">
        <f t="shared" ref="AZ44:BH44" si="4">AZ19+AZ42</f>
        <v>379180</v>
      </c>
      <c r="BA44" s="293">
        <f t="shared" si="4"/>
        <v>490483</v>
      </c>
      <c r="BB44" s="293">
        <f t="shared" si="4"/>
        <v>543748</v>
      </c>
      <c r="BC44" s="293">
        <f t="shared" si="4"/>
        <v>270745</v>
      </c>
      <c r="BD44" s="293">
        <f t="shared" si="4"/>
        <v>1684157</v>
      </c>
      <c r="BE44" s="293">
        <v>302111</v>
      </c>
      <c r="BF44" s="293">
        <f t="shared" si="4"/>
        <v>620038</v>
      </c>
      <c r="BG44" s="293">
        <f t="shared" si="4"/>
        <v>161747</v>
      </c>
      <c r="BH44" s="293">
        <f t="shared" si="4"/>
        <v>1083896</v>
      </c>
    </row>
    <row r="45" spans="1:60" s="117" customFormat="1">
      <c r="B45" s="119"/>
      <c r="C45" s="115"/>
      <c r="D45" s="119"/>
      <c r="E45" s="119"/>
      <c r="F45" s="115"/>
      <c r="G45" s="119"/>
      <c r="H45" s="119"/>
      <c r="I45" s="119"/>
      <c r="J45" s="119"/>
      <c r="K45" s="119"/>
      <c r="L45" s="119"/>
      <c r="M45" s="119"/>
      <c r="N45" s="193"/>
      <c r="O45" s="193"/>
      <c r="P45" s="119"/>
      <c r="Q45" s="196"/>
      <c r="R45" s="196"/>
      <c r="S45" s="196"/>
      <c r="T45" s="196"/>
      <c r="U45" s="196"/>
      <c r="V45" s="193"/>
      <c r="W45" s="193"/>
      <c r="X45" s="193"/>
      <c r="Y45" s="193"/>
      <c r="Z45" s="193"/>
      <c r="AA45" s="193"/>
      <c r="AB45" s="193"/>
      <c r="AC45" s="193"/>
      <c r="AD45" s="193"/>
      <c r="AE45" s="193"/>
      <c r="AF45" s="304"/>
      <c r="AG45" s="304"/>
      <c r="AH45" s="304"/>
      <c r="AI45" s="304"/>
      <c r="AJ45" s="304"/>
      <c r="AK45" s="290"/>
      <c r="AL45" s="290"/>
      <c r="AM45" s="290"/>
      <c r="AN45" s="290"/>
      <c r="AO45" s="304"/>
      <c r="AP45" s="278"/>
      <c r="AQ45" s="278"/>
      <c r="AR45" s="278"/>
      <c r="AS45" s="278"/>
      <c r="AT45" s="278"/>
      <c r="AU45" s="278"/>
      <c r="AV45" s="278"/>
      <c r="AW45" s="278"/>
      <c r="AX45" s="278"/>
      <c r="AY45" s="278"/>
      <c r="AZ45" s="278"/>
      <c r="BA45" s="278"/>
      <c r="BB45" s="278"/>
      <c r="BC45" s="278"/>
      <c r="BD45" s="278"/>
      <c r="BE45" s="278"/>
      <c r="BF45" s="278"/>
      <c r="BG45" s="278"/>
      <c r="BH45" s="278"/>
    </row>
    <row r="46" spans="1:60" s="117" customFormat="1">
      <c r="A46" s="114" t="s">
        <v>107</v>
      </c>
      <c r="B46" s="115">
        <v>171731</v>
      </c>
      <c r="C46" s="115">
        <v>135252</v>
      </c>
      <c r="D46" s="115">
        <v>186645</v>
      </c>
      <c r="E46" s="115">
        <v>156789</v>
      </c>
      <c r="F46" s="115">
        <v>650417</v>
      </c>
      <c r="G46" s="115">
        <v>189500</v>
      </c>
      <c r="H46" s="115">
        <v>170256</v>
      </c>
      <c r="I46" s="115">
        <v>229177</v>
      </c>
      <c r="J46" s="115">
        <v>196842</v>
      </c>
      <c r="K46" s="115">
        <v>785775</v>
      </c>
      <c r="L46" s="115">
        <v>216670</v>
      </c>
      <c r="M46" s="115">
        <v>203873</v>
      </c>
      <c r="N46" s="115">
        <v>193613</v>
      </c>
      <c r="O46" s="115">
        <v>190369</v>
      </c>
      <c r="P46" s="115">
        <v>804525</v>
      </c>
      <c r="Q46" s="115">
        <v>87609</v>
      </c>
      <c r="R46" s="115">
        <v>113607</v>
      </c>
      <c r="S46" s="115">
        <v>135730</v>
      </c>
      <c r="T46" s="115">
        <v>571522</v>
      </c>
      <c r="U46" s="115">
        <v>908468</v>
      </c>
      <c r="V46" s="115">
        <v>198642</v>
      </c>
      <c r="W46" s="115">
        <v>198409</v>
      </c>
      <c r="X46" s="115">
        <v>189445</v>
      </c>
      <c r="Y46" s="115">
        <v>250112</v>
      </c>
      <c r="Z46" s="115">
        <v>836608</v>
      </c>
      <c r="AA46" s="115">
        <v>247938</v>
      </c>
      <c r="AB46" s="115">
        <v>253497</v>
      </c>
      <c r="AC46" s="115">
        <v>219244</v>
      </c>
      <c r="AD46" s="115">
        <v>283601</v>
      </c>
      <c r="AE46" s="115">
        <v>1004280</v>
      </c>
      <c r="AF46" s="291">
        <v>298565</v>
      </c>
      <c r="AG46" s="291">
        <v>276192</v>
      </c>
      <c r="AH46" s="291">
        <v>255664</v>
      </c>
      <c r="AI46" s="291">
        <v>244866</v>
      </c>
      <c r="AJ46" s="291">
        <v>1075287</v>
      </c>
      <c r="AK46" s="291">
        <v>247669</v>
      </c>
      <c r="AL46" s="291">
        <v>169890</v>
      </c>
      <c r="AM46" s="291">
        <v>228682</v>
      </c>
      <c r="AN46" s="291">
        <v>139329</v>
      </c>
      <c r="AO46" s="291">
        <v>785570</v>
      </c>
      <c r="AP46" s="396">
        <v>182094</v>
      </c>
      <c r="AQ46" s="396">
        <v>189514</v>
      </c>
      <c r="AR46" s="396">
        <v>196054</v>
      </c>
      <c r="AS46" s="396">
        <v>217524</v>
      </c>
      <c r="AT46" s="396">
        <v>785186</v>
      </c>
      <c r="AU46" s="396">
        <v>226751</v>
      </c>
      <c r="AV46" s="396">
        <v>182772</v>
      </c>
      <c r="AW46" s="396">
        <v>220031</v>
      </c>
      <c r="AX46" s="396">
        <v>210280</v>
      </c>
      <c r="AY46" s="396">
        <v>839834</v>
      </c>
      <c r="AZ46" s="396">
        <v>108815</v>
      </c>
      <c r="BA46" s="396">
        <v>366041</v>
      </c>
      <c r="BB46" s="396">
        <v>118964</v>
      </c>
      <c r="BC46" s="396">
        <v>185431</v>
      </c>
      <c r="BD46" s="396">
        <v>779251</v>
      </c>
      <c r="BE46" s="396">
        <v>169461</v>
      </c>
      <c r="BF46" s="396">
        <v>118271</v>
      </c>
      <c r="BG46" s="396">
        <v>-4019</v>
      </c>
      <c r="BH46" s="396">
        <f>SUM(BE46:BG46)</f>
        <v>283713</v>
      </c>
    </row>
    <row r="47" spans="1:60" s="117" customFormat="1">
      <c r="A47" s="114" t="s">
        <v>108</v>
      </c>
      <c r="B47" s="115">
        <v>15831</v>
      </c>
      <c r="C47" s="115">
        <v>10255</v>
      </c>
      <c r="D47" s="115">
        <v>18005</v>
      </c>
      <c r="E47" s="115">
        <v>15215</v>
      </c>
      <c r="F47" s="115">
        <v>59306</v>
      </c>
      <c r="G47" s="115">
        <v>17408</v>
      </c>
      <c r="H47" s="115">
        <v>13170</v>
      </c>
      <c r="I47" s="115">
        <v>25592</v>
      </c>
      <c r="J47" s="115">
        <v>28386</v>
      </c>
      <c r="K47" s="115">
        <v>84556</v>
      </c>
      <c r="L47" s="115">
        <v>44708</v>
      </c>
      <c r="M47" s="115">
        <v>27256</v>
      </c>
      <c r="N47" s="115">
        <v>31605</v>
      </c>
      <c r="O47" s="115">
        <v>37515</v>
      </c>
      <c r="P47" s="115">
        <v>141084</v>
      </c>
      <c r="Q47" s="115">
        <v>6020</v>
      </c>
      <c r="R47" s="115">
        <v>4597</v>
      </c>
      <c r="S47" s="115">
        <v>20218</v>
      </c>
      <c r="T47" s="115">
        <v>18819</v>
      </c>
      <c r="U47" s="115">
        <v>49664</v>
      </c>
      <c r="V47" s="115">
        <v>10977</v>
      </c>
      <c r="W47" s="115">
        <v>28222</v>
      </c>
      <c r="X47" s="115">
        <v>22603</v>
      </c>
      <c r="Y47" s="115">
        <v>7470</v>
      </c>
      <c r="Z47" s="115">
        <v>69272</v>
      </c>
      <c r="AA47" s="115">
        <v>24118</v>
      </c>
      <c r="AB47" s="115">
        <v>27793</v>
      </c>
      <c r="AC47" s="115">
        <v>-9018</v>
      </c>
      <c r="AD47" s="115">
        <v>22402</v>
      </c>
      <c r="AE47" s="115">
        <v>65295</v>
      </c>
      <c r="AF47" s="291">
        <v>54273</v>
      </c>
      <c r="AG47" s="291">
        <v>34664</v>
      </c>
      <c r="AH47" s="291">
        <v>28527</v>
      </c>
      <c r="AI47" s="291">
        <v>25755</v>
      </c>
      <c r="AJ47" s="291">
        <v>143219</v>
      </c>
      <c r="AK47" s="291">
        <v>58190</v>
      </c>
      <c r="AL47" s="291">
        <v>27438</v>
      </c>
      <c r="AM47" s="291">
        <v>244890</v>
      </c>
      <c r="AN47" s="291">
        <v>14654</v>
      </c>
      <c r="AO47" s="291">
        <v>345172</v>
      </c>
      <c r="AP47" s="396">
        <v>53709</v>
      </c>
      <c r="AQ47" s="396">
        <v>-21451</v>
      </c>
      <c r="AR47" s="396">
        <v>28497</v>
      </c>
      <c r="AS47" s="396">
        <v>79986</v>
      </c>
      <c r="AT47" s="396">
        <v>140741</v>
      </c>
      <c r="AU47" s="396">
        <v>44321</v>
      </c>
      <c r="AV47" s="396">
        <v>63400</v>
      </c>
      <c r="AW47" s="396">
        <v>32260</v>
      </c>
      <c r="AX47" s="396">
        <v>59287</v>
      </c>
      <c r="AY47" s="396">
        <v>199268</v>
      </c>
      <c r="AZ47" s="396">
        <v>-110352</v>
      </c>
      <c r="BA47" s="396">
        <v>131630</v>
      </c>
      <c r="BB47" s="396">
        <v>6099</v>
      </c>
      <c r="BC47" s="396">
        <v>114444</v>
      </c>
      <c r="BD47" s="396">
        <v>141821</v>
      </c>
      <c r="BE47" s="396">
        <v>24245</v>
      </c>
      <c r="BF47" s="396">
        <v>55807</v>
      </c>
      <c r="BG47" s="396">
        <v>-33041</v>
      </c>
      <c r="BH47" s="396">
        <f>SUM(BE47:BG47)</f>
        <v>47011</v>
      </c>
    </row>
    <row r="48" spans="1:60">
      <c r="A48" s="85"/>
      <c r="B48" s="124"/>
      <c r="C48" s="124"/>
      <c r="D48" s="124"/>
      <c r="E48" s="124"/>
      <c r="F48" s="124"/>
      <c r="G48" s="124"/>
      <c r="H48" s="124"/>
      <c r="I48" s="124"/>
      <c r="J48" s="124"/>
      <c r="K48" s="124"/>
      <c r="L48" s="124"/>
      <c r="M48" s="124"/>
      <c r="N48" s="194"/>
      <c r="O48" s="194"/>
      <c r="P48" s="124"/>
      <c r="Q48" s="194"/>
      <c r="R48" s="194"/>
      <c r="S48" s="194"/>
      <c r="T48" s="194"/>
      <c r="U48" s="194"/>
      <c r="V48" s="194"/>
      <c r="W48" s="194"/>
      <c r="X48" s="194"/>
      <c r="Y48" s="194"/>
      <c r="Z48" s="194"/>
      <c r="AA48" s="194"/>
      <c r="AB48" s="194"/>
      <c r="AC48" s="194"/>
      <c r="AD48" s="194"/>
      <c r="AE48" s="194"/>
      <c r="AF48" s="305"/>
      <c r="AG48" s="305"/>
      <c r="AH48" s="305"/>
      <c r="AI48" s="305"/>
      <c r="AJ48" s="305"/>
      <c r="AK48" s="309"/>
      <c r="AL48" s="309"/>
      <c r="AM48" s="309"/>
      <c r="AN48" s="309"/>
      <c r="AO48" s="305"/>
      <c r="AP48" s="401"/>
      <c r="AQ48" s="401"/>
      <c r="AR48" s="401"/>
      <c r="AS48" s="401"/>
      <c r="AT48" s="401"/>
      <c r="AU48" s="401"/>
      <c r="AV48" s="401"/>
      <c r="AW48" s="401"/>
      <c r="AX48" s="401"/>
      <c r="AY48" s="401"/>
      <c r="AZ48" s="401"/>
      <c r="BA48" s="401"/>
      <c r="BB48" s="401"/>
      <c r="BC48" s="401"/>
      <c r="BD48" s="401"/>
      <c r="BE48" s="401"/>
      <c r="BF48" s="401"/>
      <c r="BG48" s="401"/>
      <c r="BH48" s="401"/>
    </row>
    <row r="49" spans="1:60" s="117" customFormat="1">
      <c r="A49" s="122" t="s">
        <v>109</v>
      </c>
      <c r="B49" s="183">
        <v>189088</v>
      </c>
      <c r="C49" s="183">
        <v>208715</v>
      </c>
      <c r="D49" s="183">
        <v>306463</v>
      </c>
      <c r="E49" s="183">
        <v>201585</v>
      </c>
      <c r="F49" s="183">
        <v>905851</v>
      </c>
      <c r="G49" s="183">
        <v>233352</v>
      </c>
      <c r="H49" s="183">
        <v>157493</v>
      </c>
      <c r="I49" s="183">
        <v>250386</v>
      </c>
      <c r="J49" s="183">
        <v>154992</v>
      </c>
      <c r="K49" s="183">
        <v>796223</v>
      </c>
      <c r="L49" s="183">
        <v>228063</v>
      </c>
      <c r="M49" s="183">
        <v>211696</v>
      </c>
      <c r="N49" s="183">
        <v>255193</v>
      </c>
      <c r="O49" s="183">
        <v>259968</v>
      </c>
      <c r="P49" s="183">
        <v>954920</v>
      </c>
      <c r="Q49" s="199">
        <v>177043</v>
      </c>
      <c r="R49" s="199">
        <v>320054</v>
      </c>
      <c r="S49" s="199">
        <v>289742</v>
      </c>
      <c r="T49" s="199">
        <v>1439527</v>
      </c>
      <c r="U49" s="199">
        <v>2226376</v>
      </c>
      <c r="V49" s="239">
        <v>252451</v>
      </c>
      <c r="W49" s="239">
        <v>353604</v>
      </c>
      <c r="X49" s="239">
        <v>368284</v>
      </c>
      <c r="Y49" s="239">
        <v>358214</v>
      </c>
      <c r="Z49" s="239">
        <v>1332553</v>
      </c>
      <c r="AA49" s="239">
        <v>380112</v>
      </c>
      <c r="AB49" s="239">
        <v>436026</v>
      </c>
      <c r="AC49" s="239">
        <v>259300</v>
      </c>
      <c r="AD49" s="239">
        <v>336693</v>
      </c>
      <c r="AE49" s="238">
        <v>1412131</v>
      </c>
      <c r="AF49" s="308">
        <v>400747</v>
      </c>
      <c r="AG49" s="308">
        <v>305782</v>
      </c>
      <c r="AH49" s="308">
        <v>351910</v>
      </c>
      <c r="AI49" s="308">
        <v>279573</v>
      </c>
      <c r="AJ49" s="306">
        <v>1338012</v>
      </c>
      <c r="AK49" s="308">
        <v>367286</v>
      </c>
      <c r="AL49" s="308">
        <v>261360</v>
      </c>
      <c r="AM49" s="308">
        <v>575307</v>
      </c>
      <c r="AN49" s="308">
        <v>328733</v>
      </c>
      <c r="AO49" s="306">
        <v>1532686</v>
      </c>
      <c r="AP49" s="402">
        <v>478586</v>
      </c>
      <c r="AQ49" s="402">
        <v>519890</v>
      </c>
      <c r="AR49" s="402">
        <v>567752</v>
      </c>
      <c r="AS49" s="402">
        <v>599851</v>
      </c>
      <c r="AT49" s="402">
        <v>2166079</v>
      </c>
      <c r="AU49" s="402">
        <v>489298</v>
      </c>
      <c r="AV49" s="402">
        <v>510779</v>
      </c>
      <c r="AW49" s="402">
        <v>502791</v>
      </c>
      <c r="AX49" s="402">
        <v>524188</v>
      </c>
      <c r="AY49" s="402">
        <v>2027056</v>
      </c>
      <c r="AZ49" s="402">
        <f t="shared" ref="AZ49:BH49" si="5">SUM(AZ44:AZ47)</f>
        <v>377643</v>
      </c>
      <c r="BA49" s="402">
        <f t="shared" si="5"/>
        <v>988154</v>
      </c>
      <c r="BB49" s="402">
        <f t="shared" si="5"/>
        <v>668811</v>
      </c>
      <c r="BC49" s="402">
        <f t="shared" si="5"/>
        <v>570620</v>
      </c>
      <c r="BD49" s="402">
        <f t="shared" si="5"/>
        <v>2605229</v>
      </c>
      <c r="BE49" s="402">
        <v>495817</v>
      </c>
      <c r="BF49" s="402">
        <f t="shared" si="5"/>
        <v>794116</v>
      </c>
      <c r="BG49" s="402">
        <f t="shared" si="5"/>
        <v>124687</v>
      </c>
      <c r="BH49" s="402">
        <f t="shared" si="5"/>
        <v>1414620</v>
      </c>
    </row>
    <row r="50" spans="1:60">
      <c r="A50" s="85"/>
      <c r="B50"/>
      <c r="C50"/>
      <c r="D50"/>
      <c r="E50"/>
      <c r="F50"/>
      <c r="G50"/>
      <c r="H50"/>
      <c r="I50"/>
      <c r="J50"/>
      <c r="K50"/>
      <c r="L50"/>
      <c r="M50"/>
      <c r="N50" s="195"/>
      <c r="O50" s="195"/>
      <c r="P50"/>
      <c r="Q50" s="195"/>
      <c r="R50" s="195"/>
      <c r="S50" s="195"/>
      <c r="T50" s="195"/>
      <c r="U50" s="195"/>
      <c r="V50" s="195"/>
      <c r="W50" s="195"/>
      <c r="X50" s="195"/>
      <c r="Y50" s="195"/>
      <c r="Z50" s="195"/>
      <c r="AA50" s="195"/>
      <c r="AB50" s="195"/>
      <c r="AC50" s="195"/>
      <c r="AD50" s="195"/>
      <c r="AE50" s="195"/>
      <c r="AF50" s="307"/>
      <c r="AG50" s="307"/>
      <c r="AH50" s="307"/>
      <c r="AI50" s="307"/>
      <c r="AJ50" s="307"/>
      <c r="AK50" s="290"/>
      <c r="AL50" s="290"/>
      <c r="AO50" s="307"/>
      <c r="AP50" s="278"/>
      <c r="AQ50" s="278"/>
      <c r="AR50" s="278"/>
      <c r="AS50" s="278"/>
      <c r="AT50" s="278"/>
      <c r="AU50" s="278"/>
      <c r="AV50" s="278"/>
      <c r="AW50" s="278"/>
      <c r="AX50" s="278"/>
      <c r="AY50" s="278"/>
      <c r="AZ50" s="278"/>
      <c r="BA50" s="278"/>
      <c r="BB50" s="278"/>
      <c r="BC50" s="278"/>
      <c r="BD50" s="278"/>
      <c r="BE50" s="278"/>
      <c r="BF50" s="278"/>
      <c r="BG50" s="278"/>
      <c r="BH50" s="278"/>
    </row>
    <row r="51" spans="1:60" s="117" customFormat="1">
      <c r="A51" s="125" t="s">
        <v>110</v>
      </c>
      <c r="B51" s="118">
        <v>189088</v>
      </c>
      <c r="C51" s="118">
        <v>208715</v>
      </c>
      <c r="D51" s="118">
        <v>306463</v>
      </c>
      <c r="E51" s="118">
        <v>201585</v>
      </c>
      <c r="F51" s="118">
        <v>905851</v>
      </c>
      <c r="G51" s="118">
        <v>233352</v>
      </c>
      <c r="H51" s="118">
        <v>157493</v>
      </c>
      <c r="I51" s="118">
        <v>250386</v>
      </c>
      <c r="J51" s="118">
        <v>154992</v>
      </c>
      <c r="K51" s="118">
        <v>796223</v>
      </c>
      <c r="L51" s="118">
        <v>228063</v>
      </c>
      <c r="M51" s="118">
        <v>211696</v>
      </c>
      <c r="N51" s="118">
        <v>255193</v>
      </c>
      <c r="O51" s="118">
        <v>259968</v>
      </c>
      <c r="P51" s="118">
        <v>954920</v>
      </c>
      <c r="Q51" s="182">
        <v>177043</v>
      </c>
      <c r="R51" s="182">
        <v>320054</v>
      </c>
      <c r="S51" s="182">
        <v>289742</v>
      </c>
      <c r="T51" s="182">
        <v>1439527</v>
      </c>
      <c r="U51" s="182">
        <v>2226376</v>
      </c>
      <c r="V51" s="182">
        <v>252451</v>
      </c>
      <c r="W51" s="182">
        <v>353604</v>
      </c>
      <c r="X51" s="182">
        <v>368284</v>
      </c>
      <c r="Y51" s="182">
        <v>358214</v>
      </c>
      <c r="Z51" s="182">
        <v>1332553</v>
      </c>
      <c r="AA51" s="182">
        <v>380112</v>
      </c>
      <c r="AB51" s="182">
        <v>436026</v>
      </c>
      <c r="AC51" s="182">
        <v>259300</v>
      </c>
      <c r="AD51" s="182">
        <v>336693</v>
      </c>
      <c r="AE51" s="182">
        <v>1412131</v>
      </c>
      <c r="AF51" s="299">
        <v>400747</v>
      </c>
      <c r="AG51" s="299">
        <v>305782</v>
      </c>
      <c r="AH51" s="299">
        <v>351910</v>
      </c>
      <c r="AI51" s="299">
        <v>279573</v>
      </c>
      <c r="AJ51" s="299">
        <v>1338012</v>
      </c>
      <c r="AK51" s="299">
        <v>367286</v>
      </c>
      <c r="AL51" s="299">
        <v>261360</v>
      </c>
      <c r="AM51" s="299">
        <v>575307</v>
      </c>
      <c r="AN51" s="299">
        <v>328733</v>
      </c>
      <c r="AO51" s="299">
        <v>1532686</v>
      </c>
      <c r="AP51" s="293">
        <v>478586</v>
      </c>
      <c r="AQ51" s="293">
        <v>519890</v>
      </c>
      <c r="AR51" s="293">
        <v>567752</v>
      </c>
      <c r="AS51" s="293">
        <v>599851</v>
      </c>
      <c r="AT51" s="293">
        <v>2166079</v>
      </c>
      <c r="AU51" s="293">
        <v>489298</v>
      </c>
      <c r="AV51" s="293">
        <v>510779</v>
      </c>
      <c r="AW51" s="293">
        <v>502791</v>
      </c>
      <c r="AX51" s="293">
        <v>524188</v>
      </c>
      <c r="AY51" s="293">
        <v>2027056</v>
      </c>
      <c r="AZ51" s="293">
        <f t="shared" ref="AZ51:BD51" si="6">AZ49</f>
        <v>377643</v>
      </c>
      <c r="BA51" s="293">
        <f t="shared" si="6"/>
        <v>988154</v>
      </c>
      <c r="BB51" s="293">
        <f t="shared" si="6"/>
        <v>668811</v>
      </c>
      <c r="BC51" s="293">
        <f t="shared" si="6"/>
        <v>570620</v>
      </c>
      <c r="BD51" s="293">
        <f t="shared" si="6"/>
        <v>2605229</v>
      </c>
      <c r="BE51" s="293">
        <v>495817</v>
      </c>
      <c r="BF51" s="293">
        <f>BF49</f>
        <v>794116</v>
      </c>
      <c r="BG51" s="293">
        <f>BG49</f>
        <v>124687</v>
      </c>
      <c r="BH51" s="293">
        <f>BH49</f>
        <v>1414620</v>
      </c>
    </row>
    <row r="52" spans="1:60">
      <c r="B52" s="111"/>
      <c r="C52" s="111"/>
      <c r="D52" s="111"/>
      <c r="E52" s="111"/>
      <c r="F52" s="111"/>
      <c r="G52" s="111"/>
      <c r="H52" s="111"/>
      <c r="I52" s="111"/>
      <c r="J52" s="111"/>
      <c r="K52" s="111"/>
      <c r="L52" s="111"/>
      <c r="M52" s="111"/>
      <c r="N52" s="160"/>
      <c r="O52" s="160"/>
      <c r="P52" s="111"/>
      <c r="Q52" s="160"/>
      <c r="R52" s="160"/>
      <c r="S52" s="160"/>
      <c r="T52" s="160"/>
      <c r="U52" s="160"/>
      <c r="V52" s="160"/>
      <c r="W52" s="160"/>
      <c r="X52" s="160"/>
      <c r="Y52" s="160"/>
      <c r="Z52" s="160"/>
      <c r="AA52" s="160"/>
      <c r="AB52" s="160"/>
      <c r="AC52" s="160"/>
      <c r="AD52" s="160"/>
      <c r="AE52" s="160"/>
      <c r="AF52" s="296"/>
      <c r="AG52" s="296"/>
      <c r="AH52" s="296"/>
      <c r="AI52" s="296"/>
      <c r="AJ52" s="296"/>
      <c r="AK52" s="290"/>
      <c r="AL52" s="290"/>
      <c r="AO52" s="314"/>
      <c r="AP52" s="278"/>
      <c r="AQ52" s="278"/>
      <c r="AR52" s="278"/>
      <c r="AS52" s="278"/>
      <c r="AT52" s="278"/>
      <c r="AU52" s="278"/>
      <c r="AV52" s="278"/>
      <c r="AW52" s="278"/>
      <c r="AX52" s="278"/>
      <c r="AY52" s="278"/>
      <c r="AZ52" s="278"/>
      <c r="BA52" s="278"/>
      <c r="BB52" s="278"/>
      <c r="BC52" s="278"/>
      <c r="BD52" s="278"/>
      <c r="BE52" s="278"/>
      <c r="BF52" s="278"/>
      <c r="BG52" s="278"/>
      <c r="BH52" s="278"/>
    </row>
    <row r="53" spans="1:60">
      <c r="A53" s="113" t="s">
        <v>111</v>
      </c>
      <c r="B53" s="123">
        <v>-67322</v>
      </c>
      <c r="C53" s="123">
        <v>-81629</v>
      </c>
      <c r="D53" s="123">
        <v>-112375</v>
      </c>
      <c r="E53" s="123">
        <v>-21162</v>
      </c>
      <c r="F53" s="123">
        <v>-282488</v>
      </c>
      <c r="G53" s="123">
        <v>-89797</v>
      </c>
      <c r="H53" s="123">
        <v>-63153</v>
      </c>
      <c r="I53" s="123">
        <v>-100371</v>
      </c>
      <c r="J53" s="123">
        <v>37264.599999999977</v>
      </c>
      <c r="K53" s="123">
        <v>-216056</v>
      </c>
      <c r="L53" s="123">
        <v>-90268</v>
      </c>
      <c r="M53" s="123">
        <v>-75895</v>
      </c>
      <c r="N53" s="123">
        <v>-100088</v>
      </c>
      <c r="O53" s="123">
        <v>-8671</v>
      </c>
      <c r="P53" s="123">
        <v>-274922</v>
      </c>
      <c r="Q53" s="123">
        <v>-70814</v>
      </c>
      <c r="R53" s="123">
        <v>-129738</v>
      </c>
      <c r="S53" s="123">
        <v>-116218</v>
      </c>
      <c r="T53" s="123">
        <v>-512285</v>
      </c>
      <c r="U53" s="123">
        <v>-829055</v>
      </c>
      <c r="V53" s="123">
        <v>-104842</v>
      </c>
      <c r="W53" s="123">
        <v>-137659</v>
      </c>
      <c r="X53" s="123">
        <v>-135705</v>
      </c>
      <c r="Y53" s="123">
        <v>-78159</v>
      </c>
      <c r="Z53" s="123">
        <v>-456365</v>
      </c>
      <c r="AA53" s="123">
        <v>-150987</v>
      </c>
      <c r="AB53" s="123">
        <v>-162760</v>
      </c>
      <c r="AC53" s="123">
        <v>-54847</v>
      </c>
      <c r="AD53" s="123">
        <v>-45195</v>
      </c>
      <c r="AE53" s="123">
        <v>-413789</v>
      </c>
      <c r="AF53" s="294">
        <v>-163339</v>
      </c>
      <c r="AG53" s="294">
        <v>-134186</v>
      </c>
      <c r="AH53" s="294">
        <v>-150341</v>
      </c>
      <c r="AI53" s="294">
        <v>21200</v>
      </c>
      <c r="AJ53" s="294">
        <v>-426666</v>
      </c>
      <c r="AK53" s="294">
        <v>-153837</v>
      </c>
      <c r="AL53" s="294">
        <v>-26494</v>
      </c>
      <c r="AM53" s="294">
        <v>-192876</v>
      </c>
      <c r="AN53" s="294">
        <v>-61241</v>
      </c>
      <c r="AO53" s="294">
        <v>-434448</v>
      </c>
      <c r="AP53" s="403">
        <v>-202737</v>
      </c>
      <c r="AQ53" s="403">
        <v>-186938</v>
      </c>
      <c r="AR53" s="403">
        <v>-251883</v>
      </c>
      <c r="AS53" s="403">
        <v>-215144</v>
      </c>
      <c r="AT53" s="403">
        <v>-856702</v>
      </c>
      <c r="AU53" s="403">
        <v>-191790</v>
      </c>
      <c r="AV53" s="403">
        <v>-133250</v>
      </c>
      <c r="AW53" s="403">
        <v>-169624</v>
      </c>
      <c r="AX53" s="403">
        <v>-153283</v>
      </c>
      <c r="AY53" s="403">
        <v>-647947</v>
      </c>
      <c r="AZ53" s="403">
        <f t="shared" ref="AZ53:BH53" si="7">SUM(AZ54:AZ55)</f>
        <v>-151110</v>
      </c>
      <c r="BA53" s="403">
        <f t="shared" si="7"/>
        <v>-333337</v>
      </c>
      <c r="BB53" s="403">
        <f t="shared" si="7"/>
        <v>-269219</v>
      </c>
      <c r="BC53" s="403">
        <f t="shared" si="7"/>
        <v>-163346</v>
      </c>
      <c r="BD53" s="403">
        <f t="shared" si="7"/>
        <v>-917012</v>
      </c>
      <c r="BE53" s="403">
        <v>-201146</v>
      </c>
      <c r="BF53" s="403">
        <f t="shared" si="7"/>
        <v>-137452</v>
      </c>
      <c r="BG53" s="403">
        <f t="shared" si="7"/>
        <v>-64589</v>
      </c>
      <c r="BH53" s="403">
        <f t="shared" si="7"/>
        <v>-403187</v>
      </c>
    </row>
    <row r="54" spans="1:60">
      <c r="A54" s="113" t="s">
        <v>112</v>
      </c>
      <c r="B54" s="115">
        <v>-89127</v>
      </c>
      <c r="C54" s="115">
        <v>-108595</v>
      </c>
      <c r="D54" s="115">
        <v>-155290</v>
      </c>
      <c r="E54" s="115">
        <v>-33396</v>
      </c>
      <c r="F54" s="115">
        <v>-386408</v>
      </c>
      <c r="G54" s="115">
        <v>-110981</v>
      </c>
      <c r="H54" s="115">
        <v>-87323</v>
      </c>
      <c r="I54" s="115">
        <v>-130829</v>
      </c>
      <c r="J54" s="115">
        <v>5219.5999999999767</v>
      </c>
      <c r="K54" s="115">
        <v>-323913</v>
      </c>
      <c r="L54" s="115">
        <v>-119322</v>
      </c>
      <c r="M54" s="115">
        <v>-102533</v>
      </c>
      <c r="N54" s="115">
        <v>-134413</v>
      </c>
      <c r="O54" s="115">
        <v>-49285</v>
      </c>
      <c r="P54" s="115">
        <v>-405553</v>
      </c>
      <c r="Q54" s="115">
        <v>-106764</v>
      </c>
      <c r="R54" s="115">
        <v>-156095</v>
      </c>
      <c r="S54" s="115">
        <v>-152472</v>
      </c>
      <c r="T54" s="115">
        <v>43057</v>
      </c>
      <c r="U54" s="115">
        <v>-369136</v>
      </c>
      <c r="V54" s="115">
        <v>-119294</v>
      </c>
      <c r="W54" s="115">
        <v>-169592</v>
      </c>
      <c r="X54" s="115">
        <v>-176063</v>
      </c>
      <c r="Y54" s="115">
        <v>-85407</v>
      </c>
      <c r="Z54" s="115">
        <v>-550356</v>
      </c>
      <c r="AA54" s="115">
        <v>-192346</v>
      </c>
      <c r="AB54" s="115">
        <v>-176431</v>
      </c>
      <c r="AC54" s="115">
        <v>-142867</v>
      </c>
      <c r="AD54" s="115">
        <v>-22434</v>
      </c>
      <c r="AE54" s="115">
        <v>-534078</v>
      </c>
      <c r="AF54" s="291">
        <v>-138282</v>
      </c>
      <c r="AG54" s="291">
        <v>-146912</v>
      </c>
      <c r="AH54" s="291">
        <v>-136132</v>
      </c>
      <c r="AI54" s="291">
        <v>-11628</v>
      </c>
      <c r="AJ54" s="291">
        <v>-432954</v>
      </c>
      <c r="AK54" s="291">
        <v>-125267</v>
      </c>
      <c r="AL54" s="291">
        <v>-27193</v>
      </c>
      <c r="AM54" s="291">
        <v>-182792</v>
      </c>
      <c r="AN54" s="291">
        <v>-65732</v>
      </c>
      <c r="AO54" s="291">
        <v>-400984</v>
      </c>
      <c r="AP54" s="396">
        <v>-148828</v>
      </c>
      <c r="AQ54" s="396">
        <v>-227295</v>
      </c>
      <c r="AR54" s="396">
        <v>-232012</v>
      </c>
      <c r="AS54" s="396">
        <v>-65131</v>
      </c>
      <c r="AT54" s="396">
        <v>-673266</v>
      </c>
      <c r="AU54" s="396">
        <v>-170452</v>
      </c>
      <c r="AV54" s="396">
        <v>-119178</v>
      </c>
      <c r="AW54" s="396">
        <v>-214612</v>
      </c>
      <c r="AX54" s="396">
        <v>-117976</v>
      </c>
      <c r="AY54" s="396">
        <v>-622218</v>
      </c>
      <c r="AZ54" s="396">
        <v>-226384</v>
      </c>
      <c r="BA54" s="396">
        <v>-387471</v>
      </c>
      <c r="BB54" s="396">
        <v>-265262</v>
      </c>
      <c r="BC54" s="396">
        <v>-113631</v>
      </c>
      <c r="BD54" s="396">
        <v>-992748</v>
      </c>
      <c r="BE54" s="396">
        <v>-284015</v>
      </c>
      <c r="BF54" s="396">
        <v>-257138</v>
      </c>
      <c r="BG54" s="396">
        <v>-103303</v>
      </c>
      <c r="BH54" s="396">
        <f>SUM(BE54:BG54)</f>
        <v>-644456</v>
      </c>
    </row>
    <row r="55" spans="1:60">
      <c r="A55" s="113" t="s">
        <v>113</v>
      </c>
      <c r="B55" s="115">
        <v>21805</v>
      </c>
      <c r="C55" s="115">
        <v>26966</v>
      </c>
      <c r="D55" s="115">
        <v>42915</v>
      </c>
      <c r="E55" s="115">
        <v>12234</v>
      </c>
      <c r="F55" s="115">
        <v>103920</v>
      </c>
      <c r="G55" s="115">
        <v>21184</v>
      </c>
      <c r="H55" s="115">
        <v>24170</v>
      </c>
      <c r="I55" s="115">
        <v>30458</v>
      </c>
      <c r="J55" s="115">
        <v>32045</v>
      </c>
      <c r="K55" s="115">
        <v>107857</v>
      </c>
      <c r="L55" s="115">
        <v>29054</v>
      </c>
      <c r="M55" s="115">
        <v>26638</v>
      </c>
      <c r="N55" s="115">
        <v>34325</v>
      </c>
      <c r="O55" s="115">
        <v>40614</v>
      </c>
      <c r="P55" s="115">
        <v>130631</v>
      </c>
      <c r="Q55" s="115">
        <v>35950</v>
      </c>
      <c r="R55" s="115">
        <v>26357</v>
      </c>
      <c r="S55" s="115">
        <v>36254</v>
      </c>
      <c r="T55" s="115">
        <v>-555342</v>
      </c>
      <c r="U55" s="115">
        <v>-459919</v>
      </c>
      <c r="V55" s="115">
        <v>14452</v>
      </c>
      <c r="W55" s="115">
        <v>31933</v>
      </c>
      <c r="X55" s="115">
        <v>40358</v>
      </c>
      <c r="Y55" s="115">
        <v>7248</v>
      </c>
      <c r="Z55" s="115">
        <v>93991</v>
      </c>
      <c r="AA55" s="115">
        <v>41359</v>
      </c>
      <c r="AB55" s="115">
        <v>13671</v>
      </c>
      <c r="AC55" s="115">
        <v>88020</v>
      </c>
      <c r="AD55" s="115">
        <v>-22761</v>
      </c>
      <c r="AE55" s="115">
        <v>120289</v>
      </c>
      <c r="AF55" s="291">
        <v>-25057</v>
      </c>
      <c r="AG55" s="291">
        <v>12726</v>
      </c>
      <c r="AH55" s="291">
        <v>-14209</v>
      </c>
      <c r="AI55" s="291">
        <v>32828</v>
      </c>
      <c r="AJ55" s="291">
        <v>6288</v>
      </c>
      <c r="AK55" s="291">
        <v>-28570</v>
      </c>
      <c r="AL55" s="291">
        <v>699</v>
      </c>
      <c r="AM55" s="291">
        <v>-10084</v>
      </c>
      <c r="AN55" s="291">
        <v>4491</v>
      </c>
      <c r="AO55" s="291">
        <v>-33464</v>
      </c>
      <c r="AP55" s="396">
        <v>-53909</v>
      </c>
      <c r="AQ55" s="396">
        <v>40357</v>
      </c>
      <c r="AR55" s="396">
        <v>-19871</v>
      </c>
      <c r="AS55" s="396">
        <v>-150013</v>
      </c>
      <c r="AT55" s="396">
        <v>-183436</v>
      </c>
      <c r="AU55" s="396">
        <v>-21338</v>
      </c>
      <c r="AV55" s="396">
        <v>-14072</v>
      </c>
      <c r="AW55" s="396">
        <v>44988</v>
      </c>
      <c r="AX55" s="396">
        <v>-35307</v>
      </c>
      <c r="AY55" s="396">
        <v>-25729</v>
      </c>
      <c r="AZ55" s="396">
        <v>75274</v>
      </c>
      <c r="BA55" s="396">
        <v>54134</v>
      </c>
      <c r="BB55" s="396">
        <v>-3957</v>
      </c>
      <c r="BC55" s="396">
        <v>-49715</v>
      </c>
      <c r="BD55" s="396">
        <v>75736</v>
      </c>
      <c r="BE55" s="396">
        <v>82869</v>
      </c>
      <c r="BF55" s="396">
        <v>119686</v>
      </c>
      <c r="BG55" s="396">
        <v>38714</v>
      </c>
      <c r="BH55" s="396">
        <f>SUM(BE55:BG55)</f>
        <v>241269</v>
      </c>
    </row>
    <row r="56" spans="1:60">
      <c r="A56" s="85"/>
      <c r="B56" s="124"/>
      <c r="C56" s="124"/>
      <c r="D56" s="124"/>
      <c r="E56" s="124"/>
      <c r="F56" s="124"/>
      <c r="G56" s="124"/>
      <c r="H56" s="124"/>
      <c r="I56" s="124"/>
      <c r="J56" s="124"/>
      <c r="K56" s="124"/>
      <c r="L56" s="124"/>
      <c r="M56" s="124"/>
      <c r="N56" s="194"/>
      <c r="O56" s="194"/>
      <c r="P56" s="124"/>
      <c r="Q56" s="194"/>
      <c r="R56" s="194"/>
      <c r="S56" s="194"/>
      <c r="T56" s="194"/>
      <c r="U56" s="194"/>
      <c r="V56" s="194"/>
      <c r="W56" s="194"/>
      <c r="X56" s="194"/>
      <c r="Y56" s="194"/>
      <c r="Z56" s="194"/>
      <c r="AA56" s="194"/>
      <c r="AB56" s="194"/>
      <c r="AC56" s="194"/>
      <c r="AD56" s="194"/>
      <c r="AE56" s="194"/>
      <c r="AF56" s="305"/>
      <c r="AG56" s="305"/>
      <c r="AH56" s="305"/>
      <c r="AI56" s="305"/>
      <c r="AJ56" s="305"/>
      <c r="AK56" s="290"/>
      <c r="AL56" s="290"/>
      <c r="AO56" s="305"/>
      <c r="AP56" s="278"/>
      <c r="AQ56" s="278"/>
      <c r="AR56" s="278"/>
      <c r="AS56" s="278"/>
      <c r="AT56" s="278"/>
      <c r="AU56" s="278"/>
      <c r="AV56" s="278"/>
      <c r="AW56" s="278"/>
      <c r="AX56" s="278"/>
      <c r="AY56" s="278"/>
      <c r="AZ56" s="278"/>
      <c r="BA56" s="278"/>
      <c r="BB56" s="278"/>
      <c r="BC56" s="278"/>
      <c r="BD56" s="278"/>
      <c r="BE56" s="278"/>
      <c r="BF56" s="278"/>
      <c r="BG56" s="278"/>
      <c r="BH56" s="278"/>
    </row>
    <row r="57" spans="1:60" s="117" customFormat="1">
      <c r="A57" s="122" t="s">
        <v>114</v>
      </c>
      <c r="B57" s="118">
        <v>121766</v>
      </c>
      <c r="C57" s="118">
        <v>127086</v>
      </c>
      <c r="D57" s="118">
        <v>194088</v>
      </c>
      <c r="E57" s="118">
        <v>180423</v>
      </c>
      <c r="F57" s="118">
        <v>623363</v>
      </c>
      <c r="G57" s="118">
        <v>143555</v>
      </c>
      <c r="H57" s="118">
        <v>94340</v>
      </c>
      <c r="I57" s="118">
        <v>150015</v>
      </c>
      <c r="J57" s="118">
        <v>192256.59999999998</v>
      </c>
      <c r="K57" s="118">
        <v>580167</v>
      </c>
      <c r="L57" s="118">
        <v>137795</v>
      </c>
      <c r="M57" s="118">
        <v>135801</v>
      </c>
      <c r="N57" s="118">
        <v>155105</v>
      </c>
      <c r="O57" s="118">
        <v>251297</v>
      </c>
      <c r="P57" s="118">
        <v>679997.8</v>
      </c>
      <c r="Q57" s="118">
        <v>106229</v>
      </c>
      <c r="R57" s="118">
        <v>190316</v>
      </c>
      <c r="S57" s="118">
        <v>173524</v>
      </c>
      <c r="T57" s="118">
        <v>927242</v>
      </c>
      <c r="U57" s="118">
        <v>1397321</v>
      </c>
      <c r="V57" s="118">
        <v>147609</v>
      </c>
      <c r="W57" s="118">
        <v>215945</v>
      </c>
      <c r="X57" s="118">
        <v>232579</v>
      </c>
      <c r="Y57" s="118">
        <v>280055</v>
      </c>
      <c r="Z57" s="118">
        <v>876188</v>
      </c>
      <c r="AA57" s="118">
        <v>229125</v>
      </c>
      <c r="AB57" s="118">
        <v>273266</v>
      </c>
      <c r="AC57" s="118">
        <v>204453</v>
      </c>
      <c r="AD57" s="118">
        <v>291498</v>
      </c>
      <c r="AE57" s="118">
        <v>998342</v>
      </c>
      <c r="AF57" s="293">
        <v>237408</v>
      </c>
      <c r="AG57" s="293">
        <v>171596</v>
      </c>
      <c r="AH57" s="293">
        <v>201569</v>
      </c>
      <c r="AI57" s="293">
        <v>300773</v>
      </c>
      <c r="AJ57" s="293">
        <v>911346</v>
      </c>
      <c r="AK57" s="293">
        <v>213449</v>
      </c>
      <c r="AL57" s="293">
        <v>234866</v>
      </c>
      <c r="AM57" s="293">
        <v>382431</v>
      </c>
      <c r="AN57" s="293">
        <v>267492</v>
      </c>
      <c r="AO57" s="293">
        <v>1098238</v>
      </c>
      <c r="AP57" s="293">
        <v>275849</v>
      </c>
      <c r="AQ57" s="293">
        <v>332952</v>
      </c>
      <c r="AR57" s="293">
        <v>315869</v>
      </c>
      <c r="AS57" s="293">
        <v>384707</v>
      </c>
      <c r="AT57" s="293">
        <v>1309377</v>
      </c>
      <c r="AU57" s="293">
        <v>297508</v>
      </c>
      <c r="AV57" s="293">
        <v>377529</v>
      </c>
      <c r="AW57" s="293">
        <v>333167</v>
      </c>
      <c r="AX57" s="293">
        <v>370905</v>
      </c>
      <c r="AY57" s="293">
        <v>1379109</v>
      </c>
      <c r="AZ57" s="293">
        <f t="shared" ref="AZ57:BH57" si="8">AZ51+AZ53</f>
        <v>226533</v>
      </c>
      <c r="BA57" s="293">
        <f t="shared" si="8"/>
        <v>654817</v>
      </c>
      <c r="BB57" s="293">
        <f t="shared" si="8"/>
        <v>399592</v>
      </c>
      <c r="BC57" s="293">
        <f t="shared" si="8"/>
        <v>407274</v>
      </c>
      <c r="BD57" s="293">
        <f t="shared" si="8"/>
        <v>1688217</v>
      </c>
      <c r="BE57" s="293">
        <v>294671</v>
      </c>
      <c r="BF57" s="293">
        <f t="shared" si="8"/>
        <v>656664</v>
      </c>
      <c r="BG57" s="293">
        <f t="shared" si="8"/>
        <v>60098</v>
      </c>
      <c r="BH57" s="293">
        <f t="shared" si="8"/>
        <v>1011433</v>
      </c>
    </row>
    <row r="58" spans="1:60">
      <c r="A58" s="85"/>
      <c r="B58"/>
      <c r="C58" s="111"/>
      <c r="D58"/>
      <c r="E58"/>
      <c r="F58" s="111"/>
      <c r="G58"/>
      <c r="H58"/>
      <c r="I58"/>
      <c r="J58"/>
      <c r="K58"/>
      <c r="L58"/>
      <c r="M58"/>
      <c r="N58"/>
      <c r="O58"/>
      <c r="P58"/>
      <c r="Q58" s="180"/>
      <c r="R58" s="180"/>
      <c r="S58" s="180"/>
      <c r="T58" s="180"/>
      <c r="U58"/>
      <c r="V58"/>
      <c r="W58"/>
      <c r="X58"/>
      <c r="Y58"/>
      <c r="Z58"/>
      <c r="AA58"/>
      <c r="AB58"/>
      <c r="AC58"/>
      <c r="AD58"/>
      <c r="AE58"/>
      <c r="AF58" s="289"/>
      <c r="AG58" s="289"/>
      <c r="AH58" s="289"/>
      <c r="AI58" s="289"/>
      <c r="AJ58" s="289"/>
      <c r="AK58" s="290"/>
      <c r="AL58" s="290"/>
      <c r="AO58" s="290"/>
      <c r="AP58" s="278"/>
      <c r="AQ58" s="278"/>
      <c r="AR58" s="278"/>
      <c r="AS58" s="278"/>
      <c r="AT58" s="278"/>
      <c r="AU58" s="278"/>
      <c r="AV58" s="278"/>
      <c r="AW58" s="278"/>
      <c r="AX58" s="278"/>
      <c r="AY58" s="278"/>
      <c r="AZ58" s="278"/>
      <c r="BA58" s="278"/>
      <c r="BB58" s="278"/>
      <c r="BC58" s="278"/>
      <c r="BD58" s="278"/>
      <c r="BE58" s="278"/>
      <c r="BF58" s="278"/>
      <c r="BG58" s="278"/>
      <c r="BH58" s="278"/>
    </row>
    <row r="59" spans="1:60" ht="15.95" customHeight="1">
      <c r="A59" s="126" t="s">
        <v>115</v>
      </c>
      <c r="B59" s="111"/>
      <c r="C59" s="115"/>
      <c r="D59" s="111"/>
      <c r="E59" s="111"/>
      <c r="F59" s="115"/>
      <c r="G59" s="111"/>
      <c r="H59" s="111"/>
      <c r="I59" s="111"/>
      <c r="J59" s="111"/>
      <c r="K59" s="111"/>
      <c r="L59" s="111"/>
      <c r="M59" s="111"/>
      <c r="N59" s="160"/>
      <c r="O59" s="160"/>
      <c r="P59" s="111"/>
      <c r="Q59" s="160"/>
      <c r="R59" s="160"/>
      <c r="S59" s="160"/>
      <c r="T59" s="160"/>
      <c r="U59" s="160"/>
      <c r="V59" s="160"/>
      <c r="W59" s="160"/>
      <c r="X59" s="160"/>
      <c r="Y59" s="160"/>
      <c r="Z59" s="160"/>
      <c r="AA59" s="160"/>
      <c r="AB59" s="160"/>
      <c r="AC59" s="160"/>
      <c r="AD59" s="160"/>
      <c r="AE59" s="160"/>
      <c r="AF59" s="296"/>
      <c r="AG59" s="296"/>
      <c r="AH59" s="296"/>
      <c r="AI59" s="296"/>
      <c r="AJ59" s="296"/>
      <c r="AK59" s="292"/>
      <c r="AL59" s="292"/>
      <c r="AM59" s="292"/>
      <c r="AN59" s="292"/>
      <c r="AO59" s="314"/>
      <c r="AP59" s="395"/>
      <c r="AQ59" s="395"/>
      <c r="AR59" s="395"/>
      <c r="AS59" s="395"/>
      <c r="AT59" s="395"/>
      <c r="AU59" s="395"/>
      <c r="AV59" s="395"/>
      <c r="AW59" s="395"/>
      <c r="AX59" s="395"/>
      <c r="AY59" s="395"/>
      <c r="AZ59" s="395"/>
      <c r="BA59" s="395"/>
      <c r="BB59" s="395"/>
      <c r="BC59" s="395"/>
      <c r="BD59" s="395"/>
      <c r="BE59" s="395"/>
      <c r="BF59" s="395"/>
      <c r="BG59" s="395"/>
      <c r="BH59" s="395"/>
    </row>
    <row r="60" spans="1:60" ht="15.95" customHeight="1">
      <c r="A60" s="114" t="s">
        <v>116</v>
      </c>
      <c r="B60" s="115">
        <v>121715</v>
      </c>
      <c r="C60" s="115">
        <v>127033</v>
      </c>
      <c r="D60" s="115">
        <v>194002</v>
      </c>
      <c r="E60" s="185">
        <v>180341</v>
      </c>
      <c r="F60" s="115">
        <v>623091</v>
      </c>
      <c r="G60" s="115">
        <v>143513</v>
      </c>
      <c r="H60" s="115">
        <v>94311</v>
      </c>
      <c r="I60" s="115">
        <v>149993</v>
      </c>
      <c r="J60" s="115">
        <v>192267</v>
      </c>
      <c r="K60" s="115">
        <v>580084</v>
      </c>
      <c r="L60" s="115">
        <v>138028</v>
      </c>
      <c r="M60" s="115">
        <v>136500</v>
      </c>
      <c r="N60" s="115">
        <v>155863</v>
      </c>
      <c r="O60" s="115">
        <v>252189</v>
      </c>
      <c r="P60" s="115">
        <v>682580</v>
      </c>
      <c r="Q60" s="115">
        <v>106442</v>
      </c>
      <c r="R60" s="115">
        <v>191169</v>
      </c>
      <c r="S60" s="115">
        <v>174841</v>
      </c>
      <c r="T60" s="115">
        <v>932755</v>
      </c>
      <c r="U60" s="115">
        <v>1405207</v>
      </c>
      <c r="V60" s="115">
        <v>150698</v>
      </c>
      <c r="W60" s="115">
        <v>217116</v>
      </c>
      <c r="X60" s="115">
        <v>232277</v>
      </c>
      <c r="Y60" s="115">
        <v>275738</v>
      </c>
      <c r="Z60" s="115">
        <v>875829</v>
      </c>
      <c r="AA60" s="115">
        <v>228995</v>
      </c>
      <c r="AB60" s="115">
        <v>273150</v>
      </c>
      <c r="AC60" s="115">
        <v>207233</v>
      </c>
      <c r="AD60" s="115">
        <v>292139</v>
      </c>
      <c r="AE60" s="115">
        <v>1001517</v>
      </c>
      <c r="AF60" s="291">
        <v>238510</v>
      </c>
      <c r="AG60" s="291">
        <v>172794</v>
      </c>
      <c r="AH60" s="291">
        <v>202682</v>
      </c>
      <c r="AI60" s="291">
        <v>301613</v>
      </c>
      <c r="AJ60" s="291">
        <v>915599</v>
      </c>
      <c r="AK60" s="291">
        <v>214300</v>
      </c>
      <c r="AL60" s="291">
        <v>235703</v>
      </c>
      <c r="AM60" s="291">
        <v>383175</v>
      </c>
      <c r="AN60" s="291">
        <v>267689</v>
      </c>
      <c r="AO60" s="291">
        <v>1100867</v>
      </c>
      <c r="AP60" s="396">
        <v>276124</v>
      </c>
      <c r="AQ60" s="396">
        <v>333089</v>
      </c>
      <c r="AR60" s="396">
        <v>316357</v>
      </c>
      <c r="AS60" s="396">
        <v>385050</v>
      </c>
      <c r="AT60" s="396">
        <v>1310620</v>
      </c>
      <c r="AU60" s="396">
        <v>297670</v>
      </c>
      <c r="AV60" s="396">
        <v>379030</v>
      </c>
      <c r="AW60" s="396">
        <v>333344</v>
      </c>
      <c r="AX60" s="396">
        <v>369039</v>
      </c>
      <c r="AY60" s="396">
        <v>1379083</v>
      </c>
      <c r="AZ60" s="396">
        <v>226525</v>
      </c>
      <c r="BA60" s="396">
        <v>654813</v>
      </c>
      <c r="BB60" s="396">
        <v>399584</v>
      </c>
      <c r="BC60" s="396">
        <v>407269</v>
      </c>
      <c r="BD60" s="396">
        <v>1688191</v>
      </c>
      <c r="BE60" s="396">
        <v>294669</v>
      </c>
      <c r="BF60" s="396">
        <v>656670</v>
      </c>
      <c r="BG60" s="396">
        <v>60104</v>
      </c>
      <c r="BH60" s="396">
        <f>SUM(BE60:BG60)</f>
        <v>1011443</v>
      </c>
    </row>
    <row r="61" spans="1:60" ht="15.95" customHeight="1">
      <c r="A61" s="110" t="s">
        <v>117</v>
      </c>
      <c r="B61" s="115">
        <v>51</v>
      </c>
      <c r="C61" s="115">
        <v>53</v>
      </c>
      <c r="D61" s="115">
        <v>86</v>
      </c>
      <c r="E61" s="185">
        <v>82</v>
      </c>
      <c r="F61" s="115">
        <v>272</v>
      </c>
      <c r="G61" s="115">
        <v>42</v>
      </c>
      <c r="H61" s="115">
        <v>29</v>
      </c>
      <c r="I61" s="115">
        <v>22</v>
      </c>
      <c r="J61" s="115">
        <v>-10.400000000023283</v>
      </c>
      <c r="K61" s="115">
        <v>83</v>
      </c>
      <c r="L61" s="115">
        <v>-233</v>
      </c>
      <c r="M61" s="115">
        <v>-699</v>
      </c>
      <c r="N61" s="115">
        <v>-758</v>
      </c>
      <c r="O61" s="115">
        <v>-892</v>
      </c>
      <c r="P61" s="115">
        <v>-2582.1999999999534</v>
      </c>
      <c r="Q61" s="115">
        <v>-213</v>
      </c>
      <c r="R61" s="115">
        <v>-853</v>
      </c>
      <c r="S61" s="115">
        <v>-1317</v>
      </c>
      <c r="T61" s="115">
        <v>-5513</v>
      </c>
      <c r="U61" s="115">
        <v>-7896</v>
      </c>
      <c r="V61" s="115">
        <v>-3089</v>
      </c>
      <c r="W61" s="115">
        <v>-1171</v>
      </c>
      <c r="X61" s="115">
        <v>302</v>
      </c>
      <c r="Y61" s="115">
        <v>4317</v>
      </c>
      <c r="Z61" s="115">
        <v>359</v>
      </c>
      <c r="AA61" s="115">
        <v>130</v>
      </c>
      <c r="AB61" s="115">
        <v>116</v>
      </c>
      <c r="AC61" s="115">
        <v>-2780</v>
      </c>
      <c r="AD61" s="115">
        <v>-641</v>
      </c>
      <c r="AE61" s="115">
        <v>-3175</v>
      </c>
      <c r="AF61" s="291">
        <v>-1102</v>
      </c>
      <c r="AG61" s="291">
        <v>-1198</v>
      </c>
      <c r="AH61" s="291">
        <v>-1113</v>
      </c>
      <c r="AI61" s="291">
        <v>-840</v>
      </c>
      <c r="AJ61" s="291">
        <v>-4253</v>
      </c>
      <c r="AK61" s="291">
        <v>-851</v>
      </c>
      <c r="AL61" s="291">
        <v>-837</v>
      </c>
      <c r="AM61" s="291">
        <v>-744</v>
      </c>
      <c r="AN61" s="291">
        <v>-197</v>
      </c>
      <c r="AO61" s="291">
        <v>-2629</v>
      </c>
      <c r="AP61" s="396">
        <v>-275</v>
      </c>
      <c r="AQ61" s="396">
        <v>-137</v>
      </c>
      <c r="AR61" s="396">
        <v>-488</v>
      </c>
      <c r="AS61" s="396">
        <v>-343</v>
      </c>
      <c r="AT61" s="396">
        <v>-1243</v>
      </c>
      <c r="AU61" s="396">
        <v>-162</v>
      </c>
      <c r="AV61" s="396">
        <v>-1501</v>
      </c>
      <c r="AW61" s="396">
        <v>-177</v>
      </c>
      <c r="AX61" s="396">
        <v>1866</v>
      </c>
      <c r="AY61" s="396">
        <v>26</v>
      </c>
      <c r="AZ61" s="396">
        <v>8</v>
      </c>
      <c r="BA61" s="396">
        <v>4</v>
      </c>
      <c r="BB61" s="396">
        <v>8</v>
      </c>
      <c r="BC61" s="396">
        <v>5</v>
      </c>
      <c r="BD61" s="396">
        <v>25</v>
      </c>
      <c r="BE61" s="396">
        <v>2</v>
      </c>
      <c r="BF61" s="396">
        <v>-6</v>
      </c>
      <c r="BG61" s="396">
        <v>-6</v>
      </c>
      <c r="BH61" s="396">
        <f>SUM(BE61:BG61)</f>
        <v>-10</v>
      </c>
    </row>
    <row r="62" spans="1:60" ht="15.95" customHeight="1">
      <c r="A62" s="127"/>
      <c r="Y62"/>
      <c r="AF62"/>
      <c r="AG62"/>
      <c r="AH62"/>
      <c r="AI62"/>
    </row>
    <row r="63" spans="1:60">
      <c r="A63" s="136"/>
      <c r="B63" s="137"/>
      <c r="C63" s="138"/>
      <c r="D63" s="138"/>
      <c r="Y63"/>
      <c r="AF63"/>
      <c r="AG63"/>
      <c r="AH63"/>
      <c r="AI63"/>
      <c r="AP63" s="111"/>
    </row>
    <row r="64" spans="1:60">
      <c r="A64" s="201"/>
      <c r="B64" s="187"/>
      <c r="C64" s="187"/>
      <c r="D64" s="187"/>
      <c r="E64" s="187"/>
      <c r="F64" s="187"/>
      <c r="G64" s="187"/>
      <c r="H64" s="187"/>
      <c r="I64" s="187"/>
      <c r="J64" s="187"/>
      <c r="K64" s="187"/>
      <c r="L64" s="187"/>
      <c r="M64" s="187"/>
      <c r="N64" s="187"/>
      <c r="O64" s="187"/>
      <c r="P64" s="187"/>
      <c r="Q64" s="187"/>
      <c r="R64" s="187"/>
      <c r="S64" s="187"/>
      <c r="T64" s="187"/>
      <c r="U64" s="187"/>
      <c r="V64" s="187"/>
      <c r="W64" s="187"/>
      <c r="X64" s="187"/>
      <c r="Y64" s="187"/>
      <c r="Z64" s="187"/>
      <c r="AA64" s="187"/>
      <c r="AB64" s="187"/>
      <c r="AC64" s="187"/>
      <c r="AD64" s="187"/>
      <c r="AE64" s="187"/>
      <c r="AF64"/>
      <c r="AG64"/>
      <c r="AH64"/>
      <c r="AI64"/>
    </row>
    <row r="65" spans="1:35">
      <c r="A65" s="201"/>
      <c r="B65" s="187"/>
      <c r="C65" s="187"/>
      <c r="D65" s="187"/>
      <c r="E65" s="187"/>
      <c r="F65" s="187"/>
      <c r="G65" s="187"/>
      <c r="H65" s="187"/>
      <c r="I65" s="187"/>
      <c r="J65" s="187"/>
      <c r="K65" s="187"/>
      <c r="L65" s="187"/>
      <c r="M65" s="187"/>
      <c r="N65" s="187"/>
      <c r="O65" s="187"/>
      <c r="P65" s="187"/>
      <c r="Q65" s="187"/>
      <c r="R65" s="187"/>
      <c r="S65" s="187"/>
      <c r="T65" s="187"/>
      <c r="U65" s="187"/>
      <c r="V65" s="187"/>
      <c r="W65" s="187"/>
      <c r="X65" s="187"/>
      <c r="Y65" s="187"/>
      <c r="Z65" s="187"/>
      <c r="AA65" s="187"/>
      <c r="AB65" s="187"/>
      <c r="AC65" s="187"/>
      <c r="AD65" s="187"/>
      <c r="AE65" s="187"/>
      <c r="AF65" s="111"/>
      <c r="AG65" s="111"/>
      <c r="AH65" s="111"/>
      <c r="AI65" s="111"/>
    </row>
    <row r="66" spans="1:35">
      <c r="A66" s="201"/>
      <c r="B66" s="187"/>
      <c r="C66" s="187"/>
      <c r="D66" s="187"/>
      <c r="E66" s="187"/>
      <c r="F66" s="187"/>
      <c r="G66" s="187"/>
      <c r="H66" s="187"/>
      <c r="I66" s="187"/>
      <c r="J66" s="187"/>
      <c r="K66" s="187"/>
      <c r="L66" s="187"/>
      <c r="M66" s="187"/>
      <c r="N66" s="187"/>
      <c r="O66" s="187"/>
      <c r="P66" s="187"/>
      <c r="Q66" s="187"/>
      <c r="R66" s="187"/>
      <c r="S66" s="187"/>
      <c r="T66" s="187"/>
      <c r="U66" s="187"/>
      <c r="V66" s="187"/>
      <c r="W66" s="187"/>
      <c r="X66" s="187"/>
      <c r="Y66" s="187"/>
      <c r="Z66" s="187"/>
      <c r="AA66" s="187"/>
      <c r="AB66" s="187"/>
      <c r="AC66" s="187"/>
      <c r="AD66" s="187"/>
      <c r="AE66" s="187"/>
      <c r="AF66"/>
      <c r="AG66"/>
      <c r="AH66"/>
      <c r="AI66"/>
    </row>
    <row r="67" spans="1:35">
      <c r="Y67" s="109"/>
    </row>
    <row r="68" spans="1:35">
      <c r="A68" s="201"/>
      <c r="B68" s="202"/>
      <c r="C68" s="15"/>
      <c r="D68" s="15"/>
      <c r="E68" s="15"/>
      <c r="F68" s="15"/>
      <c r="G68" s="15"/>
      <c r="H68" s="15"/>
      <c r="I68" s="15"/>
      <c r="J68" s="15"/>
      <c r="K68" s="15"/>
      <c r="L68" s="15"/>
      <c r="M68" s="15"/>
      <c r="N68" s="15"/>
      <c r="O68" s="15"/>
      <c r="P68" s="15"/>
      <c r="Q68" s="203"/>
      <c r="R68" s="203"/>
      <c r="S68" s="203"/>
      <c r="T68" s="203"/>
      <c r="U68" s="10"/>
      <c r="V68" s="203"/>
      <c r="W68" s="203"/>
      <c r="X68" s="203"/>
      <c r="Y68" s="203"/>
      <c r="Z68" s="203"/>
      <c r="AA68" s="203"/>
      <c r="AB68" s="203"/>
      <c r="AC68" s="203"/>
      <c r="AD68" s="203"/>
      <c r="AE68" s="203"/>
      <c r="AF68" s="203"/>
    </row>
    <row r="69" spans="1:35">
      <c r="A69" s="201"/>
      <c r="B69" s="202"/>
      <c r="C69" s="202"/>
      <c r="D69" s="202"/>
      <c r="E69" s="202"/>
      <c r="F69" s="202"/>
      <c r="G69" s="202"/>
      <c r="H69" s="202"/>
      <c r="I69" s="202"/>
      <c r="J69" s="202"/>
      <c r="K69" s="202"/>
      <c r="L69" s="202"/>
      <c r="M69" s="202"/>
      <c r="N69" s="202"/>
      <c r="O69" s="202"/>
      <c r="P69" s="202"/>
      <c r="Q69" s="202"/>
      <c r="R69" s="202"/>
      <c r="S69" s="202"/>
      <c r="T69" s="202"/>
      <c r="U69" s="202"/>
      <c r="V69" s="202"/>
      <c r="W69" s="202"/>
      <c r="X69" s="202"/>
      <c r="Y69" s="202"/>
      <c r="Z69" s="202"/>
      <c r="AA69" s="202"/>
      <c r="AB69" s="202"/>
      <c r="AC69" s="202"/>
      <c r="AD69" s="202"/>
      <c r="AE69" s="202"/>
      <c r="AF69" s="202"/>
    </row>
    <row r="70" spans="1:35">
      <c r="A70" s="201"/>
      <c r="B70" s="202"/>
      <c r="C70" s="202"/>
      <c r="D70" s="202"/>
      <c r="E70" s="202"/>
      <c r="F70" s="202"/>
      <c r="G70" s="202"/>
      <c r="H70" s="202"/>
      <c r="I70" s="202"/>
      <c r="J70" s="202"/>
      <c r="K70" s="202"/>
      <c r="L70" s="202"/>
      <c r="M70" s="202"/>
      <c r="N70" s="202"/>
      <c r="O70" s="202"/>
      <c r="P70" s="202"/>
      <c r="Q70" s="202"/>
      <c r="R70" s="202"/>
      <c r="S70" s="202"/>
      <c r="T70" s="202"/>
      <c r="U70" s="202"/>
      <c r="V70" s="202"/>
      <c r="W70" s="202"/>
      <c r="X70" s="202"/>
      <c r="Y70" s="202"/>
      <c r="Z70" s="202"/>
      <c r="AA70" s="202"/>
      <c r="AB70" s="202"/>
      <c r="AC70" s="202"/>
      <c r="AD70" s="202"/>
      <c r="AE70" s="202"/>
      <c r="AF70" s="202"/>
    </row>
    <row r="71" spans="1:35">
      <c r="Y71" s="109"/>
    </row>
    <row r="72" spans="1:35">
      <c r="B72" s="202"/>
      <c r="C72" s="15"/>
      <c r="D72" s="15"/>
      <c r="E72" s="15"/>
      <c r="F72" s="15"/>
      <c r="G72" s="15"/>
      <c r="H72" s="15"/>
      <c r="I72" s="15"/>
      <c r="J72" s="15"/>
      <c r="K72" s="15"/>
      <c r="L72" s="15"/>
      <c r="M72" s="15"/>
      <c r="N72" s="15"/>
      <c r="O72" s="15"/>
      <c r="P72" s="15"/>
      <c r="Q72" s="203"/>
      <c r="R72" s="203"/>
      <c r="S72" s="203"/>
      <c r="T72" s="203"/>
      <c r="U72" s="10"/>
      <c r="V72" s="203"/>
      <c r="W72" s="203"/>
      <c r="X72" s="203"/>
      <c r="Y72" s="203"/>
      <c r="Z72" s="203"/>
      <c r="AA72" s="203"/>
      <c r="AB72" s="203"/>
      <c r="AC72" s="203"/>
      <c r="AD72" s="203"/>
      <c r="AE72" s="203"/>
      <c r="AF72" s="203"/>
    </row>
    <row r="73" spans="1:35">
      <c r="B73" s="202"/>
      <c r="C73" s="15"/>
      <c r="D73" s="15"/>
      <c r="E73" s="15"/>
      <c r="F73" s="15"/>
      <c r="G73" s="15"/>
      <c r="H73" s="15"/>
      <c r="I73" s="15"/>
      <c r="J73" s="15"/>
      <c r="K73" s="15"/>
      <c r="L73" s="15"/>
      <c r="M73" s="15"/>
      <c r="N73" s="15"/>
      <c r="O73" s="15"/>
      <c r="P73" s="15"/>
      <c r="Q73" s="203"/>
      <c r="R73" s="203"/>
      <c r="S73" s="203"/>
      <c r="T73" s="203"/>
      <c r="U73" s="203"/>
      <c r="V73" s="203"/>
      <c r="W73" s="203"/>
      <c r="X73" s="203"/>
      <c r="Y73" s="203"/>
      <c r="Z73" s="203"/>
      <c r="AA73" s="203"/>
      <c r="AB73" s="203"/>
      <c r="AC73" s="203"/>
      <c r="AD73" s="203"/>
      <c r="AE73" s="203"/>
      <c r="AF73" s="187"/>
      <c r="AG73" s="187"/>
      <c r="AH73" s="187"/>
      <c r="AI73" s="187"/>
    </row>
    <row r="74" spans="1:35">
      <c r="B74" s="200"/>
      <c r="C74" s="200"/>
      <c r="D74" s="200"/>
      <c r="E74" s="200"/>
      <c r="F74" s="200"/>
      <c r="G74" s="200"/>
      <c r="H74" s="200"/>
      <c r="I74" s="200"/>
      <c r="J74" s="200"/>
      <c r="K74" s="200"/>
      <c r="L74" s="200"/>
      <c r="M74" s="200"/>
      <c r="N74" s="200"/>
      <c r="O74" s="200"/>
      <c r="P74" s="200"/>
      <c r="Q74" s="200"/>
      <c r="R74" s="200"/>
      <c r="S74" s="200"/>
      <c r="T74" s="200"/>
      <c r="U74" s="200"/>
      <c r="V74" s="200"/>
      <c r="W74" s="200"/>
      <c r="X74" s="200"/>
      <c r="Y74" s="200"/>
      <c r="Z74" s="200"/>
      <c r="AA74" s="200"/>
      <c r="AB74" s="200"/>
      <c r="AC74" s="200"/>
      <c r="AD74" s="200"/>
      <c r="AE74" s="200"/>
      <c r="AF74" s="187"/>
      <c r="AG74" s="187"/>
      <c r="AH74" s="187"/>
      <c r="AI74" s="187"/>
    </row>
    <row r="75" spans="1:35">
      <c r="B75" s="200"/>
      <c r="C75" s="200"/>
      <c r="D75" s="200"/>
      <c r="E75" s="200"/>
      <c r="F75" s="200"/>
      <c r="G75" s="200"/>
      <c r="H75" s="200"/>
      <c r="I75" s="200"/>
      <c r="J75" s="200"/>
      <c r="K75" s="200"/>
      <c r="L75" s="200"/>
      <c r="M75" s="200"/>
      <c r="N75" s="200"/>
      <c r="O75" s="200"/>
      <c r="P75" s="200"/>
      <c r="Q75" s="200"/>
      <c r="R75" s="200"/>
      <c r="S75" s="200"/>
      <c r="T75" s="200"/>
      <c r="U75" s="200"/>
      <c r="V75" s="200"/>
      <c r="W75" s="200"/>
      <c r="X75" s="200"/>
      <c r="Y75" s="200"/>
      <c r="Z75" s="200"/>
      <c r="AA75" s="200"/>
      <c r="AB75" s="200"/>
      <c r="AC75" s="200"/>
      <c r="AD75" s="200"/>
      <c r="AE75" s="200"/>
      <c r="AF75" s="187"/>
      <c r="AG75" s="187"/>
      <c r="AH75" s="187"/>
      <c r="AI75" s="187"/>
    </row>
    <row r="76" spans="1:35">
      <c r="B76" s="200"/>
      <c r="C76" s="200"/>
      <c r="D76" s="200"/>
      <c r="E76" s="200"/>
      <c r="F76" s="200"/>
      <c r="G76" s="200"/>
      <c r="H76" s="200"/>
      <c r="I76" s="200"/>
      <c r="J76" s="200"/>
      <c r="K76" s="200"/>
      <c r="L76" s="200"/>
      <c r="M76" s="200"/>
      <c r="N76" s="200"/>
      <c r="O76" s="200"/>
      <c r="P76" s="200"/>
      <c r="Q76" s="200"/>
      <c r="R76" s="200"/>
      <c r="S76" s="200"/>
      <c r="T76" s="200"/>
      <c r="U76" s="200"/>
      <c r="V76" s="200"/>
      <c r="W76" s="200"/>
      <c r="X76" s="200"/>
      <c r="Y76" s="200"/>
      <c r="Z76" s="200"/>
      <c r="AA76" s="200"/>
      <c r="AB76" s="200"/>
      <c r="AC76" s="200"/>
      <c r="AD76" s="200"/>
      <c r="AE76" s="200"/>
      <c r="AF76" s="200"/>
    </row>
    <row r="77" spans="1:35">
      <c r="Y77" s="109"/>
    </row>
    <row r="78" spans="1:35">
      <c r="Y78" s="109"/>
    </row>
    <row r="79" spans="1:35">
      <c r="Y79" s="109"/>
    </row>
    <row r="80" spans="1:35">
      <c r="Y80" s="109"/>
    </row>
    <row r="81" spans="25:25">
      <c r="Y81" s="109"/>
    </row>
    <row r="82" spans="25:25">
      <c r="Y82" s="109"/>
    </row>
    <row r="83" spans="25:25">
      <c r="Y83" s="109"/>
    </row>
    <row r="84" spans="25:25">
      <c r="Y84" s="109"/>
    </row>
    <row r="85" spans="25:25">
      <c r="Y85" s="109"/>
    </row>
    <row r="86" spans="25:25">
      <c r="Y86" s="109"/>
    </row>
    <row r="87" spans="25:25">
      <c r="Y87" s="109"/>
    </row>
    <row r="88" spans="25:25">
      <c r="Y88" s="109"/>
    </row>
    <row r="89" spans="25:25">
      <c r="Y89" s="109"/>
    </row>
    <row r="90" spans="25:25">
      <c r="Y90" s="109"/>
    </row>
    <row r="91" spans="25:25">
      <c r="Y91" s="109"/>
    </row>
    <row r="92" spans="25:25">
      <c r="Y92" s="109"/>
    </row>
    <row r="93" spans="25:25">
      <c r="Y93" s="109"/>
    </row>
    <row r="94" spans="25:25">
      <c r="Y94" s="109"/>
    </row>
    <row r="95" spans="25:25">
      <c r="Y95" s="109"/>
    </row>
    <row r="96" spans="25:25">
      <c r="Y96" s="109"/>
    </row>
    <row r="97" spans="25:25">
      <c r="Y97" s="109"/>
    </row>
    <row r="98" spans="25:25">
      <c r="Y98" s="109"/>
    </row>
    <row r="99" spans="25:25">
      <c r="Y99" s="109"/>
    </row>
    <row r="100" spans="25:25">
      <c r="Y100" s="109"/>
    </row>
    <row r="101" spans="25:25">
      <c r="Y101" s="109"/>
    </row>
    <row r="102" spans="25:25">
      <c r="Y102" s="109"/>
    </row>
    <row r="103" spans="25:25">
      <c r="Y103" s="109"/>
    </row>
    <row r="104" spans="25:25">
      <c r="Y104" s="109"/>
    </row>
    <row r="105" spans="25:25">
      <c r="Y105" s="109"/>
    </row>
    <row r="106" spans="25:25">
      <c r="Y106" s="109"/>
    </row>
    <row r="107" spans="25:25">
      <c r="Y107" s="109"/>
    </row>
    <row r="108" spans="25:25">
      <c r="Y108" s="109"/>
    </row>
    <row r="109" spans="25:25">
      <c r="Y109" s="109"/>
    </row>
    <row r="110" spans="25:25">
      <c r="Y110" s="109"/>
    </row>
    <row r="111" spans="25:25">
      <c r="Y111" s="109"/>
    </row>
    <row r="112" spans="25:25">
      <c r="Y112" s="109"/>
    </row>
    <row r="113" spans="25:25">
      <c r="Y113" s="109"/>
    </row>
    <row r="114" spans="25:25">
      <c r="Y114" s="109"/>
    </row>
    <row r="115" spans="25:25">
      <c r="Y115" s="109"/>
    </row>
    <row r="116" spans="25:25">
      <c r="Y116" s="109"/>
    </row>
    <row r="117" spans="25:25">
      <c r="Y117" s="109"/>
    </row>
    <row r="118" spans="25:25">
      <c r="Y118" s="109"/>
    </row>
    <row r="119" spans="25:25">
      <c r="Y119" s="109"/>
    </row>
    <row r="120" spans="25:25">
      <c r="Y120" s="109"/>
    </row>
    <row r="121" spans="25:25">
      <c r="Y121" s="109"/>
    </row>
    <row r="122" spans="25:25">
      <c r="Y122" s="109"/>
    </row>
    <row r="123" spans="25:25">
      <c r="Y123" s="109"/>
    </row>
    <row r="124" spans="25:25">
      <c r="Y124" s="109"/>
    </row>
    <row r="125" spans="25:25">
      <c r="Y125" s="109"/>
    </row>
    <row r="126" spans="25:25">
      <c r="Y126" s="109"/>
    </row>
    <row r="127" spans="25:25">
      <c r="Y127" s="109"/>
    </row>
    <row r="128" spans="25:25">
      <c r="Y128" s="109"/>
    </row>
    <row r="129" spans="25:25">
      <c r="Y129" s="109"/>
    </row>
    <row r="130" spans="25:25">
      <c r="Y130" s="109"/>
    </row>
    <row r="131" spans="25:25">
      <c r="Y131" s="109"/>
    </row>
    <row r="132" spans="25:25">
      <c r="Y132" s="109"/>
    </row>
    <row r="133" spans="25:25">
      <c r="Y133" s="109"/>
    </row>
    <row r="134" spans="25:25">
      <c r="Y134" s="109"/>
    </row>
    <row r="135" spans="25:25">
      <c r="Y135" s="109"/>
    </row>
    <row r="136" spans="25:25">
      <c r="Y136" s="109"/>
    </row>
    <row r="137" spans="25:25">
      <c r="Y137" s="109"/>
    </row>
    <row r="138" spans="25:25">
      <c r="Y138" s="109"/>
    </row>
    <row r="139" spans="25:25">
      <c r="Y139" s="109"/>
    </row>
    <row r="140" spans="25:25">
      <c r="Y140" s="109"/>
    </row>
    <row r="141" spans="25:25">
      <c r="Y141" s="109"/>
    </row>
    <row r="142" spans="25:25">
      <c r="Y142" s="109"/>
    </row>
    <row r="143" spans="25:25">
      <c r="Y143" s="109"/>
    </row>
    <row r="144" spans="25:25">
      <c r="Y144" s="109"/>
    </row>
    <row r="145" spans="25:25">
      <c r="Y145" s="109"/>
    </row>
    <row r="146" spans="25:25">
      <c r="Y146" s="109"/>
    </row>
    <row r="147" spans="25:25">
      <c r="Y147" s="109"/>
    </row>
    <row r="148" spans="25:25">
      <c r="Y148" s="109"/>
    </row>
    <row r="149" spans="25:25">
      <c r="Y149" s="109"/>
    </row>
    <row r="150" spans="25:25">
      <c r="Y150" s="109"/>
    </row>
    <row r="151" spans="25:25">
      <c r="Y151" s="109"/>
    </row>
    <row r="152" spans="25:25">
      <c r="Y152" s="109"/>
    </row>
    <row r="153" spans="25:25">
      <c r="Y153" s="109"/>
    </row>
    <row r="154" spans="25:25">
      <c r="Y154" s="109"/>
    </row>
    <row r="155" spans="25:25">
      <c r="Y155" s="109"/>
    </row>
    <row r="156" spans="25:25">
      <c r="Y156" s="109"/>
    </row>
    <row r="157" spans="25:25">
      <c r="Y157" s="109"/>
    </row>
    <row r="158" spans="25:25">
      <c r="Y158" s="109"/>
    </row>
    <row r="159" spans="25:25">
      <c r="Y159" s="109"/>
    </row>
    <row r="160" spans="25:25">
      <c r="Y160" s="109"/>
    </row>
    <row r="161" spans="25:25">
      <c r="Y161" s="109"/>
    </row>
    <row r="162" spans="25:25">
      <c r="Y162" s="109"/>
    </row>
    <row r="163" spans="25:25">
      <c r="Y163" s="109"/>
    </row>
    <row r="164" spans="25:25">
      <c r="Y164" s="109"/>
    </row>
    <row r="165" spans="25:25">
      <c r="Y165" s="109"/>
    </row>
    <row r="166" spans="25:25">
      <c r="Y166" s="109"/>
    </row>
    <row r="167" spans="25:25">
      <c r="Y167" s="109"/>
    </row>
    <row r="168" spans="25:25">
      <c r="Y168" s="109"/>
    </row>
    <row r="169" spans="25:25">
      <c r="Y169" s="109"/>
    </row>
    <row r="170" spans="25:25">
      <c r="Y170" s="109"/>
    </row>
    <row r="171" spans="25:25">
      <c r="Y171" s="109"/>
    </row>
    <row r="172" spans="25:25">
      <c r="Y172" s="109"/>
    </row>
    <row r="173" spans="25:25">
      <c r="Y173" s="109"/>
    </row>
    <row r="174" spans="25:25">
      <c r="Y174" s="109"/>
    </row>
    <row r="175" spans="25:25">
      <c r="Y175" s="109"/>
    </row>
    <row r="176" spans="25:25">
      <c r="Y176" s="109"/>
    </row>
    <row r="177" spans="25:25">
      <c r="Y177" s="109"/>
    </row>
    <row r="178" spans="25:25">
      <c r="Y178" s="109"/>
    </row>
    <row r="179" spans="25:25">
      <c r="Y179" s="109"/>
    </row>
    <row r="180" spans="25:25">
      <c r="Y180" s="109"/>
    </row>
    <row r="181" spans="25:25">
      <c r="Y181" s="109"/>
    </row>
    <row r="182" spans="25:25">
      <c r="Y182" s="109"/>
    </row>
    <row r="183" spans="25:25">
      <c r="Y183" s="109"/>
    </row>
    <row r="184" spans="25:25">
      <c r="Y184" s="109"/>
    </row>
    <row r="185" spans="25:25">
      <c r="Y185" s="109"/>
    </row>
    <row r="186" spans="25:25">
      <c r="Y186" s="109"/>
    </row>
    <row r="187" spans="25:25">
      <c r="Y187" s="109"/>
    </row>
    <row r="188" spans="25:25">
      <c r="Y188" s="109"/>
    </row>
    <row r="189" spans="25:25">
      <c r="Y189" s="109"/>
    </row>
    <row r="190" spans="25:25">
      <c r="Y190" s="109"/>
    </row>
    <row r="191" spans="25:25">
      <c r="Y191" s="109"/>
    </row>
    <row r="192" spans="25:25">
      <c r="Y192" s="109"/>
    </row>
    <row r="193" spans="25:25">
      <c r="Y193" s="109"/>
    </row>
    <row r="194" spans="25:25">
      <c r="Y194" s="109"/>
    </row>
    <row r="195" spans="25:25">
      <c r="Y195" s="109"/>
    </row>
    <row r="196" spans="25:25">
      <c r="Y196" s="109"/>
    </row>
  </sheetData>
  <phoneticPr fontId="0" type="noConversion"/>
  <pageMargins left="0.78740157480314965" right="0.78740157480314965" top="0.39370078740157483" bottom="0.27559055118110237" header="0.51181102362204722" footer="0.15748031496062992"/>
  <pageSetup paperSize="9" scale="64" orientation="landscape" r:id="rId1"/>
  <headerFooter alignWithMargins="0"/>
  <ignoredErrors>
    <ignoredError sqref="BA19:BD19 BH56 BH8:BH17 BH22:BH40 BH46:BH47 BH54:BH55 BH60:BH61 BG42" formulaRange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BD62"/>
  <sheetViews>
    <sheetView showGridLines="0" zoomScale="90" zoomScaleNormal="90" workbookViewId="0">
      <pane xSplit="1" ySplit="4" topLeftCell="AW5" activePane="bottomRight" state="frozen"/>
      <selection pane="topRight" activeCell="B1" sqref="B1"/>
      <selection pane="bottomLeft" activeCell="A2" sqref="A2"/>
      <selection pane="bottomRight" activeCell="AZ4" sqref="AZ4"/>
    </sheetView>
  </sheetViews>
  <sheetFormatPr defaultRowHeight="12.75"/>
  <cols>
    <col min="1" max="1" width="77.28515625" style="85" bestFit="1" customWidth="1"/>
    <col min="2" max="2" width="12.140625" style="85" bestFit="1" customWidth="1"/>
    <col min="3" max="3" width="3" style="85" bestFit="1" customWidth="1"/>
    <col min="4" max="4" width="12.140625" style="85" bestFit="1" customWidth="1"/>
    <col min="5" max="5" width="3" style="85" bestFit="1" customWidth="1"/>
    <col min="6" max="6" width="12.140625" style="85" bestFit="1" customWidth="1"/>
    <col min="7" max="7" width="3" style="85" bestFit="1" customWidth="1"/>
    <col min="8" max="8" width="12.140625" style="85" bestFit="1" customWidth="1"/>
    <col min="9" max="9" width="3" style="85" bestFit="1" customWidth="1"/>
    <col min="10" max="25" width="12.140625" style="85" bestFit="1" customWidth="1"/>
    <col min="26" max="26" width="12.140625" style="85" customWidth="1"/>
    <col min="27" max="33" width="12.140625" style="85" bestFit="1" customWidth="1"/>
    <col min="34" max="34" width="12.140625" style="278" bestFit="1" customWidth="1"/>
    <col min="35" max="35" width="12.140625" style="85" bestFit="1" customWidth="1"/>
    <col min="36" max="49" width="12.140625" style="278" bestFit="1" customWidth="1"/>
    <col min="50" max="50" width="12.140625" style="278" customWidth="1"/>
    <col min="51" max="52" width="12.140625" style="278" bestFit="1" customWidth="1"/>
    <col min="53" max="16384" width="9.140625" style="85"/>
  </cols>
  <sheetData>
    <row r="3" spans="1:52" ht="57.75" customHeight="1"/>
    <row r="4" spans="1:52" s="109" customFormat="1">
      <c r="A4" s="107" t="s">
        <v>73</v>
      </c>
      <c r="B4" s="130" t="s">
        <v>118</v>
      </c>
      <c r="C4" s="130"/>
      <c r="D4" s="130" t="s">
        <v>119</v>
      </c>
      <c r="E4" s="130"/>
      <c r="F4" s="130" t="s">
        <v>120</v>
      </c>
      <c r="G4" s="130"/>
      <c r="H4" s="130" t="s">
        <v>121</v>
      </c>
      <c r="I4" s="130"/>
      <c r="J4" s="130" t="s">
        <v>122</v>
      </c>
      <c r="K4" s="130" t="s">
        <v>123</v>
      </c>
      <c r="L4" s="130" t="s">
        <v>124</v>
      </c>
      <c r="M4" s="130" t="s">
        <v>125</v>
      </c>
      <c r="N4" s="130" t="s">
        <v>126</v>
      </c>
      <c r="O4" s="130" t="s">
        <v>127</v>
      </c>
      <c r="P4" s="130" t="s">
        <v>128</v>
      </c>
      <c r="Q4" s="130" t="s">
        <v>42</v>
      </c>
      <c r="R4" s="130" t="s">
        <v>43</v>
      </c>
      <c r="S4" s="130" t="s">
        <v>44</v>
      </c>
      <c r="T4" s="130" t="s">
        <v>45</v>
      </c>
      <c r="U4" s="130" t="s">
        <v>46</v>
      </c>
      <c r="V4" s="130" t="s">
        <v>134</v>
      </c>
      <c r="W4" s="130" t="s">
        <v>135</v>
      </c>
      <c r="X4" s="130" t="s">
        <v>136</v>
      </c>
      <c r="Y4" s="130" t="s">
        <v>137</v>
      </c>
      <c r="Z4" s="260" t="s">
        <v>138</v>
      </c>
      <c r="AA4" s="260" t="s">
        <v>139</v>
      </c>
      <c r="AB4" s="260" t="s">
        <v>140</v>
      </c>
      <c r="AC4" s="260" t="s">
        <v>141</v>
      </c>
      <c r="AD4" s="313" t="s">
        <v>142</v>
      </c>
      <c r="AE4" s="313" t="s">
        <v>143</v>
      </c>
      <c r="AF4" s="313" t="s">
        <v>144</v>
      </c>
      <c r="AG4" s="313" t="s">
        <v>145</v>
      </c>
      <c r="AH4" s="313" t="s">
        <v>146</v>
      </c>
      <c r="AI4" s="313" t="s">
        <v>147</v>
      </c>
      <c r="AJ4" s="313" t="s">
        <v>148</v>
      </c>
      <c r="AK4" s="313" t="s">
        <v>149</v>
      </c>
      <c r="AL4" s="313" t="s">
        <v>150</v>
      </c>
      <c r="AM4" s="313" t="s">
        <v>151</v>
      </c>
      <c r="AN4" s="313" t="s">
        <v>152</v>
      </c>
      <c r="AO4" s="313" t="s">
        <v>153</v>
      </c>
      <c r="AP4" s="313" t="s">
        <v>154</v>
      </c>
      <c r="AQ4" s="313" t="s">
        <v>155</v>
      </c>
      <c r="AR4" s="313" t="s">
        <v>156</v>
      </c>
      <c r="AS4" s="313" t="s">
        <v>157</v>
      </c>
      <c r="AT4" s="313" t="s">
        <v>158</v>
      </c>
      <c r="AU4" s="313" t="s">
        <v>159</v>
      </c>
      <c r="AV4" s="313" t="s">
        <v>160</v>
      </c>
      <c r="AW4" s="313" t="s">
        <v>161</v>
      </c>
      <c r="AX4" s="313" t="s">
        <v>162</v>
      </c>
      <c r="AY4" s="313" t="s">
        <v>163</v>
      </c>
      <c r="AZ4" s="313" t="s">
        <v>164</v>
      </c>
    </row>
    <row r="5" spans="1:52" s="111" customFormat="1">
      <c r="A5" s="129"/>
      <c r="N5" s="160"/>
      <c r="O5" s="160"/>
      <c r="P5" s="160"/>
      <c r="Q5" s="160"/>
      <c r="R5" s="160"/>
      <c r="S5" s="160"/>
      <c r="T5" s="160"/>
      <c r="U5" s="160"/>
      <c r="V5" s="160"/>
      <c r="W5" s="160"/>
      <c r="X5" s="160"/>
      <c r="Y5" s="160"/>
      <c r="Z5" s="261"/>
      <c r="AA5" s="261"/>
      <c r="AB5" s="261"/>
      <c r="AC5" s="261"/>
      <c r="AD5" s="314"/>
      <c r="AE5" s="314"/>
      <c r="AF5" s="314"/>
      <c r="AG5" s="314"/>
      <c r="AH5" s="314"/>
      <c r="AI5" s="314"/>
      <c r="AJ5" s="314"/>
      <c r="AK5" s="314"/>
      <c r="AL5" s="314"/>
      <c r="AM5" s="314"/>
      <c r="AN5" s="314"/>
      <c r="AO5" s="314"/>
      <c r="AP5" s="314"/>
      <c r="AQ5" s="314"/>
      <c r="AR5" s="314"/>
      <c r="AS5" s="314"/>
      <c r="AT5" s="314"/>
      <c r="AU5" s="314"/>
      <c r="AV5" s="314"/>
      <c r="AW5" s="314"/>
      <c r="AX5" s="314"/>
      <c r="AY5" s="314"/>
      <c r="AZ5" s="314"/>
    </row>
    <row r="6" spans="1:52" s="111" customFormat="1">
      <c r="A6" s="131" t="s">
        <v>165</v>
      </c>
      <c r="N6" s="160"/>
      <c r="O6" s="160"/>
      <c r="P6" s="160"/>
      <c r="Q6" s="160"/>
      <c r="R6" s="160"/>
      <c r="S6" s="160"/>
      <c r="T6" s="160"/>
      <c r="U6" s="160"/>
      <c r="V6" s="160"/>
      <c r="W6" s="160"/>
      <c r="X6" s="160"/>
      <c r="Y6" s="160"/>
      <c r="Z6" s="261"/>
      <c r="AA6" s="261"/>
      <c r="AB6" s="261"/>
      <c r="AC6" s="261"/>
      <c r="AD6" s="314"/>
      <c r="AE6" s="314"/>
      <c r="AF6" s="314"/>
      <c r="AG6" s="314"/>
      <c r="AH6" s="314"/>
      <c r="AI6" s="314"/>
      <c r="AJ6" s="314"/>
      <c r="AK6" s="314"/>
      <c r="AL6" s="314"/>
      <c r="AM6" s="314"/>
      <c r="AN6" s="314"/>
      <c r="AO6" s="314"/>
      <c r="AP6" s="314"/>
      <c r="AQ6" s="314"/>
      <c r="AR6" s="314"/>
      <c r="AS6" s="314"/>
      <c r="AT6" s="314"/>
      <c r="AU6" s="314"/>
      <c r="AV6" s="314"/>
      <c r="AW6" s="314"/>
      <c r="AX6" s="314"/>
      <c r="AY6" s="314"/>
      <c r="AZ6" s="314"/>
    </row>
    <row r="7" spans="1:52" s="131" customFormat="1">
      <c r="A7" s="111" t="s">
        <v>166</v>
      </c>
      <c r="B7" s="132">
        <v>38760</v>
      </c>
      <c r="C7" s="111"/>
      <c r="D7" s="132">
        <v>30127</v>
      </c>
      <c r="E7" s="111"/>
      <c r="F7" s="132">
        <v>27857</v>
      </c>
      <c r="G7" s="111"/>
      <c r="H7" s="132">
        <v>39443</v>
      </c>
      <c r="I7" s="111"/>
      <c r="J7" s="132">
        <v>40925</v>
      </c>
      <c r="K7" s="132">
        <v>50858</v>
      </c>
      <c r="L7" s="132">
        <v>57382</v>
      </c>
      <c r="M7" s="132">
        <v>1524262</v>
      </c>
      <c r="N7" s="161">
        <v>609849</v>
      </c>
      <c r="O7" s="162">
        <v>675618</v>
      </c>
      <c r="P7" s="162">
        <v>1091060</v>
      </c>
      <c r="Q7" s="162">
        <v>683302</v>
      </c>
      <c r="R7" s="162">
        <v>627389</v>
      </c>
      <c r="S7" s="162">
        <v>506843</v>
      </c>
      <c r="T7" s="162">
        <v>1306076</v>
      </c>
      <c r="U7" s="162">
        <v>1336503</v>
      </c>
      <c r="V7" s="162">
        <v>904724</v>
      </c>
      <c r="W7" s="162">
        <v>627325</v>
      </c>
      <c r="X7" s="162">
        <v>659733</v>
      </c>
      <c r="Y7" s="162">
        <v>1003862</v>
      </c>
      <c r="Z7" s="262">
        <v>1251911</v>
      </c>
      <c r="AA7" s="262">
        <v>663341</v>
      </c>
      <c r="AB7" s="262">
        <v>701890</v>
      </c>
      <c r="AC7" s="262">
        <v>1154904</v>
      </c>
      <c r="AD7" s="315">
        <v>1390753</v>
      </c>
      <c r="AE7" s="315">
        <v>424583</v>
      </c>
      <c r="AF7" s="315">
        <v>848993</v>
      </c>
      <c r="AG7" s="315">
        <v>882067</v>
      </c>
      <c r="AH7" s="315">
        <v>558627</v>
      </c>
      <c r="AI7" s="315">
        <v>892628</v>
      </c>
      <c r="AJ7" s="315">
        <v>1711576</v>
      </c>
      <c r="AK7" s="315">
        <v>1266575</v>
      </c>
      <c r="AL7" s="315">
        <v>832278</v>
      </c>
      <c r="AM7" s="315">
        <v>643393</v>
      </c>
      <c r="AN7" s="315">
        <v>723766</v>
      </c>
      <c r="AO7" s="315">
        <v>769472</v>
      </c>
      <c r="AP7" s="315">
        <v>632140</v>
      </c>
      <c r="AQ7" s="315">
        <v>1264655</v>
      </c>
      <c r="AR7" s="315">
        <v>929181</v>
      </c>
      <c r="AS7" s="315">
        <v>893263</v>
      </c>
      <c r="AT7" s="315">
        <v>1483518</v>
      </c>
      <c r="AU7" s="315">
        <v>4013864</v>
      </c>
      <c r="AV7" s="315">
        <v>2247910</v>
      </c>
      <c r="AW7" s="315">
        <v>915881</v>
      </c>
      <c r="AX7" s="315">
        <v>880472</v>
      </c>
      <c r="AY7" s="315">
        <v>578883</v>
      </c>
      <c r="AZ7" s="315">
        <v>1227253</v>
      </c>
    </row>
    <row r="8" spans="1:52" s="111" customFormat="1">
      <c r="A8" s="129" t="s">
        <v>167</v>
      </c>
      <c r="N8" s="160"/>
      <c r="O8" s="160"/>
      <c r="P8" s="160"/>
      <c r="Q8" s="160"/>
      <c r="R8" s="160"/>
      <c r="S8" s="160"/>
      <c r="T8" s="160"/>
      <c r="U8" s="160"/>
      <c r="V8" s="160"/>
      <c r="W8" s="160"/>
      <c r="X8" s="160"/>
      <c r="Y8" s="160"/>
      <c r="Z8" s="261"/>
      <c r="AA8" s="261"/>
      <c r="AB8" s="261"/>
      <c r="AC8" s="261"/>
      <c r="AD8" s="314"/>
      <c r="AE8" s="314"/>
      <c r="AF8" s="314"/>
      <c r="AG8" s="314"/>
      <c r="AH8" s="314"/>
      <c r="AI8" s="314"/>
      <c r="AJ8" s="314"/>
      <c r="AK8" s="314"/>
      <c r="AL8" s="314"/>
      <c r="AM8" s="314"/>
      <c r="AN8" s="314"/>
      <c r="AO8" s="314"/>
      <c r="AP8" s="314"/>
      <c r="AQ8" s="314"/>
      <c r="AR8" s="314"/>
      <c r="AS8" s="314"/>
      <c r="AT8" s="314"/>
      <c r="AU8" s="314"/>
      <c r="AV8" s="314"/>
      <c r="AW8" s="314"/>
      <c r="AX8" s="314"/>
      <c r="AY8" s="314"/>
      <c r="AZ8" s="314"/>
    </row>
    <row r="9" spans="1:52" s="111" customFormat="1">
      <c r="A9" s="129" t="s">
        <v>168</v>
      </c>
      <c r="B9" s="111">
        <v>5850694</v>
      </c>
      <c r="D9" s="111">
        <v>6207208</v>
      </c>
      <c r="F9" s="111">
        <v>6688819</v>
      </c>
      <c r="H9" s="111">
        <v>7330333</v>
      </c>
      <c r="J9" s="111">
        <v>7866658</v>
      </c>
      <c r="K9" s="111">
        <v>7633113</v>
      </c>
      <c r="L9" s="111">
        <v>7808545</v>
      </c>
      <c r="M9" s="111">
        <v>6702486</v>
      </c>
      <c r="N9" s="160">
        <v>7730496</v>
      </c>
      <c r="O9" s="160">
        <v>7495810</v>
      </c>
      <c r="P9" s="160">
        <v>7419999</v>
      </c>
      <c r="Q9" s="160">
        <v>8290191</v>
      </c>
      <c r="R9" s="160">
        <v>8505820</v>
      </c>
      <c r="S9" s="160">
        <v>8184852</v>
      </c>
      <c r="T9" s="160">
        <v>7011501</v>
      </c>
      <c r="U9" s="160">
        <v>6786176</v>
      </c>
      <c r="V9" s="160">
        <v>6203502</v>
      </c>
      <c r="W9" s="160">
        <v>5926833</v>
      </c>
      <c r="X9" s="160">
        <v>6039432</v>
      </c>
      <c r="Y9" s="160">
        <v>5676233</v>
      </c>
      <c r="Z9" s="261">
        <v>5652034</v>
      </c>
      <c r="AA9" s="261">
        <v>6168896</v>
      </c>
      <c r="AB9" s="261">
        <v>6212369</v>
      </c>
      <c r="AC9" s="261">
        <v>6147438</v>
      </c>
      <c r="AD9" s="314">
        <v>6264966</v>
      </c>
      <c r="AE9" s="314">
        <v>6952287</v>
      </c>
      <c r="AF9" s="314">
        <v>6939370</v>
      </c>
      <c r="AG9" s="314">
        <v>8071637</v>
      </c>
      <c r="AH9" s="314">
        <v>9013623</v>
      </c>
      <c r="AI9" s="314">
        <v>8120282</v>
      </c>
      <c r="AJ9" s="314">
        <v>7865566</v>
      </c>
      <c r="AK9" s="314">
        <v>9910114</v>
      </c>
      <c r="AL9" s="314">
        <v>0</v>
      </c>
      <c r="AM9" s="314">
        <v>0</v>
      </c>
      <c r="AN9" s="314">
        <v>0</v>
      </c>
      <c r="AO9" s="314">
        <v>0</v>
      </c>
      <c r="AP9" s="314">
        <v>0</v>
      </c>
      <c r="AQ9" s="314">
        <v>0</v>
      </c>
      <c r="AR9" s="314">
        <v>0</v>
      </c>
      <c r="AS9" s="314">
        <v>0</v>
      </c>
      <c r="AT9" s="314">
        <v>0</v>
      </c>
      <c r="AU9" s="314">
        <v>0</v>
      </c>
      <c r="AV9" s="314">
        <v>0</v>
      </c>
      <c r="AW9" s="298" t="s">
        <v>28</v>
      </c>
      <c r="AX9" s="298" t="s">
        <v>28</v>
      </c>
      <c r="AY9" s="298">
        <v>0</v>
      </c>
      <c r="AZ9" s="298">
        <v>0</v>
      </c>
    </row>
    <row r="10" spans="1:52" s="111" customFormat="1">
      <c r="A10" s="129" t="s">
        <v>169</v>
      </c>
      <c r="B10" s="111">
        <v>999156</v>
      </c>
      <c r="D10" s="111">
        <v>740691</v>
      </c>
      <c r="F10" s="111">
        <v>599526</v>
      </c>
      <c r="H10" s="111">
        <v>308601</v>
      </c>
      <c r="J10" s="111">
        <v>10370</v>
      </c>
      <c r="K10" s="111">
        <v>25093</v>
      </c>
      <c r="L10" s="111">
        <v>25194</v>
      </c>
      <c r="M10" s="111">
        <v>30293</v>
      </c>
      <c r="N10" s="160">
        <v>30531</v>
      </c>
      <c r="O10" s="160">
        <v>40841</v>
      </c>
      <c r="P10" s="160">
        <v>10200</v>
      </c>
      <c r="Q10" s="160">
        <v>47249</v>
      </c>
      <c r="R10" s="160">
        <v>51507</v>
      </c>
      <c r="S10" s="160">
        <v>58230</v>
      </c>
      <c r="T10" s="160">
        <v>570313</v>
      </c>
      <c r="U10" s="160">
        <v>1083878</v>
      </c>
      <c r="V10" s="160">
        <v>2282013</v>
      </c>
      <c r="W10" s="160">
        <v>2377456</v>
      </c>
      <c r="X10" s="160">
        <v>2388667</v>
      </c>
      <c r="Y10" s="160">
        <v>2738375</v>
      </c>
      <c r="Z10" s="261">
        <v>2939342</v>
      </c>
      <c r="AA10" s="261">
        <v>2972544</v>
      </c>
      <c r="AB10" s="261">
        <v>2964932</v>
      </c>
      <c r="AC10" s="261">
        <v>3076268</v>
      </c>
      <c r="AD10" s="314">
        <v>3192632</v>
      </c>
      <c r="AE10" s="314">
        <v>3269629</v>
      </c>
      <c r="AF10" s="314">
        <v>3373277</v>
      </c>
      <c r="AG10" s="314">
        <v>2565429</v>
      </c>
      <c r="AH10" s="314">
        <v>2647140</v>
      </c>
      <c r="AI10" s="314">
        <v>3175006</v>
      </c>
      <c r="AJ10" s="314">
        <v>3289840</v>
      </c>
      <c r="AK10" s="314">
        <v>2320387</v>
      </c>
      <c r="AL10" s="314">
        <v>0</v>
      </c>
      <c r="AM10" s="314">
        <v>0</v>
      </c>
      <c r="AN10" s="314">
        <v>0</v>
      </c>
      <c r="AO10" s="314">
        <v>0</v>
      </c>
      <c r="AP10" s="314">
        <v>0</v>
      </c>
      <c r="AQ10" s="314">
        <v>0</v>
      </c>
      <c r="AR10" s="314">
        <v>0</v>
      </c>
      <c r="AS10" s="314">
        <v>0</v>
      </c>
      <c r="AT10" s="314">
        <v>0</v>
      </c>
      <c r="AU10" s="314">
        <v>0</v>
      </c>
      <c r="AV10" s="314">
        <v>0</v>
      </c>
      <c r="AW10" s="298" t="s">
        <v>28</v>
      </c>
      <c r="AX10" s="298" t="s">
        <v>28</v>
      </c>
      <c r="AY10" s="298">
        <v>0</v>
      </c>
      <c r="AZ10" s="298">
        <v>0</v>
      </c>
    </row>
    <row r="11" spans="1:52" s="111" customFormat="1">
      <c r="A11" s="129" t="s">
        <v>170</v>
      </c>
      <c r="B11" s="314">
        <v>0</v>
      </c>
      <c r="C11" s="314"/>
      <c r="D11" s="314">
        <v>0</v>
      </c>
      <c r="E11" s="314"/>
      <c r="F11" s="314">
        <v>0</v>
      </c>
      <c r="G11" s="314"/>
      <c r="H11" s="314">
        <v>0</v>
      </c>
      <c r="I11" s="314"/>
      <c r="J11" s="314">
        <v>0</v>
      </c>
      <c r="K11" s="314">
        <v>0</v>
      </c>
      <c r="L11" s="314">
        <v>0</v>
      </c>
      <c r="M11" s="314">
        <v>0</v>
      </c>
      <c r="N11" s="314">
        <v>0</v>
      </c>
      <c r="O11" s="314">
        <v>0</v>
      </c>
      <c r="P11" s="314">
        <v>0</v>
      </c>
      <c r="Q11" s="314">
        <v>0</v>
      </c>
      <c r="R11" s="314">
        <v>0</v>
      </c>
      <c r="S11" s="314">
        <v>0</v>
      </c>
      <c r="T11" s="314">
        <v>0</v>
      </c>
      <c r="U11" s="314">
        <v>0</v>
      </c>
      <c r="V11" s="314">
        <v>0</v>
      </c>
      <c r="W11" s="314">
        <v>0</v>
      </c>
      <c r="X11" s="314">
        <v>0</v>
      </c>
      <c r="Y11" s="314">
        <v>0</v>
      </c>
      <c r="Z11" s="314">
        <v>0</v>
      </c>
      <c r="AA11" s="314">
        <v>0</v>
      </c>
      <c r="AB11" s="314">
        <v>0</v>
      </c>
      <c r="AC11" s="314">
        <v>0</v>
      </c>
      <c r="AD11" s="314">
        <v>0</v>
      </c>
      <c r="AE11" s="314">
        <v>0</v>
      </c>
      <c r="AF11" s="314">
        <v>0</v>
      </c>
      <c r="AG11" s="314">
        <v>0</v>
      </c>
      <c r="AH11" s="314">
        <v>0</v>
      </c>
      <c r="AI11" s="314">
        <v>0</v>
      </c>
      <c r="AJ11" s="314">
        <v>0</v>
      </c>
      <c r="AK11" s="314">
        <v>0</v>
      </c>
      <c r="AL11" s="314">
        <v>9635441</v>
      </c>
      <c r="AM11" s="314">
        <v>8729768</v>
      </c>
      <c r="AN11" s="314">
        <v>9533915</v>
      </c>
      <c r="AO11" s="314">
        <v>10046900</v>
      </c>
      <c r="AP11" s="314">
        <v>10814498</v>
      </c>
      <c r="AQ11" s="314">
        <v>9257410</v>
      </c>
      <c r="AR11" s="314">
        <v>8557075</v>
      </c>
      <c r="AS11" s="314">
        <v>8620803</v>
      </c>
      <c r="AT11" s="314">
        <v>9365771</v>
      </c>
      <c r="AU11" s="314">
        <v>9415046</v>
      </c>
      <c r="AV11" s="314">
        <v>10775340</v>
      </c>
      <c r="AW11" s="314">
        <f>8999532+1587</f>
        <v>9001119</v>
      </c>
      <c r="AX11" s="314">
        <v>8879487</v>
      </c>
      <c r="AY11" s="314">
        <v>8742116</v>
      </c>
      <c r="AZ11" s="314">
        <v>7240198</v>
      </c>
    </row>
    <row r="12" spans="1:52" s="111" customFormat="1">
      <c r="A12" s="129" t="s">
        <v>171</v>
      </c>
      <c r="B12" s="314">
        <v>0</v>
      </c>
      <c r="C12" s="314"/>
      <c r="D12" s="314">
        <v>0</v>
      </c>
      <c r="E12" s="314"/>
      <c r="F12" s="314">
        <v>0</v>
      </c>
      <c r="G12" s="314"/>
      <c r="H12" s="314">
        <v>0</v>
      </c>
      <c r="I12" s="314"/>
      <c r="J12" s="314">
        <v>0</v>
      </c>
      <c r="K12" s="314">
        <v>0</v>
      </c>
      <c r="L12" s="314">
        <v>0</v>
      </c>
      <c r="M12" s="314">
        <v>0</v>
      </c>
      <c r="N12" s="314">
        <v>0</v>
      </c>
      <c r="O12" s="314">
        <v>0</v>
      </c>
      <c r="P12" s="314">
        <v>0</v>
      </c>
      <c r="Q12" s="314">
        <v>0</v>
      </c>
      <c r="R12" s="314">
        <v>0</v>
      </c>
      <c r="S12" s="314">
        <v>0</v>
      </c>
      <c r="T12" s="314">
        <v>0</v>
      </c>
      <c r="U12" s="314">
        <v>0</v>
      </c>
      <c r="V12" s="314">
        <v>0</v>
      </c>
      <c r="W12" s="314">
        <v>0</v>
      </c>
      <c r="X12" s="314">
        <v>0</v>
      </c>
      <c r="Y12" s="314">
        <v>0</v>
      </c>
      <c r="Z12" s="314">
        <v>0</v>
      </c>
      <c r="AA12" s="314">
        <v>0</v>
      </c>
      <c r="AB12" s="314">
        <v>0</v>
      </c>
      <c r="AC12" s="314">
        <v>0</v>
      </c>
      <c r="AD12" s="314">
        <v>0</v>
      </c>
      <c r="AE12" s="314">
        <v>0</v>
      </c>
      <c r="AF12" s="314">
        <v>0</v>
      </c>
      <c r="AG12" s="314">
        <v>0</v>
      </c>
      <c r="AH12" s="314">
        <v>0</v>
      </c>
      <c r="AI12" s="314">
        <v>0</v>
      </c>
      <c r="AJ12" s="314">
        <v>0</v>
      </c>
      <c r="AK12" s="314">
        <v>0</v>
      </c>
      <c r="AL12" s="314">
        <v>2939639</v>
      </c>
      <c r="AM12" s="314">
        <v>3402905</v>
      </c>
      <c r="AN12" s="314">
        <v>3677757</v>
      </c>
      <c r="AO12" s="314">
        <v>2871569</v>
      </c>
      <c r="AP12" s="314">
        <v>2948217</v>
      </c>
      <c r="AQ12" s="314">
        <v>3037981</v>
      </c>
      <c r="AR12" s="314">
        <v>2783058</v>
      </c>
      <c r="AS12" s="314">
        <v>2806121</v>
      </c>
      <c r="AT12" s="314">
        <v>2093678</v>
      </c>
      <c r="AU12" s="314">
        <v>1663910</v>
      </c>
      <c r="AV12" s="314">
        <v>2007991</v>
      </c>
      <c r="AW12" s="314">
        <v>4472292</v>
      </c>
      <c r="AX12" s="314">
        <v>4297813</v>
      </c>
      <c r="AY12" s="314">
        <v>4346500</v>
      </c>
      <c r="AZ12" s="314">
        <v>4232657</v>
      </c>
    </row>
    <row r="13" spans="1:52" s="111" customFormat="1">
      <c r="A13" s="129" t="s">
        <v>172</v>
      </c>
      <c r="B13" s="314">
        <v>0</v>
      </c>
      <c r="C13" s="314"/>
      <c r="D13" s="314">
        <v>0</v>
      </c>
      <c r="E13" s="314"/>
      <c r="F13" s="314">
        <v>0</v>
      </c>
      <c r="G13" s="314"/>
      <c r="H13" s="314">
        <v>0</v>
      </c>
      <c r="I13" s="314"/>
      <c r="J13" s="314">
        <v>0</v>
      </c>
      <c r="K13" s="314">
        <v>0</v>
      </c>
      <c r="L13" s="314">
        <v>0</v>
      </c>
      <c r="M13" s="314">
        <v>0</v>
      </c>
      <c r="N13" s="314">
        <v>0</v>
      </c>
      <c r="O13" s="314">
        <v>0</v>
      </c>
      <c r="P13" s="314">
        <v>0</v>
      </c>
      <c r="Q13" s="314">
        <v>0</v>
      </c>
      <c r="R13" s="314">
        <v>0</v>
      </c>
      <c r="S13" s="314">
        <v>0</v>
      </c>
      <c r="T13" s="314">
        <v>0</v>
      </c>
      <c r="U13" s="314">
        <v>0</v>
      </c>
      <c r="V13" s="314">
        <v>0</v>
      </c>
      <c r="W13" s="314">
        <v>0</v>
      </c>
      <c r="X13" s="314">
        <v>0</v>
      </c>
      <c r="Y13" s="314">
        <v>0</v>
      </c>
      <c r="Z13" s="314">
        <v>0</v>
      </c>
      <c r="AA13" s="314">
        <v>0</v>
      </c>
      <c r="AB13" s="314">
        <v>0</v>
      </c>
      <c r="AC13" s="314">
        <v>0</v>
      </c>
      <c r="AD13" s="314">
        <v>0</v>
      </c>
      <c r="AE13" s="314">
        <v>0</v>
      </c>
      <c r="AF13" s="314">
        <v>0</v>
      </c>
      <c r="AG13" s="314">
        <v>0</v>
      </c>
      <c r="AH13" s="314">
        <v>0</v>
      </c>
      <c r="AI13" s="314">
        <v>0</v>
      </c>
      <c r="AJ13" s="314">
        <v>0</v>
      </c>
      <c r="AK13" s="314">
        <v>0</v>
      </c>
      <c r="AL13" s="314">
        <v>582851</v>
      </c>
      <c r="AM13" s="314">
        <v>617296</v>
      </c>
      <c r="AN13" s="314">
        <v>626063</v>
      </c>
      <c r="AO13" s="314">
        <v>977733</v>
      </c>
      <c r="AP13" s="314">
        <v>980618</v>
      </c>
      <c r="AQ13" s="314">
        <v>1008201</v>
      </c>
      <c r="AR13" s="314">
        <v>2461255</v>
      </c>
      <c r="AS13" s="314">
        <v>2514697</v>
      </c>
      <c r="AT13" s="314">
        <v>2198852</v>
      </c>
      <c r="AU13" s="314">
        <v>690217</v>
      </c>
      <c r="AV13" s="314">
        <v>717946</v>
      </c>
      <c r="AW13" s="314">
        <v>1733121</v>
      </c>
      <c r="AX13" s="314">
        <v>1484023</v>
      </c>
      <c r="AY13" s="314">
        <v>1565973</v>
      </c>
      <c r="AZ13" s="314">
        <v>2233493</v>
      </c>
    </row>
    <row r="14" spans="1:52" s="111" customFormat="1">
      <c r="A14" s="129" t="s">
        <v>173</v>
      </c>
      <c r="N14" s="160"/>
      <c r="O14" s="160"/>
      <c r="P14" s="160"/>
      <c r="Q14" s="160"/>
      <c r="R14" s="160"/>
      <c r="S14" s="160"/>
      <c r="T14" s="160"/>
      <c r="U14" s="160"/>
      <c r="V14" s="160"/>
      <c r="W14" s="160"/>
      <c r="X14" s="160"/>
      <c r="Y14" s="160"/>
      <c r="Z14" s="261"/>
      <c r="AA14" s="261"/>
      <c r="AB14" s="261"/>
      <c r="AC14" s="261"/>
      <c r="AD14" s="314"/>
      <c r="AE14" s="314"/>
      <c r="AF14" s="314"/>
      <c r="AG14" s="314"/>
      <c r="AH14" s="314"/>
      <c r="AI14" s="314"/>
      <c r="AJ14" s="314"/>
      <c r="AK14" s="314"/>
      <c r="AL14" s="314"/>
      <c r="AM14" s="314">
        <v>0</v>
      </c>
      <c r="AN14" s="314">
        <v>0</v>
      </c>
      <c r="AO14" s="314">
        <v>0</v>
      </c>
      <c r="AP14" s="314">
        <v>0</v>
      </c>
      <c r="AQ14" s="314">
        <v>0</v>
      </c>
      <c r="AR14" s="314">
        <v>0</v>
      </c>
      <c r="AS14" s="314">
        <v>0</v>
      </c>
      <c r="AT14" s="314">
        <v>0</v>
      </c>
      <c r="AU14" s="314">
        <v>0</v>
      </c>
      <c r="AV14" s="314">
        <v>0</v>
      </c>
      <c r="AW14" s="314">
        <v>0</v>
      </c>
      <c r="AX14" s="314">
        <v>0</v>
      </c>
      <c r="AY14" s="314">
        <v>0</v>
      </c>
      <c r="AZ14" s="314">
        <v>0</v>
      </c>
    </row>
    <row r="15" spans="1:52" s="111" customFormat="1">
      <c r="A15" s="129" t="s">
        <v>174</v>
      </c>
      <c r="B15" s="111">
        <v>368972</v>
      </c>
      <c r="D15" s="111">
        <v>370386</v>
      </c>
      <c r="F15" s="111">
        <v>366751</v>
      </c>
      <c r="H15" s="111">
        <v>366736</v>
      </c>
      <c r="J15" s="111">
        <v>403113</v>
      </c>
      <c r="K15" s="111">
        <v>419290</v>
      </c>
      <c r="L15" s="111">
        <v>466375</v>
      </c>
      <c r="M15" s="111">
        <v>490654</v>
      </c>
      <c r="N15" s="160">
        <v>586632</v>
      </c>
      <c r="O15" s="160">
        <v>648643</v>
      </c>
      <c r="P15" s="160">
        <v>699936</v>
      </c>
      <c r="Q15" s="160">
        <v>758926</v>
      </c>
      <c r="R15" s="160">
        <v>839270</v>
      </c>
      <c r="S15" s="160">
        <v>930731</v>
      </c>
      <c r="T15" s="160">
        <v>1012905</v>
      </c>
      <c r="U15" s="160">
        <v>1054428</v>
      </c>
      <c r="V15" s="160">
        <v>1114067</v>
      </c>
      <c r="W15" s="160">
        <v>1172737</v>
      </c>
      <c r="X15" s="160">
        <v>1210570</v>
      </c>
      <c r="Y15" s="160">
        <v>1257120</v>
      </c>
      <c r="Z15" s="261">
        <v>1323247</v>
      </c>
      <c r="AA15" s="261">
        <v>1347516</v>
      </c>
      <c r="AB15" s="261">
        <v>1280869</v>
      </c>
      <c r="AC15" s="261">
        <v>1254446</v>
      </c>
      <c r="AD15" s="314">
        <v>1313235</v>
      </c>
      <c r="AE15" s="314">
        <v>1346892</v>
      </c>
      <c r="AF15" s="314">
        <v>1344674</v>
      </c>
      <c r="AG15" s="314">
        <v>1333794</v>
      </c>
      <c r="AH15" s="314">
        <v>1382655</v>
      </c>
      <c r="AI15" s="314">
        <v>1372542</v>
      </c>
      <c r="AJ15" s="314">
        <v>1416104</v>
      </c>
      <c r="AK15" s="314">
        <v>1556167</v>
      </c>
      <c r="AL15" s="314">
        <v>1710921</v>
      </c>
      <c r="AM15" s="314">
        <v>1726425</v>
      </c>
      <c r="AN15" s="314">
        <v>1772545</v>
      </c>
      <c r="AO15" s="314">
        <v>1771812</v>
      </c>
      <c r="AP15" s="314">
        <v>1869256</v>
      </c>
      <c r="AQ15" s="314">
        <v>1944988</v>
      </c>
      <c r="AR15" s="314">
        <v>2003583</v>
      </c>
      <c r="AS15" s="314">
        <v>2072642</v>
      </c>
      <c r="AT15" s="314">
        <v>2296304</v>
      </c>
      <c r="AU15" s="314">
        <v>2389635</v>
      </c>
      <c r="AV15" s="314">
        <v>2472337</v>
      </c>
      <c r="AW15" s="314">
        <v>2602779</v>
      </c>
      <c r="AX15" s="314">
        <v>2895732</v>
      </c>
      <c r="AY15" s="314">
        <v>3165411</v>
      </c>
      <c r="AZ15" s="314">
        <v>3396534</v>
      </c>
    </row>
    <row r="16" spans="1:52" s="111" customFormat="1">
      <c r="A16" s="129" t="s">
        <v>175</v>
      </c>
      <c r="B16" s="111">
        <v>553555</v>
      </c>
      <c r="D16" s="111">
        <v>570024</v>
      </c>
      <c r="F16" s="111">
        <v>627302</v>
      </c>
      <c r="H16" s="111">
        <v>766444</v>
      </c>
      <c r="J16" s="111">
        <v>762930</v>
      </c>
      <c r="K16" s="111">
        <v>795693</v>
      </c>
      <c r="L16" s="111">
        <v>881014</v>
      </c>
      <c r="M16" s="111">
        <v>1055333</v>
      </c>
      <c r="N16" s="160">
        <v>1014888</v>
      </c>
      <c r="O16" s="160">
        <v>1069911</v>
      </c>
      <c r="P16" s="160">
        <v>1193705</v>
      </c>
      <c r="Q16" s="160">
        <v>1450247</v>
      </c>
      <c r="R16" s="160">
        <v>1453844</v>
      </c>
      <c r="S16" s="160">
        <v>1579292</v>
      </c>
      <c r="T16" s="160">
        <v>1788293</v>
      </c>
      <c r="U16" s="160">
        <v>2141010</v>
      </c>
      <c r="V16" s="160">
        <v>1714364</v>
      </c>
      <c r="W16" s="160">
        <v>1864632</v>
      </c>
      <c r="X16" s="160">
        <v>1936785</v>
      </c>
      <c r="Y16" s="160">
        <v>2215105</v>
      </c>
      <c r="Z16" s="261">
        <v>2022565</v>
      </c>
      <c r="AA16" s="261">
        <v>1934328</v>
      </c>
      <c r="AB16" s="261">
        <v>1947682</v>
      </c>
      <c r="AC16" s="261">
        <v>2253601</v>
      </c>
      <c r="AD16" s="314">
        <v>2153856</v>
      </c>
      <c r="AE16" s="314">
        <v>2254022</v>
      </c>
      <c r="AF16" s="314">
        <v>2328565</v>
      </c>
      <c r="AG16" s="314">
        <v>2753991</v>
      </c>
      <c r="AH16" s="314">
        <v>2698326</v>
      </c>
      <c r="AI16" s="314">
        <v>2718968</v>
      </c>
      <c r="AJ16" s="314">
        <v>2866785</v>
      </c>
      <c r="AK16" s="314">
        <v>3406636</v>
      </c>
      <c r="AL16" s="314">
        <v>3226286</v>
      </c>
      <c r="AM16" s="314">
        <v>3274987</v>
      </c>
      <c r="AN16" s="314">
        <v>3317838</v>
      </c>
      <c r="AO16" s="314">
        <v>3741561</v>
      </c>
      <c r="AP16" s="314">
        <v>3436285</v>
      </c>
      <c r="AQ16" s="314">
        <v>3529400</v>
      </c>
      <c r="AR16" s="314">
        <v>3830093</v>
      </c>
      <c r="AS16" s="314">
        <v>4509008</v>
      </c>
      <c r="AT16" s="314">
        <v>4235284</v>
      </c>
      <c r="AU16" s="314">
        <v>3712148</v>
      </c>
      <c r="AV16" s="314">
        <v>4659835</v>
      </c>
      <c r="AW16" s="314">
        <v>5565965</v>
      </c>
      <c r="AX16" s="314">
        <v>5595908</v>
      </c>
      <c r="AY16" s="314">
        <v>6209071</v>
      </c>
      <c r="AZ16" s="314">
        <v>6687001</v>
      </c>
    </row>
    <row r="17" spans="1:56" s="111" customFormat="1">
      <c r="A17" s="129" t="s">
        <v>176</v>
      </c>
      <c r="B17" s="111">
        <v>1626130</v>
      </c>
      <c r="D17" s="111">
        <v>1676118</v>
      </c>
      <c r="F17" s="111">
        <v>1823593</v>
      </c>
      <c r="H17" s="111">
        <v>1926151</v>
      </c>
      <c r="J17" s="111">
        <v>1863095</v>
      </c>
      <c r="K17" s="111">
        <v>1844567</v>
      </c>
      <c r="L17" s="111">
        <v>1991393</v>
      </c>
      <c r="M17" s="111">
        <v>2019019</v>
      </c>
      <c r="N17" s="160">
        <v>1926583</v>
      </c>
      <c r="O17" s="160">
        <v>1933824</v>
      </c>
      <c r="P17" s="160">
        <v>2139914</v>
      </c>
      <c r="Q17" s="160">
        <v>2273358</v>
      </c>
      <c r="R17" s="160">
        <v>2239517</v>
      </c>
      <c r="S17" s="160">
        <v>2279476</v>
      </c>
      <c r="T17" s="160">
        <v>2598438</v>
      </c>
      <c r="U17" s="160">
        <v>2737949</v>
      </c>
      <c r="V17" s="160">
        <v>2620969</v>
      </c>
      <c r="W17" s="160">
        <v>2588608</v>
      </c>
      <c r="X17" s="160">
        <v>2712579</v>
      </c>
      <c r="Y17" s="160">
        <v>3156539</v>
      </c>
      <c r="Z17" s="261">
        <v>2946536</v>
      </c>
      <c r="AA17" s="261">
        <v>2970545</v>
      </c>
      <c r="AB17" s="261">
        <v>3077787</v>
      </c>
      <c r="AC17" s="261">
        <v>3321247</v>
      </c>
      <c r="AD17" s="314">
        <v>3182861</v>
      </c>
      <c r="AE17" s="314">
        <v>3157245</v>
      </c>
      <c r="AF17" s="314">
        <v>3262376</v>
      </c>
      <c r="AG17" s="314">
        <v>3328757</v>
      </c>
      <c r="AH17" s="314">
        <v>3238985</v>
      </c>
      <c r="AI17" s="314">
        <v>3318158</v>
      </c>
      <c r="AJ17" s="314">
        <v>3500064</v>
      </c>
      <c r="AK17" s="314">
        <v>3598072</v>
      </c>
      <c r="AL17" s="314">
        <v>3500697</v>
      </c>
      <c r="AM17" s="314">
        <v>3498468</v>
      </c>
      <c r="AN17" s="314">
        <v>3563725</v>
      </c>
      <c r="AO17" s="314">
        <v>3629846</v>
      </c>
      <c r="AP17" s="314">
        <v>3426634</v>
      </c>
      <c r="AQ17" s="314">
        <v>3453780</v>
      </c>
      <c r="AR17" s="314">
        <v>3652441</v>
      </c>
      <c r="AS17" s="314">
        <v>3998526</v>
      </c>
      <c r="AT17" s="314">
        <v>3928185</v>
      </c>
      <c r="AU17" s="314">
        <v>3834530</v>
      </c>
      <c r="AV17" s="314">
        <v>4278294</v>
      </c>
      <c r="AW17" s="314">
        <v>4760792</v>
      </c>
      <c r="AX17" s="314">
        <v>4752672</v>
      </c>
      <c r="AY17" s="314">
        <v>4831017</v>
      </c>
      <c r="AZ17" s="314">
        <v>5295557</v>
      </c>
    </row>
    <row r="18" spans="1:56" s="111" customFormat="1">
      <c r="A18" s="160" t="s">
        <v>177</v>
      </c>
      <c r="B18" s="160">
        <v>0</v>
      </c>
      <c r="C18" s="160"/>
      <c r="D18" s="160">
        <v>0</v>
      </c>
      <c r="E18" s="160"/>
      <c r="F18" s="160">
        <v>0</v>
      </c>
      <c r="G18" s="160"/>
      <c r="H18" s="160">
        <v>0</v>
      </c>
      <c r="I18" s="160"/>
      <c r="J18" s="160">
        <v>0</v>
      </c>
      <c r="K18" s="160">
        <v>0</v>
      </c>
      <c r="L18" s="160">
        <v>0</v>
      </c>
      <c r="M18" s="160">
        <v>0</v>
      </c>
      <c r="N18" s="160">
        <v>0</v>
      </c>
      <c r="O18" s="160">
        <v>0</v>
      </c>
      <c r="P18" s="160">
        <v>0</v>
      </c>
      <c r="Q18" s="160">
        <v>0</v>
      </c>
      <c r="R18" s="160">
        <v>27028</v>
      </c>
      <c r="S18" s="160">
        <v>29984</v>
      </c>
      <c r="T18" s="160">
        <v>30337</v>
      </c>
      <c r="U18" s="160">
        <v>38215</v>
      </c>
      <c r="V18" s="160">
        <v>35439</v>
      </c>
      <c r="W18" s="160">
        <v>40420</v>
      </c>
      <c r="X18" s="160">
        <v>45624</v>
      </c>
      <c r="Y18" s="160">
        <v>39567</v>
      </c>
      <c r="Z18" s="261">
        <v>49932</v>
      </c>
      <c r="AA18" s="261">
        <v>47664</v>
      </c>
      <c r="AB18" s="261">
        <v>54206</v>
      </c>
      <c r="AC18" s="261">
        <v>55362</v>
      </c>
      <c r="AD18" s="314">
        <v>73173</v>
      </c>
      <c r="AE18" s="314">
        <v>76309</v>
      </c>
      <c r="AF18" s="314">
        <v>84755</v>
      </c>
      <c r="AG18" s="314">
        <v>96951</v>
      </c>
      <c r="AH18" s="314">
        <v>102569</v>
      </c>
      <c r="AI18" s="314">
        <v>92880</v>
      </c>
      <c r="AJ18" s="314">
        <v>93264</v>
      </c>
      <c r="AK18" s="314">
        <v>94524</v>
      </c>
      <c r="AL18" s="314">
        <v>91782</v>
      </c>
      <c r="AM18" s="314">
        <v>75144</v>
      </c>
      <c r="AN18" s="314">
        <v>74203</v>
      </c>
      <c r="AO18" s="314">
        <v>67562</v>
      </c>
      <c r="AP18" s="314">
        <v>53734</v>
      </c>
      <c r="AQ18" s="314">
        <v>48724</v>
      </c>
      <c r="AR18" s="314">
        <v>54287</v>
      </c>
      <c r="AS18" s="314">
        <v>63409</v>
      </c>
      <c r="AT18" s="314">
        <v>61966</v>
      </c>
      <c r="AU18" s="314">
        <v>66117</v>
      </c>
      <c r="AV18" s="314">
        <v>53448</v>
      </c>
      <c r="AW18" s="314">
        <v>70304</v>
      </c>
      <c r="AX18" s="314">
        <v>69089</v>
      </c>
      <c r="AY18" s="314">
        <v>64838</v>
      </c>
      <c r="AZ18" s="314">
        <v>67725</v>
      </c>
    </row>
    <row r="19" spans="1:56" s="111" customFormat="1">
      <c r="A19" s="129" t="s">
        <v>178</v>
      </c>
      <c r="B19" s="111">
        <v>8695</v>
      </c>
      <c r="D19" s="111">
        <v>6324</v>
      </c>
      <c r="F19" s="111">
        <v>27553</v>
      </c>
      <c r="H19" s="111">
        <v>25507</v>
      </c>
      <c r="J19" s="111">
        <v>22830</v>
      </c>
      <c r="K19" s="111">
        <v>10588</v>
      </c>
      <c r="L19" s="111">
        <v>18854</v>
      </c>
      <c r="M19" s="111">
        <v>18048</v>
      </c>
      <c r="N19" s="160">
        <v>12190</v>
      </c>
      <c r="O19" s="160">
        <v>54558</v>
      </c>
      <c r="P19" s="160">
        <v>58358</v>
      </c>
      <c r="Q19" s="160">
        <v>53265</v>
      </c>
      <c r="R19" s="160">
        <v>61027</v>
      </c>
      <c r="S19" s="160">
        <v>60265</v>
      </c>
      <c r="T19" s="160">
        <v>79847</v>
      </c>
      <c r="U19" s="160">
        <v>76784</v>
      </c>
      <c r="V19" s="160">
        <v>79190</v>
      </c>
      <c r="W19" s="160">
        <v>68789</v>
      </c>
      <c r="X19" s="160">
        <v>61723</v>
      </c>
      <c r="Y19" s="160">
        <v>73557</v>
      </c>
      <c r="Z19" s="261">
        <v>85900</v>
      </c>
      <c r="AA19" s="261">
        <v>61384</v>
      </c>
      <c r="AB19" s="261">
        <v>88303</v>
      </c>
      <c r="AC19" s="261">
        <v>74080</v>
      </c>
      <c r="AD19" s="314">
        <v>89897</v>
      </c>
      <c r="AE19" s="314">
        <v>76375</v>
      </c>
      <c r="AF19" s="314">
        <v>78745</v>
      </c>
      <c r="AG19" s="314">
        <v>81174</v>
      </c>
      <c r="AH19" s="314">
        <v>77982</v>
      </c>
      <c r="AI19" s="314">
        <v>80648</v>
      </c>
      <c r="AJ19" s="314">
        <v>84182</v>
      </c>
      <c r="AK19" s="314">
        <v>125847</v>
      </c>
      <c r="AL19" s="314">
        <v>104213</v>
      </c>
      <c r="AM19" s="314">
        <v>114721</v>
      </c>
      <c r="AN19" s="314">
        <v>113544</v>
      </c>
      <c r="AO19" s="314">
        <v>104738</v>
      </c>
      <c r="AP19" s="314">
        <v>98555</v>
      </c>
      <c r="AQ19" s="314">
        <v>98917</v>
      </c>
      <c r="AR19" s="314">
        <v>115368</v>
      </c>
      <c r="AS19" s="314">
        <v>118477</v>
      </c>
      <c r="AT19" s="314">
        <v>125758</v>
      </c>
      <c r="AU19" s="314">
        <v>125348</v>
      </c>
      <c r="AV19" s="314">
        <v>148184</v>
      </c>
      <c r="AW19" s="314">
        <v>186482</v>
      </c>
      <c r="AX19" s="314">
        <v>191319</v>
      </c>
      <c r="AY19" s="314">
        <v>180106</v>
      </c>
      <c r="AZ19" s="314">
        <v>180487</v>
      </c>
      <c r="BD19" s="111">
        <v>0.375</v>
      </c>
    </row>
    <row r="20" spans="1:56" s="111" customFormat="1">
      <c r="A20" s="129" t="s">
        <v>179</v>
      </c>
      <c r="B20" s="111">
        <v>461277</v>
      </c>
      <c r="D20" s="111">
        <v>482261</v>
      </c>
      <c r="F20" s="111">
        <v>519193</v>
      </c>
      <c r="H20" s="111">
        <v>543392</v>
      </c>
      <c r="J20" s="111">
        <v>564576</v>
      </c>
      <c r="K20" s="111">
        <v>588746</v>
      </c>
      <c r="L20" s="111">
        <v>619204</v>
      </c>
      <c r="M20" s="111">
        <v>651249</v>
      </c>
      <c r="N20" s="160">
        <v>680303</v>
      </c>
      <c r="O20" s="160">
        <v>706914</v>
      </c>
      <c r="P20" s="160">
        <v>778511</v>
      </c>
      <c r="Q20" s="160">
        <v>815397</v>
      </c>
      <c r="R20" s="160">
        <v>846947</v>
      </c>
      <c r="S20" s="160">
        <v>872041</v>
      </c>
      <c r="T20" s="160">
        <v>907034</v>
      </c>
      <c r="U20" s="160">
        <v>347290</v>
      </c>
      <c r="V20" s="160">
        <v>316574</v>
      </c>
      <c r="W20" s="160">
        <v>334922</v>
      </c>
      <c r="X20" s="160">
        <v>375598</v>
      </c>
      <c r="Y20" s="160">
        <v>387633</v>
      </c>
      <c r="Z20" s="261">
        <v>424428</v>
      </c>
      <c r="AA20" s="261">
        <v>433429</v>
      </c>
      <c r="AB20" s="261">
        <v>524270</v>
      </c>
      <c r="AC20" s="261">
        <v>502875</v>
      </c>
      <c r="AD20" s="314">
        <v>476830</v>
      </c>
      <c r="AE20" s="314">
        <v>490130</v>
      </c>
      <c r="AF20" s="314">
        <v>467109</v>
      </c>
      <c r="AG20" s="314">
        <v>501508</v>
      </c>
      <c r="AH20" s="314">
        <v>466953</v>
      </c>
      <c r="AI20" s="314">
        <v>469476</v>
      </c>
      <c r="AJ20" s="314">
        <v>442446</v>
      </c>
      <c r="AK20" s="314">
        <v>458019</v>
      </c>
      <c r="AL20" s="314">
        <v>394465</v>
      </c>
      <c r="AM20" s="314">
        <v>446810</v>
      </c>
      <c r="AN20" s="314">
        <v>433085</v>
      </c>
      <c r="AO20" s="314">
        <v>278468</v>
      </c>
      <c r="AP20" s="314">
        <v>296206</v>
      </c>
      <c r="AQ20" s="314">
        <v>263924</v>
      </c>
      <c r="AR20" s="314">
        <v>292468</v>
      </c>
      <c r="AS20" s="314">
        <v>264930</v>
      </c>
      <c r="AT20" s="314">
        <v>274353</v>
      </c>
      <c r="AU20" s="314">
        <v>359833</v>
      </c>
      <c r="AV20" s="314">
        <v>366044</v>
      </c>
      <c r="AW20" s="314">
        <v>333053</v>
      </c>
      <c r="AX20" s="314">
        <v>405415</v>
      </c>
      <c r="AY20" s="314">
        <v>504846</v>
      </c>
      <c r="AZ20" s="111">
        <v>579592</v>
      </c>
      <c r="BD20" s="111">
        <v>0.34375</v>
      </c>
    </row>
    <row r="21" spans="1:56" s="111" customFormat="1">
      <c r="A21" s="129" t="s">
        <v>180</v>
      </c>
      <c r="B21" s="111">
        <v>77843</v>
      </c>
      <c r="D21" s="111">
        <v>77791</v>
      </c>
      <c r="F21" s="111">
        <v>354555</v>
      </c>
      <c r="H21" s="111">
        <v>416040</v>
      </c>
      <c r="J21" s="111">
        <v>133599</v>
      </c>
      <c r="K21" s="111">
        <v>276617</v>
      </c>
      <c r="L21" s="111">
        <v>367442</v>
      </c>
      <c r="M21" s="111">
        <v>498724</v>
      </c>
      <c r="N21" s="160">
        <v>230076</v>
      </c>
      <c r="O21" s="160">
        <v>154943</v>
      </c>
      <c r="P21" s="160">
        <v>108345</v>
      </c>
      <c r="Q21" s="160">
        <v>142127</v>
      </c>
      <c r="R21" s="160">
        <v>128531</v>
      </c>
      <c r="S21" s="160">
        <v>121651</v>
      </c>
      <c r="T21" s="160">
        <v>126122</v>
      </c>
      <c r="U21" s="160">
        <v>194757</v>
      </c>
      <c r="V21" s="160">
        <v>128207</v>
      </c>
      <c r="W21" s="160">
        <v>70863</v>
      </c>
      <c r="X21" s="160">
        <v>57236</v>
      </c>
      <c r="Y21" s="160">
        <v>74899</v>
      </c>
      <c r="Z21" s="261">
        <v>57842</v>
      </c>
      <c r="AA21" s="261">
        <v>55782</v>
      </c>
      <c r="AB21" s="261">
        <v>73607</v>
      </c>
      <c r="AC21" s="261">
        <v>144336</v>
      </c>
      <c r="AD21" s="314">
        <v>80703</v>
      </c>
      <c r="AE21" s="314">
        <v>80713</v>
      </c>
      <c r="AF21" s="314">
        <v>91644</v>
      </c>
      <c r="AG21" s="314">
        <v>177115</v>
      </c>
      <c r="AH21" s="314">
        <v>128099</v>
      </c>
      <c r="AI21" s="314">
        <v>185923</v>
      </c>
      <c r="AJ21" s="314">
        <v>89341</v>
      </c>
      <c r="AK21" s="314">
        <v>111819</v>
      </c>
      <c r="AL21" s="314">
        <v>119225</v>
      </c>
      <c r="AM21" s="314">
        <v>130788</v>
      </c>
      <c r="AN21" s="314">
        <v>113968</v>
      </c>
      <c r="AO21" s="314">
        <v>159578</v>
      </c>
      <c r="AP21" s="314">
        <v>167757</v>
      </c>
      <c r="AQ21" s="314">
        <v>164749</v>
      </c>
      <c r="AR21" s="314">
        <v>156715</v>
      </c>
      <c r="AS21" s="314">
        <v>157589</v>
      </c>
      <c r="AT21" s="314">
        <v>158309</v>
      </c>
      <c r="AU21" s="314">
        <v>156058</v>
      </c>
      <c r="AV21" s="314">
        <v>154666</v>
      </c>
      <c r="AW21" s="314">
        <v>132320</v>
      </c>
      <c r="AX21" s="314">
        <v>154661</v>
      </c>
      <c r="AY21" s="314">
        <v>223150</v>
      </c>
      <c r="AZ21" s="314">
        <v>204313</v>
      </c>
      <c r="BD21" s="111">
        <f>BD19-BD20</f>
        <v>3.125E-2</v>
      </c>
    </row>
    <row r="22" spans="1:56" s="111" customFormat="1">
      <c r="A22" s="129" t="s">
        <v>181</v>
      </c>
      <c r="B22" s="111">
        <v>112555</v>
      </c>
      <c r="D22" s="111">
        <v>100461</v>
      </c>
      <c r="F22" s="111">
        <v>81347</v>
      </c>
      <c r="H22" s="111">
        <v>92762</v>
      </c>
      <c r="J22" s="111">
        <v>130330</v>
      </c>
      <c r="K22" s="111">
        <v>126963</v>
      </c>
      <c r="L22" s="111">
        <v>125851</v>
      </c>
      <c r="M22" s="111">
        <v>128883</v>
      </c>
      <c r="N22" s="160">
        <v>141354</v>
      </c>
      <c r="O22" s="160">
        <v>122638</v>
      </c>
      <c r="P22" s="160">
        <v>122505</v>
      </c>
      <c r="Q22" s="160">
        <v>117444</v>
      </c>
      <c r="R22" s="160">
        <v>144657</v>
      </c>
      <c r="S22" s="160">
        <v>126904</v>
      </c>
      <c r="T22" s="160">
        <v>135673</v>
      </c>
      <c r="U22" s="160">
        <v>113202</v>
      </c>
      <c r="V22" s="160">
        <v>121153</v>
      </c>
      <c r="W22" s="160">
        <v>142999</v>
      </c>
      <c r="X22" s="160">
        <v>184746</v>
      </c>
      <c r="Y22" s="160">
        <v>168945</v>
      </c>
      <c r="Z22" s="261">
        <v>199568</v>
      </c>
      <c r="AA22" s="261">
        <v>196162</v>
      </c>
      <c r="AB22" s="261">
        <v>173728</v>
      </c>
      <c r="AC22" s="261">
        <v>167098</v>
      </c>
      <c r="AD22" s="314">
        <v>221285</v>
      </c>
      <c r="AE22" s="314">
        <v>196535</v>
      </c>
      <c r="AF22" s="314">
        <v>181718</v>
      </c>
      <c r="AG22" s="314">
        <v>188672</v>
      </c>
      <c r="AH22" s="314">
        <v>201450</v>
      </c>
      <c r="AI22" s="314">
        <v>193104</v>
      </c>
      <c r="AJ22" s="314">
        <v>168854</v>
      </c>
      <c r="AK22" s="314">
        <v>146020</v>
      </c>
      <c r="AL22" s="314">
        <v>206271</v>
      </c>
      <c r="AM22" s="314">
        <v>198238</v>
      </c>
      <c r="AN22" s="314">
        <v>143996</v>
      </c>
      <c r="AO22" s="314">
        <v>172892</v>
      </c>
      <c r="AP22" s="314">
        <v>201923</v>
      </c>
      <c r="AQ22" s="314">
        <v>186821</v>
      </c>
      <c r="AR22" s="314">
        <v>166455</v>
      </c>
      <c r="AS22" s="314">
        <v>178690</v>
      </c>
      <c r="AT22" s="314">
        <v>180241</v>
      </c>
      <c r="AU22" s="314">
        <v>189505</v>
      </c>
      <c r="AV22" s="314">
        <v>120997</v>
      </c>
      <c r="AW22" s="314">
        <v>107899</v>
      </c>
      <c r="AX22" s="314">
        <v>153087</v>
      </c>
      <c r="AY22" s="314">
        <v>123881</v>
      </c>
      <c r="AZ22" s="314">
        <v>157672</v>
      </c>
    </row>
    <row r="23" spans="1:56" s="131" customFormat="1">
      <c r="A23" s="129" t="s">
        <v>182</v>
      </c>
      <c r="B23" s="135">
        <v>568494</v>
      </c>
      <c r="C23" s="111"/>
      <c r="D23" s="135">
        <v>580616</v>
      </c>
      <c r="E23" s="111"/>
      <c r="F23" s="135">
        <v>599508</v>
      </c>
      <c r="G23" s="111"/>
      <c r="H23" s="135">
        <v>590212</v>
      </c>
      <c r="I23" s="111"/>
      <c r="J23" s="135">
        <v>640054</v>
      </c>
      <c r="K23" s="135">
        <v>692544</v>
      </c>
      <c r="L23" s="135">
        <v>721797</v>
      </c>
      <c r="M23" s="135">
        <v>747908</v>
      </c>
      <c r="N23" s="162">
        <v>857232</v>
      </c>
      <c r="O23" s="162">
        <v>774647</v>
      </c>
      <c r="P23" s="162">
        <v>831211</v>
      </c>
      <c r="Q23" s="162">
        <v>857461</v>
      </c>
      <c r="R23" s="162">
        <v>853201</v>
      </c>
      <c r="S23" s="162">
        <v>995482</v>
      </c>
      <c r="T23" s="162">
        <v>999500</v>
      </c>
      <c r="U23" s="160">
        <v>840709</v>
      </c>
      <c r="V23" s="160">
        <v>886009</v>
      </c>
      <c r="W23" s="160">
        <v>935464</v>
      </c>
      <c r="X23" s="160">
        <v>986606</v>
      </c>
      <c r="Y23" s="160">
        <v>635251</v>
      </c>
      <c r="Z23" s="261">
        <v>988561</v>
      </c>
      <c r="AA23" s="261">
        <v>980129</v>
      </c>
      <c r="AB23" s="261">
        <v>1055190</v>
      </c>
      <c r="AC23" s="261">
        <v>668270</v>
      </c>
      <c r="AD23" s="314">
        <v>786913</v>
      </c>
      <c r="AE23" s="314">
        <v>763278</v>
      </c>
      <c r="AF23" s="314">
        <v>757019</v>
      </c>
      <c r="AG23" s="314">
        <v>764840</v>
      </c>
      <c r="AH23" s="314">
        <v>754582</v>
      </c>
      <c r="AI23" s="314">
        <v>745937</v>
      </c>
      <c r="AJ23" s="314">
        <v>783086</v>
      </c>
      <c r="AK23" s="314">
        <v>803630</v>
      </c>
      <c r="AL23" s="314">
        <v>792558</v>
      </c>
      <c r="AM23" s="314">
        <v>791404</v>
      </c>
      <c r="AN23" s="314">
        <v>691986</v>
      </c>
      <c r="AO23" s="314">
        <v>649610</v>
      </c>
      <c r="AP23" s="314">
        <v>624052</v>
      </c>
      <c r="AQ23" s="314">
        <v>761287</v>
      </c>
      <c r="AR23" s="314">
        <v>777961</v>
      </c>
      <c r="AS23" s="314">
        <v>790359</v>
      </c>
      <c r="AT23" s="314">
        <v>755754</v>
      </c>
      <c r="AU23" s="314">
        <v>731448</v>
      </c>
      <c r="AV23" s="314">
        <v>707513</v>
      </c>
      <c r="AW23" s="314">
        <v>799893</v>
      </c>
      <c r="AX23" s="314">
        <v>753739</v>
      </c>
      <c r="AY23" s="314">
        <v>819059</v>
      </c>
      <c r="AZ23" s="314">
        <v>822789</v>
      </c>
    </row>
    <row r="24" spans="1:56" s="131" customFormat="1">
      <c r="A24" s="129" t="s">
        <v>183</v>
      </c>
      <c r="B24" s="116" t="s">
        <v>28</v>
      </c>
      <c r="C24" s="111"/>
      <c r="D24" s="116" t="s">
        <v>28</v>
      </c>
      <c r="E24" s="111"/>
      <c r="F24" s="116" t="s">
        <v>28</v>
      </c>
      <c r="G24" s="111"/>
      <c r="H24" s="116" t="s">
        <v>28</v>
      </c>
      <c r="I24" s="111"/>
      <c r="J24" s="116" t="s">
        <v>28</v>
      </c>
      <c r="K24" s="116" t="s">
        <v>28</v>
      </c>
      <c r="L24" s="116" t="s">
        <v>28</v>
      </c>
      <c r="M24" s="116" t="s">
        <v>28</v>
      </c>
      <c r="N24" s="116" t="s">
        <v>28</v>
      </c>
      <c r="O24" s="116" t="s">
        <v>28</v>
      </c>
      <c r="P24" s="116" t="s">
        <v>28</v>
      </c>
      <c r="Q24" s="116" t="s">
        <v>28</v>
      </c>
      <c r="R24" s="116" t="s">
        <v>28</v>
      </c>
      <c r="S24" s="116" t="s">
        <v>28</v>
      </c>
      <c r="T24" s="116" t="s">
        <v>28</v>
      </c>
      <c r="U24" s="116" t="s">
        <v>28</v>
      </c>
      <c r="V24" s="160">
        <v>431</v>
      </c>
      <c r="W24" s="160">
        <v>3848</v>
      </c>
      <c r="X24" s="160">
        <v>360</v>
      </c>
      <c r="Y24" s="160">
        <v>1130</v>
      </c>
      <c r="Z24" s="261">
        <v>3597</v>
      </c>
      <c r="AA24" s="261">
        <v>1813</v>
      </c>
      <c r="AB24" s="261">
        <v>52915</v>
      </c>
      <c r="AC24" s="261">
        <v>37343</v>
      </c>
      <c r="AD24" s="314">
        <v>12723</v>
      </c>
      <c r="AE24" s="314">
        <v>0</v>
      </c>
      <c r="AF24" s="314">
        <v>0</v>
      </c>
      <c r="AG24" s="314">
        <v>1455</v>
      </c>
      <c r="AH24" s="314">
        <v>848</v>
      </c>
      <c r="AI24" s="314">
        <v>1189</v>
      </c>
      <c r="AJ24" s="314">
        <v>182</v>
      </c>
      <c r="AK24" s="314">
        <v>1071</v>
      </c>
      <c r="AL24" s="314">
        <v>0</v>
      </c>
      <c r="AM24" s="314">
        <v>3099</v>
      </c>
      <c r="AN24" s="314">
        <v>12908</v>
      </c>
      <c r="AO24" s="314">
        <v>5002</v>
      </c>
      <c r="AP24" s="314">
        <v>4404</v>
      </c>
      <c r="AQ24" s="314">
        <v>904</v>
      </c>
      <c r="AR24" s="314">
        <v>5683</v>
      </c>
      <c r="AS24" s="314">
        <v>7440</v>
      </c>
      <c r="AT24" s="314">
        <v>57829</v>
      </c>
      <c r="AU24" s="314">
        <v>917</v>
      </c>
      <c r="AV24" s="314">
        <v>38</v>
      </c>
      <c r="AW24" s="314">
        <v>0</v>
      </c>
      <c r="AX24" s="314">
        <v>257</v>
      </c>
      <c r="AY24" s="314">
        <v>5452</v>
      </c>
      <c r="AZ24" s="314">
        <v>37905</v>
      </c>
    </row>
    <row r="25" spans="1:56" s="131" customFormat="1">
      <c r="A25" s="129" t="s">
        <v>184</v>
      </c>
      <c r="B25" s="312"/>
      <c r="C25" s="111"/>
      <c r="D25" s="312"/>
      <c r="E25" s="111"/>
      <c r="F25" s="312"/>
      <c r="G25" s="111"/>
      <c r="H25" s="312"/>
      <c r="I25" s="111"/>
      <c r="J25" s="312"/>
      <c r="K25" s="312"/>
      <c r="L25" s="312"/>
      <c r="M25" s="312"/>
      <c r="N25" s="312"/>
      <c r="O25" s="312"/>
      <c r="P25" s="312"/>
      <c r="Q25" s="312"/>
      <c r="R25" s="312"/>
      <c r="S25" s="312"/>
      <c r="T25" s="312"/>
      <c r="U25" s="312"/>
      <c r="V25" s="314"/>
      <c r="W25" s="314"/>
      <c r="X25" s="314"/>
      <c r="Y25" s="314"/>
      <c r="Z25" s="314"/>
      <c r="AA25" s="314"/>
      <c r="AB25" s="314"/>
      <c r="AC25" s="314"/>
      <c r="AD25" s="314"/>
      <c r="AE25" s="314"/>
      <c r="AF25" s="314"/>
      <c r="AG25" s="314"/>
      <c r="AH25" s="314"/>
      <c r="AI25" s="314"/>
      <c r="AJ25" s="314"/>
      <c r="AK25" s="314"/>
      <c r="AL25" s="314"/>
      <c r="AM25" s="314"/>
      <c r="AN25" s="314"/>
      <c r="AO25" s="314"/>
      <c r="AP25" s="314"/>
      <c r="AQ25" s="314"/>
      <c r="AR25" s="314"/>
      <c r="AS25" s="314"/>
      <c r="AT25" s="314"/>
      <c r="AU25" s="314"/>
      <c r="AV25" s="314"/>
      <c r="AW25" s="314"/>
      <c r="AX25" s="314"/>
      <c r="AY25" s="314"/>
      <c r="AZ25" s="314"/>
    </row>
    <row r="26" spans="1:56" s="131" customFormat="1">
      <c r="A26" s="129" t="s">
        <v>191</v>
      </c>
      <c r="B26" s="312" t="s">
        <v>28</v>
      </c>
      <c r="C26" s="111"/>
      <c r="D26" s="312" t="s">
        <v>28</v>
      </c>
      <c r="E26" s="111"/>
      <c r="F26" s="312" t="s">
        <v>28</v>
      </c>
      <c r="G26" s="111"/>
      <c r="H26" s="312" t="s">
        <v>28</v>
      </c>
      <c r="I26" s="111"/>
      <c r="J26" s="312" t="s">
        <v>28</v>
      </c>
      <c r="K26" s="312" t="s">
        <v>28</v>
      </c>
      <c r="L26" s="312" t="s">
        <v>28</v>
      </c>
      <c r="M26" s="312" t="s">
        <v>28</v>
      </c>
      <c r="N26" s="312" t="s">
        <v>28</v>
      </c>
      <c r="O26" s="312" t="s">
        <v>28</v>
      </c>
      <c r="P26" s="312" t="s">
        <v>28</v>
      </c>
      <c r="Q26" s="312" t="s">
        <v>28</v>
      </c>
      <c r="R26" s="312" t="s">
        <v>28</v>
      </c>
      <c r="S26" s="312" t="s">
        <v>28</v>
      </c>
      <c r="T26" s="312" t="s">
        <v>28</v>
      </c>
      <c r="U26" s="312" t="s">
        <v>28</v>
      </c>
      <c r="V26" s="314">
        <v>0</v>
      </c>
      <c r="W26" s="314">
        <v>0</v>
      </c>
      <c r="X26" s="314">
        <v>0</v>
      </c>
      <c r="Y26" s="314">
        <v>0</v>
      </c>
      <c r="Z26" s="314">
        <v>0</v>
      </c>
      <c r="AA26" s="314">
        <v>0</v>
      </c>
      <c r="AB26" s="314">
        <v>0</v>
      </c>
      <c r="AC26" s="314">
        <v>0</v>
      </c>
      <c r="AD26" s="314">
        <v>0</v>
      </c>
      <c r="AE26" s="314">
        <v>0</v>
      </c>
      <c r="AF26" s="314">
        <v>0</v>
      </c>
      <c r="AG26" s="314">
        <v>0</v>
      </c>
      <c r="AH26" s="314">
        <v>0</v>
      </c>
      <c r="AI26" s="314">
        <v>0</v>
      </c>
      <c r="AJ26" s="314">
        <v>0</v>
      </c>
      <c r="AK26" s="314">
        <v>0</v>
      </c>
      <c r="AL26" s="314">
        <v>0</v>
      </c>
      <c r="AM26" s="314">
        <v>0</v>
      </c>
      <c r="AN26" s="314">
        <v>0</v>
      </c>
      <c r="AO26" s="314">
        <v>0</v>
      </c>
      <c r="AP26" s="314">
        <v>0</v>
      </c>
      <c r="AQ26" s="314">
        <v>0</v>
      </c>
      <c r="AR26" s="314">
        <v>0</v>
      </c>
      <c r="AS26" s="314">
        <v>0</v>
      </c>
      <c r="AT26" s="314">
        <v>0</v>
      </c>
      <c r="AU26" s="314">
        <v>0</v>
      </c>
      <c r="AV26" s="314">
        <v>0</v>
      </c>
      <c r="AW26" s="314">
        <v>0</v>
      </c>
      <c r="AX26" s="314">
        <v>0</v>
      </c>
      <c r="AY26" s="314">
        <v>344625</v>
      </c>
      <c r="AZ26" s="314">
        <v>421000</v>
      </c>
    </row>
    <row r="27" spans="1:56" s="131" customFormat="1">
      <c r="A27" s="129" t="s">
        <v>185</v>
      </c>
      <c r="B27" s="135">
        <v>9144</v>
      </c>
      <c r="C27" s="111"/>
      <c r="D27" s="135">
        <v>9100</v>
      </c>
      <c r="E27" s="111"/>
      <c r="F27" s="135">
        <v>9055</v>
      </c>
      <c r="G27" s="111"/>
      <c r="H27" s="135">
        <v>9010</v>
      </c>
      <c r="I27" s="111"/>
      <c r="J27" s="135">
        <v>8964</v>
      </c>
      <c r="K27" s="135">
        <v>8971</v>
      </c>
      <c r="L27" s="135">
        <v>8926</v>
      </c>
      <c r="M27" s="135">
        <v>8881</v>
      </c>
      <c r="N27" s="162">
        <v>8835</v>
      </c>
      <c r="O27" s="162">
        <v>8790</v>
      </c>
      <c r="P27" s="162">
        <v>8745</v>
      </c>
      <c r="Q27" s="162">
        <v>8700</v>
      </c>
      <c r="R27" s="162">
        <v>8655</v>
      </c>
      <c r="S27" s="162">
        <v>8976</v>
      </c>
      <c r="T27" s="162">
        <v>8930</v>
      </c>
      <c r="U27" s="160">
        <v>8883</v>
      </c>
      <c r="V27" s="160">
        <v>8837</v>
      </c>
      <c r="W27" s="160">
        <v>8790</v>
      </c>
      <c r="X27" s="160">
        <v>8744</v>
      </c>
      <c r="Y27" s="160">
        <v>8697</v>
      </c>
      <c r="Z27" s="261">
        <v>8650</v>
      </c>
      <c r="AA27" s="261">
        <v>8604</v>
      </c>
      <c r="AB27" s="261">
        <v>8557</v>
      </c>
      <c r="AC27" s="261">
        <v>8511</v>
      </c>
      <c r="AD27" s="314">
        <v>8464</v>
      </c>
      <c r="AE27" s="314">
        <v>8651</v>
      </c>
      <c r="AF27" s="314">
        <v>8603</v>
      </c>
      <c r="AG27" s="314">
        <v>8554</v>
      </c>
      <c r="AH27" s="314">
        <v>8505</v>
      </c>
      <c r="AI27" s="314">
        <v>8456</v>
      </c>
      <c r="AJ27" s="314">
        <v>8407</v>
      </c>
      <c r="AK27" s="314">
        <v>8358</v>
      </c>
      <c r="AL27" s="314">
        <v>7865</v>
      </c>
      <c r="AM27" s="314">
        <v>8260</v>
      </c>
      <c r="AN27" s="314">
        <v>99279</v>
      </c>
      <c r="AO27" s="314">
        <v>99233</v>
      </c>
      <c r="AP27" s="314">
        <v>99188</v>
      </c>
      <c r="AQ27" s="314">
        <v>135140</v>
      </c>
      <c r="AR27" s="314">
        <v>136263</v>
      </c>
      <c r="AS27" s="314">
        <v>132478</v>
      </c>
      <c r="AT27" s="314">
        <v>136659</v>
      </c>
      <c r="AU27" s="314">
        <v>133136</v>
      </c>
      <c r="AV27" s="314">
        <v>133038</v>
      </c>
      <c r="AW27" s="314">
        <v>139695</v>
      </c>
      <c r="AX27" s="314">
        <v>153608</v>
      </c>
      <c r="AY27" s="314">
        <v>151409</v>
      </c>
      <c r="AZ27" s="314">
        <v>118434</v>
      </c>
    </row>
    <row r="28" spans="1:56" s="111" customFormat="1">
      <c r="A28" s="129" t="s">
        <v>186</v>
      </c>
      <c r="B28" s="135">
        <v>1916518</v>
      </c>
      <c r="C28" s="135"/>
      <c r="D28" s="135">
        <v>1908841</v>
      </c>
      <c r="E28" s="135"/>
      <c r="F28" s="135">
        <v>1929638</v>
      </c>
      <c r="G28" s="135"/>
      <c r="H28" s="135">
        <v>1991189</v>
      </c>
      <c r="I28" s="135"/>
      <c r="J28" s="135">
        <v>1978380</v>
      </c>
      <c r="K28" s="135">
        <v>1984960</v>
      </c>
      <c r="L28" s="135">
        <v>2003323</v>
      </c>
      <c r="M28" s="135">
        <v>2032705</v>
      </c>
      <c r="N28" s="160">
        <v>1278947</v>
      </c>
      <c r="O28" s="160">
        <v>1286647</v>
      </c>
      <c r="P28" s="160">
        <v>1316973</v>
      </c>
      <c r="Q28" s="160">
        <v>1339722</v>
      </c>
      <c r="R28" s="160">
        <v>1352930</v>
      </c>
      <c r="S28" s="160">
        <v>1393661</v>
      </c>
      <c r="T28" s="160">
        <v>1407037</v>
      </c>
      <c r="U28" s="160">
        <v>1424597</v>
      </c>
      <c r="V28" s="160">
        <v>1442080</v>
      </c>
      <c r="W28" s="160">
        <v>1462769</v>
      </c>
      <c r="X28" s="160">
        <v>1479629</v>
      </c>
      <c r="Y28" s="160">
        <v>1490523</v>
      </c>
      <c r="Z28" s="261">
        <v>1491889</v>
      </c>
      <c r="AA28" s="261">
        <v>1517607</v>
      </c>
      <c r="AB28" s="261">
        <v>1586399</v>
      </c>
      <c r="AC28" s="261">
        <v>1649644</v>
      </c>
      <c r="AD28" s="314">
        <v>1671171</v>
      </c>
      <c r="AE28" s="314">
        <v>1736335</v>
      </c>
      <c r="AF28" s="314">
        <v>1762938</v>
      </c>
      <c r="AG28" s="314">
        <v>1823541</v>
      </c>
      <c r="AH28" s="314">
        <v>1849646</v>
      </c>
      <c r="AI28" s="314">
        <v>1889832</v>
      </c>
      <c r="AJ28" s="314">
        <v>1912814</v>
      </c>
      <c r="AK28" s="314">
        <v>1951476</v>
      </c>
      <c r="AL28" s="314">
        <v>1978095</v>
      </c>
      <c r="AM28" s="314">
        <v>1996939</v>
      </c>
      <c r="AN28" s="314">
        <v>2000246</v>
      </c>
      <c r="AO28" s="314">
        <v>2001097</v>
      </c>
      <c r="AP28" s="314">
        <v>1984710</v>
      </c>
      <c r="AQ28" s="314">
        <v>2013990</v>
      </c>
      <c r="AR28" s="314">
        <v>2023911</v>
      </c>
      <c r="AS28" s="314">
        <v>2036648</v>
      </c>
      <c r="AT28" s="314">
        <v>2037923</v>
      </c>
      <c r="AU28" s="314">
        <v>2076978</v>
      </c>
      <c r="AV28" s="314">
        <v>2122858</v>
      </c>
      <c r="AW28" s="314">
        <v>2156123</v>
      </c>
      <c r="AX28" s="314">
        <v>2188657</v>
      </c>
      <c r="AY28" s="314">
        <v>2223772</v>
      </c>
      <c r="AZ28" s="314">
        <v>2275624</v>
      </c>
    </row>
    <row r="29" spans="1:56" s="111" customFormat="1">
      <c r="A29" s="129" t="s">
        <v>187</v>
      </c>
      <c r="B29" s="111">
        <v>606583</v>
      </c>
      <c r="D29" s="111">
        <v>609422</v>
      </c>
      <c r="F29" s="111">
        <v>637638</v>
      </c>
      <c r="H29" s="111">
        <v>696818</v>
      </c>
      <c r="J29" s="111">
        <v>701948</v>
      </c>
      <c r="K29" s="111">
        <v>712304</v>
      </c>
      <c r="L29" s="111">
        <v>738205</v>
      </c>
      <c r="M29" s="111">
        <v>758795</v>
      </c>
      <c r="N29" s="160">
        <v>755937</v>
      </c>
      <c r="O29" s="160">
        <v>759886</v>
      </c>
      <c r="P29" s="160">
        <v>800685</v>
      </c>
      <c r="Q29" s="160">
        <v>837811</v>
      </c>
      <c r="R29" s="160">
        <v>848573</v>
      </c>
      <c r="S29" s="160">
        <v>874148</v>
      </c>
      <c r="T29" s="160">
        <v>946378</v>
      </c>
      <c r="U29" s="160">
        <v>1011519</v>
      </c>
      <c r="V29" s="160">
        <v>1014381</v>
      </c>
      <c r="W29" s="160">
        <v>1010636</v>
      </c>
      <c r="X29" s="160">
        <v>1058406</v>
      </c>
      <c r="Y29" s="160">
        <v>1116255</v>
      </c>
      <c r="Z29" s="261">
        <v>1121843</v>
      </c>
      <c r="AA29" s="261">
        <v>1110913</v>
      </c>
      <c r="AB29" s="261">
        <v>1125260</v>
      </c>
      <c r="AC29" s="261">
        <v>1195278</v>
      </c>
      <c r="AD29" s="314">
        <v>1214948</v>
      </c>
      <c r="AE29" s="314">
        <v>1210169</v>
      </c>
      <c r="AF29" s="314">
        <v>1218773</v>
      </c>
      <c r="AG29" s="314">
        <v>1241623</v>
      </c>
      <c r="AH29" s="314">
        <v>1236321</v>
      </c>
      <c r="AI29" s="314">
        <v>1241673</v>
      </c>
      <c r="AJ29" s="314">
        <v>1244449</v>
      </c>
      <c r="AK29" s="314">
        <v>1582937</v>
      </c>
      <c r="AL29" s="314">
        <v>1418834</v>
      </c>
      <c r="AM29" s="314">
        <v>1512800</v>
      </c>
      <c r="AN29" s="314">
        <v>1594214</v>
      </c>
      <c r="AO29" s="314">
        <v>1680731</v>
      </c>
      <c r="AP29" s="314">
        <v>1649583</v>
      </c>
      <c r="AQ29" s="314">
        <v>1661765</v>
      </c>
      <c r="AR29" s="314">
        <v>1698132</v>
      </c>
      <c r="AS29" s="314">
        <v>1862816</v>
      </c>
      <c r="AT29" s="314">
        <v>1834627</v>
      </c>
      <c r="AU29" s="314">
        <v>1758033</v>
      </c>
      <c r="AV29" s="314">
        <v>1856925</v>
      </c>
      <c r="AW29" s="314">
        <v>1998258</v>
      </c>
      <c r="AX29" s="314">
        <v>2034282</v>
      </c>
      <c r="AY29" s="314">
        <v>2060628</v>
      </c>
      <c r="AZ29" s="314">
        <v>2198412</v>
      </c>
    </row>
    <row r="30" spans="1:56" s="111" customFormat="1">
      <c r="A30" s="129" t="s">
        <v>188</v>
      </c>
      <c r="B30" s="111">
        <v>1309935</v>
      </c>
      <c r="D30" s="111">
        <v>1299419</v>
      </c>
      <c r="F30" s="111">
        <v>1292001</v>
      </c>
      <c r="H30" s="111">
        <v>1294371</v>
      </c>
      <c r="J30" s="111">
        <v>1276432</v>
      </c>
      <c r="K30" s="111">
        <v>1272656</v>
      </c>
      <c r="L30" s="111">
        <v>1265118</v>
      </c>
      <c r="M30" s="111">
        <v>1273910</v>
      </c>
      <c r="N30" s="158" t="s">
        <v>28</v>
      </c>
      <c r="O30" s="158" t="s">
        <v>28</v>
      </c>
      <c r="P30" s="158" t="s">
        <v>28</v>
      </c>
      <c r="Q30" s="158" t="s">
        <v>28</v>
      </c>
      <c r="R30" s="158" t="s">
        <v>28</v>
      </c>
      <c r="S30" s="158" t="s">
        <v>28</v>
      </c>
      <c r="T30" s="158" t="s">
        <v>28</v>
      </c>
      <c r="U30" s="158">
        <v>0</v>
      </c>
      <c r="V30" s="116" t="s">
        <v>28</v>
      </c>
      <c r="W30" s="116" t="s">
        <v>28</v>
      </c>
      <c r="X30" s="116" t="s">
        <v>28</v>
      </c>
      <c r="Y30" s="116">
        <v>0</v>
      </c>
      <c r="Z30" s="259" t="s">
        <v>28</v>
      </c>
      <c r="AA30" s="259" t="s">
        <v>28</v>
      </c>
      <c r="AB30" s="259" t="s">
        <v>28</v>
      </c>
      <c r="AC30" s="259" t="s">
        <v>28</v>
      </c>
      <c r="AD30" s="312" t="s">
        <v>28</v>
      </c>
      <c r="AE30" s="312" t="s">
        <v>28</v>
      </c>
      <c r="AF30" s="312">
        <v>0</v>
      </c>
      <c r="AG30" s="312">
        <v>0</v>
      </c>
      <c r="AH30" s="312">
        <v>0</v>
      </c>
      <c r="AI30" s="312">
        <v>0</v>
      </c>
      <c r="AJ30" s="312">
        <v>0</v>
      </c>
      <c r="AK30" s="312">
        <v>0</v>
      </c>
      <c r="AL30" s="312">
        <v>0</v>
      </c>
      <c r="AM30" s="312">
        <v>0</v>
      </c>
      <c r="AN30" s="312">
        <v>0</v>
      </c>
      <c r="AO30" s="312">
        <v>0</v>
      </c>
      <c r="AP30" s="312">
        <v>0</v>
      </c>
      <c r="AQ30" s="312">
        <v>0</v>
      </c>
      <c r="AR30" s="312">
        <v>0</v>
      </c>
      <c r="AS30" s="312">
        <v>0</v>
      </c>
      <c r="AT30" s="312">
        <v>0</v>
      </c>
      <c r="AU30" s="312">
        <v>0</v>
      </c>
      <c r="AV30" s="312">
        <v>0</v>
      </c>
      <c r="AW30" s="312">
        <v>0</v>
      </c>
      <c r="AX30" s="312">
        <v>0</v>
      </c>
      <c r="AY30" s="312">
        <v>0</v>
      </c>
      <c r="AZ30" s="312">
        <v>0</v>
      </c>
    </row>
    <row r="31" spans="1:56" s="111" customFormat="1">
      <c r="A31" s="129" t="s">
        <v>189</v>
      </c>
      <c r="B31" s="111">
        <v>616578</v>
      </c>
      <c r="D31" s="111">
        <v>617186</v>
      </c>
      <c r="F31" s="111">
        <v>637151</v>
      </c>
      <c r="H31" s="111">
        <v>661991</v>
      </c>
      <c r="J31" s="111">
        <v>690746</v>
      </c>
      <c r="K31" s="111">
        <v>755449</v>
      </c>
      <c r="L31" s="111">
        <v>833905</v>
      </c>
      <c r="M31" s="111">
        <v>886375</v>
      </c>
      <c r="N31" s="160">
        <v>916676</v>
      </c>
      <c r="O31" s="160">
        <v>968228</v>
      </c>
      <c r="P31" s="160">
        <v>1024482</v>
      </c>
      <c r="Q31" s="160">
        <v>1064755</v>
      </c>
      <c r="R31" s="160">
        <v>1101772</v>
      </c>
      <c r="S31" s="160">
        <v>1150973</v>
      </c>
      <c r="T31" s="160">
        <v>1188950</v>
      </c>
      <c r="U31" s="160">
        <v>1213415</v>
      </c>
      <c r="V31" s="160">
        <v>1233358</v>
      </c>
      <c r="W31" s="160">
        <v>1264995</v>
      </c>
      <c r="X31" s="160">
        <v>1314740</v>
      </c>
      <c r="Y31" s="160">
        <v>1377028</v>
      </c>
      <c r="Z31" s="261">
        <v>1406778</v>
      </c>
      <c r="AA31" s="261">
        <v>1431139</v>
      </c>
      <c r="AB31" s="261">
        <v>1463233</v>
      </c>
      <c r="AC31" s="261">
        <v>1478793</v>
      </c>
      <c r="AD31" s="314">
        <v>1487665</v>
      </c>
      <c r="AE31" s="314">
        <v>1481648</v>
      </c>
      <c r="AF31" s="314">
        <v>1516140</v>
      </c>
      <c r="AG31" s="314">
        <v>1535599</v>
      </c>
      <c r="AH31" s="314">
        <v>1543413</v>
      </c>
      <c r="AI31" s="314">
        <v>1539432</v>
      </c>
      <c r="AJ31" s="314">
        <v>1595742</v>
      </c>
      <c r="AK31" s="314">
        <v>1636474</v>
      </c>
      <c r="AL31" s="314">
        <v>1643121</v>
      </c>
      <c r="AM31" s="314">
        <v>1646305</v>
      </c>
      <c r="AN31" s="314">
        <v>1559359</v>
      </c>
      <c r="AO31" s="314">
        <v>1533154</v>
      </c>
      <c r="AP31" s="314">
        <v>1551940</v>
      </c>
      <c r="AQ31" s="314">
        <v>1537590</v>
      </c>
      <c r="AR31" s="314">
        <v>1531350</v>
      </c>
      <c r="AS31" s="314">
        <v>1564446</v>
      </c>
      <c r="AT31" s="314">
        <v>1626434</v>
      </c>
      <c r="AU31" s="314">
        <v>1616043</v>
      </c>
      <c r="AV31" s="314">
        <v>1576251</v>
      </c>
      <c r="AW31" s="314">
        <v>1650505</v>
      </c>
      <c r="AX31" s="314">
        <v>1697736</v>
      </c>
      <c r="AY31" s="314">
        <v>1729358</v>
      </c>
      <c r="AZ31" s="314">
        <v>1856413</v>
      </c>
    </row>
    <row r="32" spans="1:56" s="111" customFormat="1">
      <c r="A32" s="129" t="s">
        <v>190</v>
      </c>
      <c r="N32" s="314"/>
      <c r="O32" s="314"/>
      <c r="P32" s="314"/>
      <c r="Q32" s="314"/>
      <c r="R32" s="314"/>
      <c r="S32" s="314"/>
      <c r="T32" s="314"/>
      <c r="U32" s="314"/>
      <c r="V32" s="314"/>
      <c r="W32" s="314"/>
      <c r="X32" s="314"/>
      <c r="Y32" s="314"/>
      <c r="Z32" s="314"/>
      <c r="AA32" s="314"/>
      <c r="AB32" s="314"/>
      <c r="AC32" s="314"/>
      <c r="AD32" s="314"/>
      <c r="AE32" s="314"/>
      <c r="AF32" s="314"/>
      <c r="AG32" s="314"/>
      <c r="AH32" s="314"/>
      <c r="AI32" s="314"/>
      <c r="AJ32" s="314"/>
      <c r="AK32" s="314"/>
      <c r="AL32" s="314"/>
      <c r="AM32" s="314"/>
      <c r="AN32" s="314"/>
      <c r="AO32" s="314"/>
      <c r="AP32" s="314">
        <v>134441</v>
      </c>
      <c r="AQ32" s="314">
        <v>129280</v>
      </c>
      <c r="AR32" s="314">
        <v>124118</v>
      </c>
      <c r="AS32" s="314">
        <v>118957</v>
      </c>
      <c r="AT32" s="314">
        <v>113795</v>
      </c>
      <c r="AU32" s="314">
        <v>108634</v>
      </c>
      <c r="AV32" s="314">
        <v>103473</v>
      </c>
      <c r="AW32" s="314">
        <v>103721</v>
      </c>
      <c r="AX32" s="314">
        <v>98689</v>
      </c>
      <c r="AY32" s="314">
        <v>89592</v>
      </c>
      <c r="AZ32" s="314">
        <v>101373</v>
      </c>
    </row>
    <row r="33" spans="1:52" s="111" customFormat="1">
      <c r="A33" s="129"/>
      <c r="R33" s="160"/>
      <c r="S33" s="160"/>
      <c r="V33" s="160"/>
      <c r="W33" s="160"/>
      <c r="X33" s="160"/>
      <c r="Y33" s="160"/>
      <c r="Z33" s="261"/>
      <c r="AA33" s="261"/>
      <c r="AB33" s="261"/>
      <c r="AC33" s="261"/>
      <c r="AD33" s="314"/>
      <c r="AE33" s="314"/>
      <c r="AF33" s="314"/>
      <c r="AG33" s="314"/>
      <c r="AH33" s="314"/>
      <c r="AI33" s="314"/>
      <c r="AJ33" s="314"/>
      <c r="AK33" s="314"/>
      <c r="AL33" s="314"/>
      <c r="AM33" s="314"/>
      <c r="AN33" s="314"/>
      <c r="AO33" s="314"/>
      <c r="AP33" s="314"/>
      <c r="AQ33" s="314"/>
      <c r="AR33" s="314"/>
      <c r="AS33" s="314"/>
      <c r="AT33" s="314"/>
      <c r="AU33" s="314"/>
      <c r="AV33" s="314"/>
      <c r="AW33" s="314"/>
      <c r="AX33" s="314"/>
      <c r="AY33" s="314"/>
      <c r="AZ33" s="314"/>
    </row>
    <row r="34" spans="1:52" s="117" customFormat="1">
      <c r="A34" s="122" t="s">
        <v>192</v>
      </c>
      <c r="B34" s="133">
        <v>13208371</v>
      </c>
      <c r="C34" s="133"/>
      <c r="D34" s="133">
        <v>13377134</v>
      </c>
      <c r="E34" s="133"/>
      <c r="F34" s="133">
        <v>14291849</v>
      </c>
      <c r="G34" s="133"/>
      <c r="H34" s="133">
        <v>15067811</v>
      </c>
      <c r="I34" s="133"/>
      <c r="J34" s="133">
        <v>15116570</v>
      </c>
      <c r="K34" s="133">
        <v>15213452</v>
      </c>
      <c r="L34" s="133">
        <v>15929205</v>
      </c>
      <c r="M34" s="133">
        <v>16794820</v>
      </c>
      <c r="N34" s="130">
        <f>SUM(N7:N33)</f>
        <v>16780529</v>
      </c>
      <c r="O34" s="130">
        <f>SUM(O7:O33)</f>
        <v>16701898</v>
      </c>
      <c r="P34" s="130">
        <v>17604629</v>
      </c>
      <c r="Q34" s="130">
        <f>SUM(Q7:Q31)</f>
        <v>18739955</v>
      </c>
      <c r="R34" s="130">
        <f>SUM(R7:R31)</f>
        <v>19090668</v>
      </c>
      <c r="S34" s="130">
        <f>SUM(S7:S31)</f>
        <v>19173509</v>
      </c>
      <c r="T34" s="130">
        <v>20117334</v>
      </c>
      <c r="U34" s="130">
        <v>20409315</v>
      </c>
      <c r="V34" s="130">
        <v>20105298</v>
      </c>
      <c r="W34" s="130">
        <v>19902086</v>
      </c>
      <c r="X34" s="130">
        <v>20521178</v>
      </c>
      <c r="Y34" s="130">
        <v>21420719</v>
      </c>
      <c r="Z34" s="260">
        <v>21974623</v>
      </c>
      <c r="AA34" s="260">
        <v>21901796</v>
      </c>
      <c r="AB34" s="260">
        <v>22391197</v>
      </c>
      <c r="AC34" s="260">
        <v>23189494</v>
      </c>
      <c r="AD34" s="313">
        <f>SUM(AD7:AD31)</f>
        <v>23622075</v>
      </c>
      <c r="AE34" s="313">
        <f>SUM(AE7:AE31)</f>
        <v>23524801</v>
      </c>
      <c r="AF34" s="313">
        <f>SUM(AF7:AF31)</f>
        <v>24264699</v>
      </c>
      <c r="AG34" s="313">
        <f>SUM(AG7:AG31)</f>
        <v>25356707</v>
      </c>
      <c r="AH34" s="313">
        <v>25909724</v>
      </c>
      <c r="AI34" s="313">
        <v>26046134</v>
      </c>
      <c r="AJ34" s="313">
        <v>27072702</v>
      </c>
      <c r="AK34" s="313">
        <v>28978126</v>
      </c>
      <c r="AL34" s="313">
        <v>29184542</v>
      </c>
      <c r="AM34" s="313">
        <v>28817750</v>
      </c>
      <c r="AN34" s="313">
        <v>30052397</v>
      </c>
      <c r="AO34" s="313">
        <v>30560958</v>
      </c>
      <c r="AP34" s="313">
        <v>30974141</v>
      </c>
      <c r="AQ34" s="313">
        <v>30499506</v>
      </c>
      <c r="AR34" s="313">
        <v>31299397</v>
      </c>
      <c r="AS34" s="313">
        <v>32711299</v>
      </c>
      <c r="AT34" s="313">
        <v>32965240</v>
      </c>
      <c r="AU34" s="313">
        <v>33041400</v>
      </c>
      <c r="AV34" s="313">
        <v>34503088</v>
      </c>
      <c r="AW34" s="313">
        <v>36730202</v>
      </c>
      <c r="AX34" s="313">
        <v>36686646</v>
      </c>
      <c r="AY34" s="313">
        <f>SUM(AY7:AY32)</f>
        <v>37959687</v>
      </c>
      <c r="AZ34" s="313">
        <f>SUM(AZ7:AZ32)</f>
        <v>39334432</v>
      </c>
    </row>
    <row r="35" spans="1:52" s="117" customFormat="1">
      <c r="B35" s="134"/>
      <c r="Q35" s="166"/>
      <c r="R35" s="166"/>
      <c r="S35" s="166"/>
      <c r="V35" s="166"/>
      <c r="W35" s="166"/>
      <c r="X35" s="240"/>
      <c r="Y35" s="240"/>
      <c r="Z35" s="263"/>
      <c r="AA35" s="263"/>
      <c r="AB35" s="264"/>
      <c r="AC35" s="264"/>
      <c r="AD35" s="316"/>
      <c r="AE35" s="316"/>
      <c r="AF35" s="316"/>
      <c r="AG35" s="316"/>
      <c r="AH35" s="316"/>
      <c r="AI35" s="316"/>
      <c r="AJ35" s="316"/>
      <c r="AK35" s="316"/>
      <c r="AL35" s="316"/>
      <c r="AM35" s="316"/>
      <c r="AN35" s="316"/>
      <c r="AO35" s="316"/>
      <c r="AP35" s="316"/>
      <c r="AQ35" s="316"/>
      <c r="AR35" s="316"/>
      <c r="AS35" s="316"/>
      <c r="AT35" s="316"/>
      <c r="AU35" s="316"/>
      <c r="AV35" s="316"/>
      <c r="AW35" s="316"/>
      <c r="AX35" s="316"/>
      <c r="AY35" s="316"/>
      <c r="AZ35" s="316"/>
    </row>
    <row r="36" spans="1:52" s="111" customFormat="1">
      <c r="A36" s="108" t="s">
        <v>193</v>
      </c>
      <c r="Q36" s="160"/>
      <c r="R36" s="160"/>
      <c r="S36" s="160"/>
      <c r="V36" s="160"/>
      <c r="W36" s="160"/>
      <c r="X36" s="160"/>
      <c r="Y36" s="160"/>
      <c r="Z36" s="261"/>
      <c r="AA36" s="261"/>
      <c r="AB36" s="261"/>
      <c r="AC36" s="261"/>
      <c r="AD36" s="314"/>
      <c r="AE36" s="314"/>
      <c r="AF36" s="314"/>
      <c r="AG36" s="314"/>
      <c r="AH36" s="314"/>
      <c r="AI36" s="314"/>
      <c r="AJ36" s="314"/>
      <c r="AK36" s="314"/>
      <c r="AL36" s="314"/>
      <c r="AM36" s="314"/>
      <c r="AN36" s="314"/>
      <c r="AO36" s="314"/>
      <c r="AP36" s="314"/>
      <c r="AQ36" s="314"/>
      <c r="AR36" s="314"/>
      <c r="AS36" s="314"/>
      <c r="AT36" s="314"/>
      <c r="AU36" s="314"/>
      <c r="AV36" s="314"/>
      <c r="AW36" s="314"/>
      <c r="AX36" s="314"/>
      <c r="AY36" s="314"/>
      <c r="AZ36" s="314"/>
    </row>
    <row r="37" spans="1:52" s="131" customFormat="1">
      <c r="A37" s="128" t="s">
        <v>194</v>
      </c>
      <c r="B37" s="135">
        <v>5747202</v>
      </c>
      <c r="C37" s="111"/>
      <c r="D37" s="135">
        <v>5823338</v>
      </c>
      <c r="E37" s="111"/>
      <c r="F37" s="135">
        <v>6088774</v>
      </c>
      <c r="G37" s="111"/>
      <c r="H37" s="135">
        <v>6409066</v>
      </c>
      <c r="I37" s="111"/>
      <c r="J37" s="135">
        <v>6593220</v>
      </c>
      <c r="K37" s="135">
        <v>6657478</v>
      </c>
      <c r="L37" s="135">
        <v>6806723</v>
      </c>
      <c r="M37" s="135">
        <v>7032174</v>
      </c>
      <c r="N37" s="135">
        <v>7211318</v>
      </c>
      <c r="O37" s="135">
        <v>7305168</v>
      </c>
      <c r="P37" s="135">
        <v>7649736</v>
      </c>
      <c r="Q37" s="162">
        <v>8016436</v>
      </c>
      <c r="R37" s="162">
        <v>8272659</v>
      </c>
      <c r="S37" s="162">
        <v>8228794</v>
      </c>
      <c r="T37" s="162">
        <v>8576603</v>
      </c>
      <c r="U37" s="162">
        <v>8907653</v>
      </c>
      <c r="V37" s="162">
        <v>9158756</v>
      </c>
      <c r="W37" s="162">
        <v>9280896</v>
      </c>
      <c r="X37" s="162">
        <v>9402701</v>
      </c>
      <c r="Y37" s="162">
        <v>9902520</v>
      </c>
      <c r="Z37" s="262">
        <v>10328828</v>
      </c>
      <c r="AA37" s="262">
        <v>10301127</v>
      </c>
      <c r="AB37" s="262">
        <v>10466409</v>
      </c>
      <c r="AC37" s="262">
        <v>10869659</v>
      </c>
      <c r="AD37" s="315">
        <v>11243419</v>
      </c>
      <c r="AE37" s="315">
        <v>11318807</v>
      </c>
      <c r="AF37" s="315">
        <v>11640049</v>
      </c>
      <c r="AG37" s="315">
        <v>11964959</v>
      </c>
      <c r="AH37" s="315">
        <v>12272051</v>
      </c>
      <c r="AI37" s="315">
        <v>12522553</v>
      </c>
      <c r="AJ37" s="315">
        <v>12853109</v>
      </c>
      <c r="AK37" s="315">
        <v>13573916</v>
      </c>
      <c r="AL37" s="315">
        <v>13631856</v>
      </c>
      <c r="AM37" s="315">
        <v>13747118</v>
      </c>
      <c r="AN37" s="315">
        <v>13998346</v>
      </c>
      <c r="AO37" s="315">
        <v>14402642</v>
      </c>
      <c r="AP37" s="315">
        <v>14501078</v>
      </c>
      <c r="AQ37" s="315">
        <v>14277158</v>
      </c>
      <c r="AR37" s="315">
        <v>14324094</v>
      </c>
      <c r="AS37" s="315">
        <v>14635782</v>
      </c>
      <c r="AT37" s="315">
        <v>14617549</v>
      </c>
      <c r="AU37" s="315">
        <v>14422841</v>
      </c>
      <c r="AV37" s="315">
        <v>14779903</v>
      </c>
      <c r="AW37" s="315">
        <v>15679083</v>
      </c>
      <c r="AX37" s="315">
        <v>15327452</v>
      </c>
      <c r="AY37" s="315">
        <v>15313525</v>
      </c>
      <c r="AZ37" s="315">
        <v>15795826</v>
      </c>
    </row>
    <row r="38" spans="1:52" s="111" customFormat="1">
      <c r="A38" s="128" t="s">
        <v>195</v>
      </c>
      <c r="B38" s="111">
        <v>322203</v>
      </c>
      <c r="D38" s="111">
        <v>329539</v>
      </c>
      <c r="F38" s="111">
        <v>387550</v>
      </c>
      <c r="H38" s="111">
        <v>370010</v>
      </c>
      <c r="J38" s="111">
        <v>379197</v>
      </c>
      <c r="K38" s="111">
        <v>387364</v>
      </c>
      <c r="L38" s="111">
        <v>414804</v>
      </c>
      <c r="M38" s="111">
        <v>449087</v>
      </c>
      <c r="N38" s="111">
        <v>516835</v>
      </c>
      <c r="O38" s="111">
        <v>447725</v>
      </c>
      <c r="P38" s="111">
        <v>464771</v>
      </c>
      <c r="Q38" s="160">
        <v>532143</v>
      </c>
      <c r="R38" s="160">
        <v>547438</v>
      </c>
      <c r="S38" s="160">
        <v>574037</v>
      </c>
      <c r="T38" s="160">
        <v>612455</v>
      </c>
      <c r="U38" s="160">
        <v>643687</v>
      </c>
      <c r="V38" s="162">
        <v>624743</v>
      </c>
      <c r="W38" s="162">
        <v>623398</v>
      </c>
      <c r="X38" s="162">
        <v>626262</v>
      </c>
      <c r="Y38" s="162">
        <v>356281</v>
      </c>
      <c r="Z38" s="262">
        <v>552440</v>
      </c>
      <c r="AA38" s="262">
        <v>587918</v>
      </c>
      <c r="AB38" s="262">
        <v>648109</v>
      </c>
      <c r="AC38" s="262">
        <v>347205</v>
      </c>
      <c r="AD38" s="315">
        <v>397213</v>
      </c>
      <c r="AE38" s="315">
        <v>365745</v>
      </c>
      <c r="AF38" s="315">
        <v>373970</v>
      </c>
      <c r="AG38" s="315">
        <v>354252</v>
      </c>
      <c r="AH38" s="315">
        <v>332438</v>
      </c>
      <c r="AI38" s="315">
        <v>318738</v>
      </c>
      <c r="AJ38" s="315">
        <v>346843</v>
      </c>
      <c r="AK38" s="315">
        <v>362462</v>
      </c>
      <c r="AL38" s="315">
        <v>380538</v>
      </c>
      <c r="AM38" s="315">
        <v>369381</v>
      </c>
      <c r="AN38" s="315">
        <v>358383</v>
      </c>
      <c r="AO38" s="315">
        <v>351353</v>
      </c>
      <c r="AP38" s="315">
        <v>342284</v>
      </c>
      <c r="AQ38" s="315">
        <v>376205</v>
      </c>
      <c r="AR38" s="315">
        <v>409980</v>
      </c>
      <c r="AS38" s="315">
        <v>398365</v>
      </c>
      <c r="AT38" s="315">
        <v>354984</v>
      </c>
      <c r="AU38" s="315">
        <v>321773</v>
      </c>
      <c r="AV38" s="315">
        <v>400793</v>
      </c>
      <c r="AW38" s="315">
        <v>502154</v>
      </c>
      <c r="AX38" s="315">
        <v>508715</v>
      </c>
      <c r="AY38" s="315">
        <v>505186</v>
      </c>
      <c r="AZ38" s="315">
        <v>551031</v>
      </c>
    </row>
    <row r="39" spans="1:52" s="111" customFormat="1">
      <c r="A39" s="128" t="s">
        <v>196</v>
      </c>
      <c r="B39" s="111">
        <v>857409</v>
      </c>
      <c r="D39" s="111">
        <v>863209</v>
      </c>
      <c r="F39" s="111">
        <v>894053</v>
      </c>
      <c r="H39" s="111">
        <v>1063637</v>
      </c>
      <c r="J39" s="111">
        <v>1059916</v>
      </c>
      <c r="K39" s="111">
        <v>1112483</v>
      </c>
      <c r="L39" s="111">
        <v>1244714</v>
      </c>
      <c r="M39" s="111">
        <v>1602110</v>
      </c>
      <c r="N39" s="111">
        <v>1480645</v>
      </c>
      <c r="O39" s="111">
        <v>1567886</v>
      </c>
      <c r="P39" s="111">
        <v>1766464</v>
      </c>
      <c r="Q39" s="160">
        <v>2140675</v>
      </c>
      <c r="R39" s="160">
        <v>2117814</v>
      </c>
      <c r="S39" s="160">
        <v>2315144</v>
      </c>
      <c r="T39" s="160">
        <v>2574520</v>
      </c>
      <c r="U39" s="160">
        <v>3111085</v>
      </c>
      <c r="V39" s="162">
        <v>2677817</v>
      </c>
      <c r="W39" s="162">
        <v>2982114</v>
      </c>
      <c r="X39" s="162">
        <v>3201545</v>
      </c>
      <c r="Y39" s="162">
        <v>3466109</v>
      </c>
      <c r="Z39" s="262">
        <v>3297984</v>
      </c>
      <c r="AA39" s="262">
        <v>3479848</v>
      </c>
      <c r="AB39" s="262">
        <v>3315048</v>
      </c>
      <c r="AC39" s="262">
        <v>3796065</v>
      </c>
      <c r="AD39" s="315">
        <v>3627554</v>
      </c>
      <c r="AE39" s="315">
        <v>3717410</v>
      </c>
      <c r="AF39" s="315">
        <v>3823721</v>
      </c>
      <c r="AG39" s="315">
        <v>4338647</v>
      </c>
      <c r="AH39" s="315">
        <v>4484451</v>
      </c>
      <c r="AI39" s="315">
        <v>4484434</v>
      </c>
      <c r="AJ39" s="315">
        <v>4563107</v>
      </c>
      <c r="AK39" s="315">
        <v>5470385</v>
      </c>
      <c r="AL39" s="315">
        <v>5384267</v>
      </c>
      <c r="AM39" s="315">
        <v>5592615</v>
      </c>
      <c r="AN39" s="315">
        <v>6126076</v>
      </c>
      <c r="AO39" s="315">
        <v>6152147</v>
      </c>
      <c r="AP39" s="315">
        <v>6129499</v>
      </c>
      <c r="AQ39" s="315">
        <v>6109231</v>
      </c>
      <c r="AR39" s="315">
        <v>6363532</v>
      </c>
      <c r="AS39" s="315">
        <v>7100591</v>
      </c>
      <c r="AT39" s="315">
        <v>7439505</v>
      </c>
      <c r="AU39" s="315">
        <v>7203158</v>
      </c>
      <c r="AV39" s="315">
        <v>8153915</v>
      </c>
      <c r="AW39" s="315">
        <v>9178406</v>
      </c>
      <c r="AX39" s="315">
        <v>9374853</v>
      </c>
      <c r="AY39" s="315">
        <v>10364106</v>
      </c>
      <c r="AZ39" s="315">
        <v>11153814</v>
      </c>
    </row>
    <row r="40" spans="1:52" s="111" customFormat="1">
      <c r="A40" s="128" t="s">
        <v>183</v>
      </c>
      <c r="Q40" s="160"/>
      <c r="R40" s="160"/>
      <c r="S40" s="160"/>
      <c r="T40" s="160"/>
      <c r="U40" s="160"/>
      <c r="V40" s="162">
        <v>0</v>
      </c>
      <c r="W40" s="162">
        <v>0</v>
      </c>
      <c r="X40" s="162">
        <v>0</v>
      </c>
      <c r="Y40" s="162">
        <v>0</v>
      </c>
      <c r="Z40" s="262">
        <v>0</v>
      </c>
      <c r="AA40" s="262">
        <v>1951</v>
      </c>
      <c r="AB40" s="262">
        <v>7010</v>
      </c>
      <c r="AC40" s="262">
        <v>0</v>
      </c>
      <c r="AD40" s="315">
        <v>3323</v>
      </c>
      <c r="AE40" s="315">
        <v>8118</v>
      </c>
      <c r="AF40" s="315">
        <v>12285</v>
      </c>
      <c r="AG40" s="315">
        <v>13139</v>
      </c>
      <c r="AH40" s="315">
        <v>21147</v>
      </c>
      <c r="AI40" s="315">
        <v>15121</v>
      </c>
      <c r="AJ40" s="315">
        <v>25877</v>
      </c>
      <c r="AK40" s="315">
        <v>2733</v>
      </c>
      <c r="AL40" s="315">
        <v>4255</v>
      </c>
      <c r="AM40" s="315">
        <v>886</v>
      </c>
      <c r="AN40" s="315">
        <v>1442</v>
      </c>
      <c r="AO40" s="315">
        <v>702</v>
      </c>
      <c r="AP40" s="315">
        <v>1583</v>
      </c>
      <c r="AQ40" s="315">
        <v>3118</v>
      </c>
      <c r="AR40" s="315">
        <v>3432</v>
      </c>
      <c r="AS40" s="315">
        <v>4072</v>
      </c>
      <c r="AT40" s="315">
        <v>0</v>
      </c>
      <c r="AU40" s="315">
        <v>0</v>
      </c>
      <c r="AV40" s="315">
        <v>0</v>
      </c>
      <c r="AW40" s="315">
        <v>143</v>
      </c>
      <c r="AX40" s="315">
        <v>0</v>
      </c>
      <c r="AY40" s="315">
        <v>0</v>
      </c>
      <c r="AZ40" s="315">
        <v>0</v>
      </c>
    </row>
    <row r="41" spans="1:52" s="111" customFormat="1">
      <c r="A41" s="128" t="s">
        <v>197</v>
      </c>
      <c r="B41" s="111">
        <v>198415</v>
      </c>
      <c r="D41" s="111">
        <v>213193</v>
      </c>
      <c r="F41" s="111">
        <v>472801</v>
      </c>
      <c r="H41" s="111">
        <v>497626</v>
      </c>
      <c r="J41" s="111">
        <v>214378.2</v>
      </c>
      <c r="K41" s="111">
        <v>332216</v>
      </c>
      <c r="L41" s="111">
        <v>471330</v>
      </c>
      <c r="M41" s="111">
        <v>550235</v>
      </c>
      <c r="N41" s="111">
        <v>305496</v>
      </c>
      <c r="O41" s="111">
        <v>232597</v>
      </c>
      <c r="P41" s="111">
        <v>270075</v>
      </c>
      <c r="Q41" s="160">
        <v>275436</v>
      </c>
      <c r="R41" s="160">
        <v>247210</v>
      </c>
      <c r="S41" s="160">
        <v>262001</v>
      </c>
      <c r="T41" s="160">
        <v>289310</v>
      </c>
      <c r="U41" s="160">
        <v>288402</v>
      </c>
      <c r="V41" s="162">
        <v>302042</v>
      </c>
      <c r="W41" s="162">
        <v>306837</v>
      </c>
      <c r="X41" s="162">
        <v>329453</v>
      </c>
      <c r="Y41" s="162">
        <v>360266</v>
      </c>
      <c r="Z41" s="262">
        <v>347749</v>
      </c>
      <c r="AA41" s="262">
        <v>355433</v>
      </c>
      <c r="AB41" s="262">
        <v>361698</v>
      </c>
      <c r="AC41" s="262">
        <v>432305</v>
      </c>
      <c r="AD41" s="315">
        <v>386671</v>
      </c>
      <c r="AE41" s="315">
        <v>351640</v>
      </c>
      <c r="AF41" s="315">
        <v>398367</v>
      </c>
      <c r="AG41" s="315">
        <v>408033</v>
      </c>
      <c r="AH41" s="315">
        <v>382558</v>
      </c>
      <c r="AI41" s="315">
        <v>378962</v>
      </c>
      <c r="AJ41" s="315">
        <v>425588</v>
      </c>
      <c r="AK41" s="315">
        <v>419671</v>
      </c>
      <c r="AL41" s="315">
        <v>403247</v>
      </c>
      <c r="AM41" s="315">
        <v>448906</v>
      </c>
      <c r="AN41" s="315">
        <v>470994</v>
      </c>
      <c r="AO41" s="315">
        <v>456490</v>
      </c>
      <c r="AP41" s="315">
        <v>446193</v>
      </c>
      <c r="AQ41" s="315">
        <v>420109</v>
      </c>
      <c r="AR41" s="315">
        <v>462250</v>
      </c>
      <c r="AS41" s="315">
        <v>544178</v>
      </c>
      <c r="AT41" s="315">
        <v>476196</v>
      </c>
      <c r="AU41" s="315">
        <v>634917</v>
      </c>
      <c r="AV41" s="315">
        <v>677808</v>
      </c>
      <c r="AW41" s="315">
        <v>547205</v>
      </c>
      <c r="AX41" s="315">
        <v>574564</v>
      </c>
      <c r="AY41" s="315">
        <v>669945</v>
      </c>
      <c r="AZ41" s="315">
        <v>657442</v>
      </c>
    </row>
    <row r="42" spans="1:52" s="111" customFormat="1">
      <c r="A42" s="128" t="s">
        <v>198</v>
      </c>
      <c r="B42" s="111">
        <v>450638</v>
      </c>
      <c r="D42" s="111">
        <v>445306</v>
      </c>
      <c r="F42" s="111">
        <v>452848</v>
      </c>
      <c r="H42" s="111">
        <v>446501</v>
      </c>
      <c r="J42" s="111">
        <v>441945</v>
      </c>
      <c r="K42" s="111">
        <v>435888</v>
      </c>
      <c r="L42" s="111">
        <v>428763</v>
      </c>
      <c r="M42" s="111">
        <v>422601</v>
      </c>
      <c r="N42" s="111">
        <v>417567</v>
      </c>
      <c r="O42" s="111">
        <v>412047</v>
      </c>
      <c r="P42" s="111">
        <v>410401</v>
      </c>
      <c r="Q42" s="160">
        <v>408817</v>
      </c>
      <c r="R42" s="160">
        <v>408067</v>
      </c>
      <c r="S42" s="160">
        <v>405661</v>
      </c>
      <c r="T42" s="160">
        <v>405176.6</v>
      </c>
      <c r="U42" s="160">
        <v>396423.19999999995</v>
      </c>
      <c r="V42" s="162">
        <v>298465</v>
      </c>
      <c r="W42" s="162">
        <v>297259</v>
      </c>
      <c r="X42" s="162">
        <v>290539</v>
      </c>
      <c r="Y42" s="162">
        <v>296087</v>
      </c>
      <c r="Z42" s="262">
        <v>291523</v>
      </c>
      <c r="AA42" s="262">
        <v>286853</v>
      </c>
      <c r="AB42" s="262">
        <v>289674</v>
      </c>
      <c r="AC42" s="262">
        <v>293743</v>
      </c>
      <c r="AD42" s="315">
        <v>288403</v>
      </c>
      <c r="AE42" s="315">
        <v>288977</v>
      </c>
      <c r="AF42" s="315">
        <v>273466</v>
      </c>
      <c r="AG42" s="315">
        <v>286088</v>
      </c>
      <c r="AH42" s="315">
        <v>280103</v>
      </c>
      <c r="AI42" s="315">
        <v>281927</v>
      </c>
      <c r="AJ42" s="315">
        <v>264981</v>
      </c>
      <c r="AK42" s="315">
        <v>276063</v>
      </c>
      <c r="AL42" s="315">
        <v>266418</v>
      </c>
      <c r="AM42" s="315">
        <v>278406</v>
      </c>
      <c r="AN42" s="315">
        <v>284552</v>
      </c>
      <c r="AO42" s="315">
        <v>279948</v>
      </c>
      <c r="AP42" s="315">
        <v>319024</v>
      </c>
      <c r="AQ42" s="315">
        <v>300814</v>
      </c>
      <c r="AR42" s="315">
        <v>284370</v>
      </c>
      <c r="AS42" s="315">
        <v>292139</v>
      </c>
      <c r="AT42" s="315">
        <v>226288</v>
      </c>
      <c r="AU42" s="315">
        <v>257634</v>
      </c>
      <c r="AV42" s="315">
        <v>267802</v>
      </c>
      <c r="AW42" s="315">
        <v>284526</v>
      </c>
      <c r="AX42" s="315">
        <v>274019</v>
      </c>
      <c r="AY42" s="315">
        <v>253764</v>
      </c>
      <c r="AZ42" s="315">
        <v>289796</v>
      </c>
    </row>
    <row r="43" spans="1:52" s="111" customFormat="1">
      <c r="A43" s="128" t="s">
        <v>199</v>
      </c>
      <c r="B43" s="111">
        <v>1066776</v>
      </c>
      <c r="D43" s="111">
        <v>1101979</v>
      </c>
      <c r="F43" s="111">
        <v>1128364</v>
      </c>
      <c r="H43" s="111">
        <v>1210619</v>
      </c>
      <c r="J43" s="111">
        <v>1257034</v>
      </c>
      <c r="K43" s="111">
        <v>1314975</v>
      </c>
      <c r="L43" s="111">
        <v>1369352</v>
      </c>
      <c r="M43" s="111">
        <v>1409201</v>
      </c>
      <c r="N43" s="111">
        <v>1466652</v>
      </c>
      <c r="O43" s="111">
        <v>1514566</v>
      </c>
      <c r="P43" s="111">
        <v>1577854</v>
      </c>
      <c r="Q43" s="160">
        <v>1630754</v>
      </c>
      <c r="R43" s="160">
        <v>1683634</v>
      </c>
      <c r="S43" s="160">
        <v>1687003</v>
      </c>
      <c r="T43" s="160">
        <v>1744713</v>
      </c>
      <c r="U43" s="160">
        <v>68875</v>
      </c>
      <c r="V43" s="162">
        <v>72921</v>
      </c>
      <c r="W43" s="162">
        <v>77270</v>
      </c>
      <c r="X43" s="162">
        <v>100658</v>
      </c>
      <c r="Y43" s="162">
        <v>97554</v>
      </c>
      <c r="Z43" s="262">
        <v>92829</v>
      </c>
      <c r="AA43" s="262">
        <v>74676</v>
      </c>
      <c r="AB43" s="262">
        <v>73928</v>
      </c>
      <c r="AC43" s="262">
        <v>72647</v>
      </c>
      <c r="AD43" s="315">
        <v>76158</v>
      </c>
      <c r="AE43" s="315">
        <v>79765</v>
      </c>
      <c r="AF43" s="315">
        <v>85219</v>
      </c>
      <c r="AG43" s="315">
        <v>97840</v>
      </c>
      <c r="AH43" s="315">
        <v>91027</v>
      </c>
      <c r="AI43" s="315">
        <v>96329</v>
      </c>
      <c r="AJ43" s="315">
        <v>98986</v>
      </c>
      <c r="AK43" s="315">
        <v>99486</v>
      </c>
      <c r="AL43" s="315">
        <v>106880</v>
      </c>
      <c r="AM43" s="315">
        <v>107487</v>
      </c>
      <c r="AN43" s="315">
        <v>111987</v>
      </c>
      <c r="AO43" s="315">
        <v>87392</v>
      </c>
      <c r="AP43" s="315">
        <v>85766</v>
      </c>
      <c r="AQ43" s="315">
        <v>138747</v>
      </c>
      <c r="AR43" s="315">
        <v>143127</v>
      </c>
      <c r="AS43" s="315">
        <v>144207</v>
      </c>
      <c r="AT43" s="315">
        <v>147526</v>
      </c>
      <c r="AU43" s="315">
        <v>146203</v>
      </c>
      <c r="AV43" s="315">
        <v>148948</v>
      </c>
      <c r="AW43" s="315">
        <v>114937</v>
      </c>
      <c r="AX43" s="315">
        <v>133325</v>
      </c>
      <c r="AY43" s="315">
        <v>128145</v>
      </c>
      <c r="AZ43" s="315">
        <v>137713</v>
      </c>
    </row>
    <row r="44" spans="1:52" s="111" customFormat="1">
      <c r="A44" s="128" t="s">
        <v>200</v>
      </c>
      <c r="B44" s="135">
        <v>0</v>
      </c>
      <c r="D44" s="135">
        <v>0</v>
      </c>
      <c r="F44" s="135">
        <v>0</v>
      </c>
      <c r="H44" s="135">
        <v>0</v>
      </c>
      <c r="J44" s="135">
        <v>0</v>
      </c>
      <c r="K44" s="135">
        <v>0</v>
      </c>
      <c r="L44" s="135">
        <v>0</v>
      </c>
      <c r="M44" s="135">
        <v>142028</v>
      </c>
      <c r="N44" s="135">
        <v>280058</v>
      </c>
      <c r="O44" s="135">
        <v>0</v>
      </c>
      <c r="P44" s="135">
        <v>0</v>
      </c>
      <c r="Q44" s="162">
        <v>127243</v>
      </c>
      <c r="R44" s="162">
        <v>341290</v>
      </c>
      <c r="S44" s="162">
        <v>7</v>
      </c>
      <c r="T44" s="162">
        <v>7</v>
      </c>
      <c r="U44" s="162">
        <v>350438</v>
      </c>
      <c r="V44" s="162">
        <v>785589</v>
      </c>
      <c r="W44" s="162">
        <v>356</v>
      </c>
      <c r="X44" s="162">
        <v>356</v>
      </c>
      <c r="Y44" s="162">
        <v>206979</v>
      </c>
      <c r="Z44" s="262">
        <v>434903</v>
      </c>
      <c r="AA44" s="262">
        <v>1014</v>
      </c>
      <c r="AB44" s="262">
        <v>1014</v>
      </c>
      <c r="AC44" s="262">
        <v>239508</v>
      </c>
      <c r="AD44" s="315">
        <v>351766</v>
      </c>
      <c r="AE44" s="315">
        <v>1321</v>
      </c>
      <c r="AF44" s="315">
        <v>1341</v>
      </c>
      <c r="AG44" s="315">
        <v>219185</v>
      </c>
      <c r="AH44" s="315">
        <v>327981</v>
      </c>
      <c r="AI44" s="315">
        <v>195494</v>
      </c>
      <c r="AJ44" s="315">
        <v>200097</v>
      </c>
      <c r="AK44" s="315">
        <v>260978</v>
      </c>
      <c r="AL44" s="315">
        <v>443360</v>
      </c>
      <c r="AM44" s="315">
        <v>186844</v>
      </c>
      <c r="AN44" s="315">
        <v>191480</v>
      </c>
      <c r="AO44" s="315">
        <v>309668</v>
      </c>
      <c r="AP44" s="315">
        <v>659599</v>
      </c>
      <c r="AQ44" s="315">
        <v>190205</v>
      </c>
      <c r="AR44" s="315">
        <v>194903</v>
      </c>
      <c r="AS44" s="315">
        <v>328555</v>
      </c>
      <c r="AT44" s="315">
        <v>692434</v>
      </c>
      <c r="AU44" s="315">
        <v>484131</v>
      </c>
      <c r="AV44" s="315">
        <v>167788</v>
      </c>
      <c r="AW44" s="315">
        <v>406111</v>
      </c>
      <c r="AX44" s="315">
        <v>842836</v>
      </c>
      <c r="AY44" s="315">
        <v>295480</v>
      </c>
      <c r="AZ44" s="315">
        <v>475097</v>
      </c>
    </row>
    <row r="45" spans="1:52" s="111" customFormat="1">
      <c r="A45" s="128" t="s">
        <v>201</v>
      </c>
      <c r="B45" s="111">
        <v>425355</v>
      </c>
      <c r="D45" s="111">
        <v>358690</v>
      </c>
      <c r="F45" s="111">
        <v>408204</v>
      </c>
      <c r="H45" s="111">
        <v>627655</v>
      </c>
      <c r="J45" s="111">
        <v>672308</v>
      </c>
      <c r="K45" s="111">
        <v>397988</v>
      </c>
      <c r="L45" s="111">
        <v>496108</v>
      </c>
      <c r="M45" s="111">
        <v>484069</v>
      </c>
      <c r="N45" s="111">
        <v>400057</v>
      </c>
      <c r="O45" s="111">
        <v>405496</v>
      </c>
      <c r="P45" s="111">
        <v>490232</v>
      </c>
      <c r="Q45" s="160">
        <v>539064</v>
      </c>
      <c r="R45" s="160">
        <v>511051</v>
      </c>
      <c r="S45" s="160">
        <v>548391</v>
      </c>
      <c r="T45" s="160">
        <v>586587</v>
      </c>
      <c r="U45" s="160">
        <v>749244</v>
      </c>
      <c r="V45" s="162">
        <v>657487</v>
      </c>
      <c r="W45" s="162">
        <v>573062</v>
      </c>
      <c r="X45" s="162">
        <v>583436</v>
      </c>
      <c r="Y45" s="162">
        <v>735475</v>
      </c>
      <c r="Z45" s="262">
        <v>633421</v>
      </c>
      <c r="AA45" s="262">
        <v>552481</v>
      </c>
      <c r="AB45" s="262">
        <v>779938</v>
      </c>
      <c r="AC45" s="262">
        <v>702518</v>
      </c>
      <c r="AD45" s="315">
        <v>648419</v>
      </c>
      <c r="AE45" s="315">
        <v>631553</v>
      </c>
      <c r="AF45" s="315">
        <v>672435</v>
      </c>
      <c r="AG45" s="315">
        <v>673765</v>
      </c>
      <c r="AH45" s="315">
        <v>605770</v>
      </c>
      <c r="AI45" s="315">
        <v>646073</v>
      </c>
      <c r="AJ45" s="315">
        <v>732209</v>
      </c>
      <c r="AK45" s="315">
        <v>796333</v>
      </c>
      <c r="AL45" s="315">
        <v>757987</v>
      </c>
      <c r="AM45" s="315">
        <v>743536</v>
      </c>
      <c r="AN45" s="315">
        <v>863898</v>
      </c>
      <c r="AO45" s="315">
        <v>876895</v>
      </c>
      <c r="AP45" s="315">
        <v>791541</v>
      </c>
      <c r="AQ45" s="315">
        <v>805264</v>
      </c>
      <c r="AR45" s="315">
        <v>924094</v>
      </c>
      <c r="AS45" s="315">
        <v>849528</v>
      </c>
      <c r="AT45" s="315">
        <v>802365</v>
      </c>
      <c r="AU45" s="315">
        <v>939505</v>
      </c>
      <c r="AV45" s="315">
        <v>902198</v>
      </c>
      <c r="AW45" s="315">
        <v>914941</v>
      </c>
      <c r="AX45" s="315">
        <v>836904</v>
      </c>
      <c r="AY45" s="315">
        <v>972795</v>
      </c>
      <c r="AZ45" s="315">
        <v>1067256</v>
      </c>
    </row>
    <row r="46" spans="1:52" s="111" customFormat="1">
      <c r="A46" s="128" t="s">
        <v>202</v>
      </c>
      <c r="Q46" s="314"/>
      <c r="R46" s="314"/>
      <c r="S46" s="314"/>
      <c r="T46" s="314"/>
      <c r="U46" s="314"/>
      <c r="V46" s="315"/>
      <c r="W46" s="315"/>
      <c r="X46" s="315"/>
      <c r="Y46" s="315"/>
      <c r="Z46" s="315"/>
      <c r="AA46" s="315"/>
      <c r="AB46" s="315"/>
      <c r="AC46" s="315"/>
      <c r="AD46" s="315"/>
      <c r="AE46" s="315"/>
      <c r="AF46" s="315"/>
      <c r="AG46" s="315"/>
      <c r="AH46" s="315"/>
      <c r="AI46" s="315"/>
      <c r="AJ46" s="315"/>
      <c r="AK46" s="315"/>
      <c r="AL46" s="315"/>
      <c r="AM46" s="315"/>
      <c r="AN46" s="315"/>
      <c r="AO46" s="315"/>
      <c r="AP46" s="315">
        <v>157114</v>
      </c>
      <c r="AQ46" s="315">
        <v>153121</v>
      </c>
      <c r="AR46" s="315">
        <v>148671</v>
      </c>
      <c r="AS46" s="315">
        <v>144098</v>
      </c>
      <c r="AT46" s="315">
        <v>139394</v>
      </c>
      <c r="AU46" s="315">
        <v>134558</v>
      </c>
      <c r="AV46" s="315">
        <v>129589</v>
      </c>
      <c r="AW46" s="315">
        <v>135566</v>
      </c>
      <c r="AX46" s="315">
        <v>131252</v>
      </c>
      <c r="AY46" s="315">
        <v>123412</v>
      </c>
      <c r="AZ46" s="315">
        <v>137171</v>
      </c>
    </row>
    <row r="47" spans="1:52" s="111" customFormat="1">
      <c r="A47" s="128"/>
      <c r="Q47" s="160"/>
      <c r="R47" s="160"/>
      <c r="S47" s="160"/>
      <c r="T47" s="160"/>
      <c r="U47" s="160"/>
      <c r="V47" s="160"/>
      <c r="W47" s="160"/>
      <c r="X47" s="160"/>
      <c r="Y47" s="160"/>
      <c r="Z47" s="261"/>
      <c r="AA47" s="261"/>
      <c r="AB47" s="261"/>
      <c r="AC47" s="261"/>
      <c r="AD47" s="314"/>
      <c r="AE47" s="314"/>
      <c r="AF47" s="314"/>
      <c r="AG47" s="314"/>
      <c r="AH47" s="314"/>
      <c r="AI47" s="314"/>
      <c r="AJ47" s="314"/>
      <c r="AK47" s="314"/>
      <c r="AL47" s="314"/>
      <c r="AM47" s="314"/>
      <c r="AN47" s="314"/>
      <c r="AO47" s="314"/>
      <c r="AP47" s="314"/>
      <c r="AQ47" s="314"/>
      <c r="AR47" s="314"/>
      <c r="AS47" s="314"/>
      <c r="AT47" s="314"/>
      <c r="AU47" s="314"/>
      <c r="AV47" s="314"/>
      <c r="AW47" s="314"/>
      <c r="AX47" s="314"/>
      <c r="AY47" s="314"/>
      <c r="AZ47" s="314"/>
    </row>
    <row r="48" spans="1:52" s="111" customFormat="1">
      <c r="A48" s="108" t="s">
        <v>203</v>
      </c>
      <c r="Q48" s="160"/>
      <c r="R48" s="160"/>
      <c r="S48" s="160"/>
      <c r="T48" s="160"/>
      <c r="U48" s="160"/>
      <c r="V48" s="160"/>
      <c r="W48" s="160"/>
      <c r="X48" s="160"/>
      <c r="Y48" s="160"/>
      <c r="Z48" s="261"/>
      <c r="AA48" s="261"/>
      <c r="AB48" s="261"/>
      <c r="AC48" s="261"/>
      <c r="AD48" s="314"/>
      <c r="AE48" s="314"/>
      <c r="AF48" s="314"/>
      <c r="AG48" s="314"/>
      <c r="AH48" s="314"/>
      <c r="AI48" s="314"/>
      <c r="AJ48" s="314"/>
      <c r="AK48" s="314"/>
      <c r="AL48" s="314"/>
      <c r="AM48" s="314"/>
      <c r="AN48" s="314"/>
      <c r="AO48" s="314"/>
      <c r="AP48" s="314"/>
      <c r="AQ48" s="314"/>
      <c r="AR48" s="314"/>
      <c r="AS48" s="314"/>
      <c r="AT48" s="314"/>
      <c r="AU48" s="314"/>
      <c r="AV48" s="314"/>
      <c r="AW48" s="314"/>
      <c r="AX48" s="314"/>
      <c r="AY48" s="314"/>
      <c r="AZ48" s="314"/>
    </row>
    <row r="49" spans="1:52" s="111" customFormat="1">
      <c r="A49" s="128" t="s">
        <v>204</v>
      </c>
      <c r="B49" s="111">
        <v>4140373</v>
      </c>
      <c r="D49" s="111">
        <v>4241880</v>
      </c>
      <c r="F49" s="111">
        <v>4459255</v>
      </c>
      <c r="H49" s="111">
        <v>4442697</v>
      </c>
      <c r="J49" s="111">
        <v>4498572</v>
      </c>
      <c r="K49" s="111">
        <v>4575060</v>
      </c>
      <c r="L49" s="111">
        <v>4697411</v>
      </c>
      <c r="M49" s="111">
        <v>4703315</v>
      </c>
      <c r="N49" s="111">
        <v>4701901</v>
      </c>
      <c r="O49" s="111">
        <v>4816413</v>
      </c>
      <c r="P49" s="111">
        <v>4975096</v>
      </c>
      <c r="Q49" s="160">
        <f>SUM(Q50:Q56)</f>
        <v>5069387</v>
      </c>
      <c r="R49" s="160">
        <v>4961505</v>
      </c>
      <c r="S49" s="160">
        <v>5152471</v>
      </c>
      <c r="T49" s="160">
        <v>5327962</v>
      </c>
      <c r="U49" s="160">
        <v>5893508</v>
      </c>
      <c r="V49" s="160">
        <v>5527478</v>
      </c>
      <c r="W49" s="160">
        <v>5760894</v>
      </c>
      <c r="X49" s="160">
        <v>5986228</v>
      </c>
      <c r="Y49" s="160">
        <v>5999448</v>
      </c>
      <c r="Z49" s="261">
        <v>5994946</v>
      </c>
      <c r="AA49" s="261">
        <v>6260495</v>
      </c>
      <c r="AB49" s="261">
        <v>6448369</v>
      </c>
      <c r="AC49" s="261">
        <v>6435844</v>
      </c>
      <c r="AD49" s="314">
        <f t="shared" ref="AD49:AG49" si="0">SUM(AD50:AD56)</f>
        <v>6599149</v>
      </c>
      <c r="AE49" s="314">
        <f t="shared" si="0"/>
        <v>6761465</v>
      </c>
      <c r="AF49" s="314">
        <f t="shared" si="0"/>
        <v>6983846</v>
      </c>
      <c r="AG49" s="314">
        <f t="shared" si="0"/>
        <v>7000799</v>
      </c>
      <c r="AH49" s="314">
        <v>7112198</v>
      </c>
      <c r="AI49" s="314">
        <v>7106503</v>
      </c>
      <c r="AJ49" s="314">
        <v>7561905</v>
      </c>
      <c r="AK49" s="314">
        <v>7716099</v>
      </c>
      <c r="AL49" s="314">
        <v>7805734</v>
      </c>
      <c r="AM49" s="314">
        <v>7342571</v>
      </c>
      <c r="AN49" s="314">
        <v>7645239</v>
      </c>
      <c r="AO49" s="314">
        <v>7643721</v>
      </c>
      <c r="AP49" s="314">
        <v>7540460</v>
      </c>
      <c r="AQ49" s="314">
        <v>7725534</v>
      </c>
      <c r="AR49" s="314">
        <v>8040944</v>
      </c>
      <c r="AS49" s="314">
        <v>8269784</v>
      </c>
      <c r="AT49" s="314">
        <v>8068999</v>
      </c>
      <c r="AU49" s="314">
        <v>8496680</v>
      </c>
      <c r="AV49" s="314">
        <v>8874344</v>
      </c>
      <c r="AW49" s="314">
        <v>8967130</v>
      </c>
      <c r="AX49" s="314">
        <v>8682726</v>
      </c>
      <c r="AY49" s="314">
        <v>9333329</v>
      </c>
      <c r="AZ49" s="314">
        <f>SUM(AZ50:AZ56)</f>
        <v>9069286</v>
      </c>
    </row>
    <row r="50" spans="1:52" s="111" customFormat="1">
      <c r="A50" s="128" t="s">
        <v>205</v>
      </c>
      <c r="B50" s="111">
        <v>1870000</v>
      </c>
      <c r="D50" s="111">
        <v>1870000</v>
      </c>
      <c r="F50" s="111">
        <v>1870000</v>
      </c>
      <c r="H50" s="111">
        <v>1870000</v>
      </c>
      <c r="J50" s="111">
        <v>1870000</v>
      </c>
      <c r="K50" s="111">
        <v>1870000</v>
      </c>
      <c r="L50" s="111">
        <v>1870000</v>
      </c>
      <c r="M50" s="111">
        <v>1870000</v>
      </c>
      <c r="N50" s="111">
        <v>2782000</v>
      </c>
      <c r="O50" s="111">
        <v>2782000</v>
      </c>
      <c r="P50" s="111">
        <v>2782000</v>
      </c>
      <c r="Q50" s="160">
        <v>2782000</v>
      </c>
      <c r="R50" s="160">
        <v>2782000</v>
      </c>
      <c r="S50" s="160">
        <v>2782000</v>
      </c>
      <c r="T50" s="160">
        <v>2782000</v>
      </c>
      <c r="U50" s="160">
        <v>2782000</v>
      </c>
      <c r="V50" s="160">
        <v>2782000</v>
      </c>
      <c r="W50" s="160">
        <v>2782000</v>
      </c>
      <c r="X50" s="160">
        <v>2782000</v>
      </c>
      <c r="Y50" s="160">
        <v>2782000</v>
      </c>
      <c r="Z50" s="261">
        <v>2782000</v>
      </c>
      <c r="AA50" s="261">
        <v>2782000</v>
      </c>
      <c r="AB50" s="261">
        <v>2782000</v>
      </c>
      <c r="AC50" s="261">
        <v>2782000</v>
      </c>
      <c r="AD50" s="314">
        <v>3170000</v>
      </c>
      <c r="AE50" s="314">
        <v>3170000</v>
      </c>
      <c r="AF50" s="314">
        <v>3170000</v>
      </c>
      <c r="AG50" s="314">
        <v>3170000</v>
      </c>
      <c r="AH50" s="314">
        <v>3500000</v>
      </c>
      <c r="AI50" s="314">
        <v>3500000</v>
      </c>
      <c r="AJ50" s="314">
        <v>3500000</v>
      </c>
      <c r="AK50" s="314">
        <v>3500000</v>
      </c>
      <c r="AL50" s="314">
        <v>4000000</v>
      </c>
      <c r="AM50" s="314">
        <v>4000000</v>
      </c>
      <c r="AN50" s="314">
        <v>4000000</v>
      </c>
      <c r="AO50" s="314">
        <v>4000000</v>
      </c>
      <c r="AP50" s="314">
        <v>4000000</v>
      </c>
      <c r="AQ50" s="314">
        <v>4000000</v>
      </c>
      <c r="AR50" s="314">
        <v>4000000</v>
      </c>
      <c r="AS50" s="314">
        <v>4000000</v>
      </c>
      <c r="AT50" s="314">
        <v>4000000</v>
      </c>
      <c r="AU50" s="314">
        <v>4000000</v>
      </c>
      <c r="AV50" s="314">
        <v>4500000</v>
      </c>
      <c r="AW50" s="314">
        <v>4500000</v>
      </c>
      <c r="AX50" s="314">
        <v>4500000</v>
      </c>
      <c r="AY50" s="314">
        <v>4500000</v>
      </c>
      <c r="AZ50" s="314">
        <v>4500000</v>
      </c>
    </row>
    <row r="51" spans="1:52" s="111" customFormat="1">
      <c r="A51" s="128" t="s">
        <v>206</v>
      </c>
      <c r="B51" s="111">
        <v>0</v>
      </c>
      <c r="D51" s="111">
        <v>0</v>
      </c>
      <c r="F51" s="111">
        <v>0</v>
      </c>
      <c r="H51" s="111">
        <v>0</v>
      </c>
      <c r="J51" s="111">
        <v>0</v>
      </c>
      <c r="K51" s="111">
        <v>-19942</v>
      </c>
      <c r="L51" s="111">
        <v>-49445</v>
      </c>
      <c r="M51" s="111">
        <v>-59782</v>
      </c>
      <c r="N51" s="111">
        <v>0</v>
      </c>
      <c r="O51" s="111">
        <v>-24252</v>
      </c>
      <c r="P51" s="111">
        <v>-24252</v>
      </c>
      <c r="Q51" s="160">
        <v>-24252</v>
      </c>
      <c r="R51" s="160">
        <v>0</v>
      </c>
      <c r="S51" s="160">
        <v>0</v>
      </c>
      <c r="T51" s="160">
        <v>0</v>
      </c>
      <c r="U51" s="160">
        <v>0</v>
      </c>
      <c r="V51" s="160">
        <v>0</v>
      </c>
      <c r="W51" s="160">
        <v>0</v>
      </c>
      <c r="X51" s="160">
        <v>0</v>
      </c>
      <c r="Y51" s="160">
        <v>0</v>
      </c>
      <c r="Z51" s="261">
        <v>0</v>
      </c>
      <c r="AA51" s="261">
        <v>0</v>
      </c>
      <c r="AB51" s="261">
        <v>0</v>
      </c>
      <c r="AC51" s="261">
        <v>0</v>
      </c>
      <c r="AD51" s="314">
        <v>0</v>
      </c>
      <c r="AE51" s="314">
        <v>0</v>
      </c>
      <c r="AF51" s="314"/>
      <c r="AG51" s="314"/>
      <c r="AH51" s="314">
        <v>-20506</v>
      </c>
      <c r="AI51" s="314">
        <v>-20506</v>
      </c>
      <c r="AJ51" s="314">
        <v>0</v>
      </c>
      <c r="AK51" s="314">
        <v>0</v>
      </c>
      <c r="AL51" s="314">
        <v>0</v>
      </c>
      <c r="AM51" s="314">
        <v>0</v>
      </c>
      <c r="AN51" s="314">
        <v>0</v>
      </c>
      <c r="AO51" s="314">
        <v>0</v>
      </c>
      <c r="AP51" s="314">
        <v>-7912</v>
      </c>
      <c r="AQ51" s="314">
        <v>-7912</v>
      </c>
      <c r="AR51" s="314">
        <v>-19900</v>
      </c>
      <c r="AS51" s="314">
        <v>-19788</v>
      </c>
      <c r="AT51" s="314">
        <v>-34920</v>
      </c>
      <c r="AU51" s="314">
        <v>-59717</v>
      </c>
      <c r="AV51" s="314">
        <v>-59534</v>
      </c>
      <c r="AW51" s="314">
        <v>-160061</v>
      </c>
      <c r="AX51" s="314">
        <v>-160061</v>
      </c>
      <c r="AY51" s="314">
        <v>-160061</v>
      </c>
      <c r="AZ51" s="314">
        <v>-160061</v>
      </c>
    </row>
    <row r="52" spans="1:52" s="111" customFormat="1">
      <c r="A52" s="128" t="s">
        <v>207</v>
      </c>
      <c r="B52" s="111">
        <v>2269557</v>
      </c>
      <c r="D52" s="111">
        <v>2371008</v>
      </c>
      <c r="F52" s="111">
        <v>2145538</v>
      </c>
      <c r="H52" s="111">
        <v>2484637</v>
      </c>
      <c r="J52" s="111">
        <v>2627385</v>
      </c>
      <c r="K52" s="111">
        <v>2483437</v>
      </c>
      <c r="L52" s="111">
        <v>2485617</v>
      </c>
      <c r="M52" s="111">
        <v>2751698</v>
      </c>
      <c r="N52" s="111">
        <v>1778739</v>
      </c>
      <c r="O52" s="111">
        <v>1779224</v>
      </c>
      <c r="P52" s="111">
        <v>1780692</v>
      </c>
      <c r="Q52" s="160">
        <v>2126127</v>
      </c>
      <c r="R52" s="160">
        <v>2057420</v>
      </c>
      <c r="S52" s="160">
        <v>2057420</v>
      </c>
      <c r="T52" s="160">
        <v>2057420</v>
      </c>
      <c r="U52" s="160">
        <v>2584972</v>
      </c>
      <c r="V52" s="160">
        <v>2584972</v>
      </c>
      <c r="W52" s="160">
        <v>2579282</v>
      </c>
      <c r="X52" s="160">
        <v>2577377</v>
      </c>
      <c r="Y52" s="160">
        <v>2986713</v>
      </c>
      <c r="Z52" s="261">
        <v>2986713</v>
      </c>
      <c r="AA52" s="261">
        <v>2986713</v>
      </c>
      <c r="AB52" s="261">
        <v>2986713</v>
      </c>
      <c r="AC52" s="261">
        <v>3559486</v>
      </c>
      <c r="AD52" s="314">
        <v>3178175</v>
      </c>
      <c r="AE52" s="314">
        <v>3175838</v>
      </c>
      <c r="AF52" s="314">
        <v>3175838</v>
      </c>
      <c r="AG52" s="314">
        <v>3703495</v>
      </c>
      <c r="AH52" s="314">
        <v>3373495</v>
      </c>
      <c r="AI52" s="314">
        <v>3373495</v>
      </c>
      <c r="AJ52" s="314">
        <v>3377479</v>
      </c>
      <c r="AK52" s="314">
        <v>3965560</v>
      </c>
      <c r="AL52" s="314">
        <v>3425139</v>
      </c>
      <c r="AM52" s="314">
        <v>2925139</v>
      </c>
      <c r="AN52" s="314">
        <v>2925139</v>
      </c>
      <c r="AO52" s="314">
        <v>3209333</v>
      </c>
      <c r="AP52" s="314">
        <v>3148862</v>
      </c>
      <c r="AQ52" s="314">
        <v>3148862</v>
      </c>
      <c r="AR52" s="314">
        <v>3148862</v>
      </c>
      <c r="AS52" s="314">
        <v>3793533</v>
      </c>
      <c r="AT52" s="314">
        <v>3795090</v>
      </c>
      <c r="AU52" s="314">
        <v>3796535</v>
      </c>
      <c r="AV52" s="314">
        <v>3297798</v>
      </c>
      <c r="AW52" s="314">
        <v>4089011</v>
      </c>
      <c r="AX52" s="314">
        <v>4091931</v>
      </c>
      <c r="AY52" s="314">
        <v>4095432</v>
      </c>
      <c r="AZ52" s="314">
        <v>4098933</v>
      </c>
    </row>
    <row r="53" spans="1:52" s="111" customFormat="1">
      <c r="A53" s="128" t="s">
        <v>208</v>
      </c>
      <c r="B53" s="111">
        <v>0</v>
      </c>
      <c r="D53" s="111">
        <v>0</v>
      </c>
      <c r="F53" s="111">
        <v>442750</v>
      </c>
      <c r="H53" s="111">
        <v>0</v>
      </c>
      <c r="J53" s="111">
        <v>0</v>
      </c>
      <c r="K53" s="111">
        <v>238155</v>
      </c>
      <c r="L53" s="111">
        <v>387817</v>
      </c>
      <c r="M53" s="111">
        <v>0</v>
      </c>
      <c r="N53" s="111">
        <v>138028</v>
      </c>
      <c r="O53" s="111">
        <v>274528</v>
      </c>
      <c r="P53" s="111">
        <v>430391</v>
      </c>
      <c r="Q53" s="160">
        <v>0</v>
      </c>
      <c r="R53" s="160">
        <v>106442</v>
      </c>
      <c r="S53" s="160">
        <v>297611</v>
      </c>
      <c r="T53" s="160">
        <v>472452</v>
      </c>
      <c r="U53" s="160">
        <v>0</v>
      </c>
      <c r="V53" s="160">
        <v>150698</v>
      </c>
      <c r="W53" s="160">
        <v>367814</v>
      </c>
      <c r="X53" s="160">
        <v>600091</v>
      </c>
      <c r="Y53" s="160">
        <v>0</v>
      </c>
      <c r="Z53" s="261">
        <v>0</v>
      </c>
      <c r="AA53" s="261">
        <v>502145</v>
      </c>
      <c r="AB53" s="261">
        <v>709378</v>
      </c>
      <c r="AC53" s="261">
        <v>0</v>
      </c>
      <c r="AD53" s="314">
        <v>238510</v>
      </c>
      <c r="AE53" s="314">
        <v>411304</v>
      </c>
      <c r="AF53" s="314">
        <v>613986</v>
      </c>
      <c r="AG53" s="314">
        <v>0</v>
      </c>
      <c r="AH53" s="314">
        <v>214300</v>
      </c>
      <c r="AI53" s="314">
        <v>206923</v>
      </c>
      <c r="AJ53" s="314">
        <v>590098</v>
      </c>
      <c r="AK53" s="314">
        <v>0</v>
      </c>
      <c r="AL53" s="314">
        <v>276124</v>
      </c>
      <c r="AM53" s="314">
        <v>380485</v>
      </c>
      <c r="AN53" s="314">
        <v>696842</v>
      </c>
      <c r="AO53" s="314">
        <v>0</v>
      </c>
      <c r="AP53" s="314">
        <v>297670</v>
      </c>
      <c r="AQ53" s="314">
        <v>445788</v>
      </c>
      <c r="AR53" s="314">
        <v>779132</v>
      </c>
      <c r="AS53" s="314">
        <v>0</v>
      </c>
      <c r="AT53" s="314">
        <v>226525</v>
      </c>
      <c r="AU53" s="314">
        <v>689162</v>
      </c>
      <c r="AV53" s="314">
        <v>1088746</v>
      </c>
      <c r="AW53" s="314">
        <v>0</v>
      </c>
      <c r="AX53" s="314">
        <v>294669</v>
      </c>
      <c r="AY53" s="314">
        <v>951339</v>
      </c>
      <c r="AZ53" s="314">
        <v>790212</v>
      </c>
    </row>
    <row r="54" spans="1:52" s="131" customFormat="1">
      <c r="A54" s="170" t="s">
        <v>209</v>
      </c>
      <c r="B54" s="135">
        <v>0</v>
      </c>
      <c r="C54" s="111"/>
      <c r="D54" s="135">
        <v>0</v>
      </c>
      <c r="E54" s="111"/>
      <c r="F54" s="135">
        <v>0</v>
      </c>
      <c r="G54" s="111"/>
      <c r="H54" s="135">
        <v>87099</v>
      </c>
      <c r="I54" s="111"/>
      <c r="J54" s="135">
        <v>0</v>
      </c>
      <c r="K54" s="135">
        <v>0</v>
      </c>
      <c r="L54" s="135">
        <v>0</v>
      </c>
      <c r="M54" s="135">
        <v>138037</v>
      </c>
      <c r="N54" s="135">
        <v>0</v>
      </c>
      <c r="O54" s="135">
        <v>0</v>
      </c>
      <c r="P54" s="135">
        <v>0</v>
      </c>
      <c r="Q54" s="162">
        <v>178549</v>
      </c>
      <c r="R54" s="162">
        <v>0</v>
      </c>
      <c r="S54" s="162">
        <v>0</v>
      </c>
      <c r="T54" s="162">
        <v>0</v>
      </c>
      <c r="U54" s="160">
        <v>508855</v>
      </c>
      <c r="V54" s="160">
        <v>0</v>
      </c>
      <c r="W54" s="160">
        <v>0</v>
      </c>
      <c r="X54" s="160">
        <v>0</v>
      </c>
      <c r="Y54" s="160">
        <v>227917</v>
      </c>
      <c r="Z54" s="261">
        <v>228995</v>
      </c>
      <c r="AA54" s="261">
        <v>0</v>
      </c>
      <c r="AB54" s="261">
        <v>0</v>
      </c>
      <c r="AC54" s="261">
        <v>112259</v>
      </c>
      <c r="AD54" s="314">
        <v>0</v>
      </c>
      <c r="AE54" s="314">
        <v>0</v>
      </c>
      <c r="AF54" s="314">
        <v>0</v>
      </c>
      <c r="AG54" s="314">
        <v>108675</v>
      </c>
      <c r="AH54" s="314">
        <v>0</v>
      </c>
      <c r="AI54" s="314">
        <v>0</v>
      </c>
      <c r="AJ54" s="314">
        <v>0</v>
      </c>
      <c r="AK54" s="314">
        <v>175698</v>
      </c>
      <c r="AL54" s="314">
        <v>0</v>
      </c>
      <c r="AM54" s="314">
        <v>0</v>
      </c>
      <c r="AN54" s="314">
        <v>0</v>
      </c>
      <c r="AO54" s="314">
        <v>343055</v>
      </c>
      <c r="AP54" s="314">
        <v>0</v>
      </c>
      <c r="AQ54" s="314">
        <v>0</v>
      </c>
      <c r="AR54" s="314">
        <v>0</v>
      </c>
      <c r="AS54" s="314">
        <v>361418</v>
      </c>
      <c r="AT54" s="314">
        <v>0</v>
      </c>
      <c r="AU54" s="314">
        <v>0</v>
      </c>
      <c r="AV54" s="314">
        <v>0</v>
      </c>
      <c r="AW54" s="314">
        <v>443298</v>
      </c>
      <c r="AX54" s="314">
        <v>0</v>
      </c>
      <c r="AY54" s="314">
        <v>0</v>
      </c>
      <c r="AZ54" s="314">
        <v>0</v>
      </c>
    </row>
    <row r="55" spans="1:52" s="131" customFormat="1">
      <c r="A55" s="128" t="s">
        <v>210</v>
      </c>
      <c r="B55" s="135"/>
      <c r="C55" s="111"/>
      <c r="D55" s="135"/>
      <c r="E55" s="111"/>
      <c r="F55" s="135"/>
      <c r="G55" s="111"/>
      <c r="H55" s="135"/>
      <c r="I55" s="111"/>
      <c r="J55" s="135"/>
      <c r="K55" s="135"/>
      <c r="L55" s="135"/>
      <c r="M55" s="135"/>
      <c r="N55" s="135"/>
      <c r="O55" s="135"/>
      <c r="P55" s="135"/>
      <c r="Q55" s="162"/>
      <c r="R55" s="162">
        <v>8160</v>
      </c>
      <c r="S55" s="162">
        <v>8756</v>
      </c>
      <c r="T55" s="162">
        <v>6287</v>
      </c>
      <c r="U55" s="162">
        <v>13336</v>
      </c>
      <c r="V55" s="162">
        <v>8659</v>
      </c>
      <c r="W55" s="162">
        <v>26128</v>
      </c>
      <c r="X55" s="162">
        <v>18857</v>
      </c>
      <c r="Y55" s="162">
        <v>1391</v>
      </c>
      <c r="Z55" s="262">
        <v>-4320</v>
      </c>
      <c r="AA55" s="262">
        <v>-11944</v>
      </c>
      <c r="AB55" s="262">
        <v>-31347</v>
      </c>
      <c r="AC55" s="262">
        <v>-19504</v>
      </c>
      <c r="AD55" s="315">
        <v>10612</v>
      </c>
      <c r="AE55" s="315">
        <v>2223</v>
      </c>
      <c r="AF55" s="314">
        <v>21763</v>
      </c>
      <c r="AG55" s="314">
        <v>16896</v>
      </c>
      <c r="AH55" s="315">
        <v>42839</v>
      </c>
      <c r="AI55" s="315">
        <v>44518</v>
      </c>
      <c r="AJ55" s="315">
        <v>92696</v>
      </c>
      <c r="AK55" s="315">
        <v>73106</v>
      </c>
      <c r="AL55" s="315">
        <v>102804</v>
      </c>
      <c r="AM55" s="315">
        <v>35158</v>
      </c>
      <c r="AN55" s="315">
        <v>22795</v>
      </c>
      <c r="AO55" s="315">
        <v>90856</v>
      </c>
      <c r="AP55" s="315">
        <v>101166</v>
      </c>
      <c r="AQ55" s="315">
        <v>139359</v>
      </c>
      <c r="AR55" s="315">
        <v>132776</v>
      </c>
      <c r="AS55" s="315">
        <v>134482</v>
      </c>
      <c r="AT55" s="315">
        <v>82156</v>
      </c>
      <c r="AU55" s="315">
        <v>70558</v>
      </c>
      <c r="AV55" s="315">
        <v>47186</v>
      </c>
      <c r="AW55" s="315">
        <v>94754</v>
      </c>
      <c r="AX55" s="315">
        <v>-43941</v>
      </c>
      <c r="AY55" s="315">
        <v>-53519</v>
      </c>
      <c r="AZ55" s="315">
        <v>-159936</v>
      </c>
    </row>
    <row r="56" spans="1:52" s="111" customFormat="1" ht="12" customHeight="1">
      <c r="A56" s="128" t="s">
        <v>211</v>
      </c>
      <c r="B56" s="135">
        <v>816</v>
      </c>
      <c r="C56" s="135"/>
      <c r="D56" s="135">
        <v>872</v>
      </c>
      <c r="E56" s="135"/>
      <c r="F56" s="135">
        <v>967</v>
      </c>
      <c r="G56" s="135"/>
      <c r="H56" s="135">
        <v>961</v>
      </c>
      <c r="I56" s="135"/>
      <c r="J56" s="135">
        <v>1187</v>
      </c>
      <c r="K56" s="135">
        <v>3410</v>
      </c>
      <c r="L56" s="135">
        <v>3422</v>
      </c>
      <c r="M56" s="135">
        <v>3362</v>
      </c>
      <c r="N56" s="135">
        <v>3134</v>
      </c>
      <c r="O56" s="135">
        <v>4913</v>
      </c>
      <c r="P56" s="135">
        <v>6265</v>
      </c>
      <c r="Q56" s="162">
        <v>6963</v>
      </c>
      <c r="R56" s="162">
        <v>7483</v>
      </c>
      <c r="S56" s="162">
        <v>6684</v>
      </c>
      <c r="T56" s="162">
        <v>9803</v>
      </c>
      <c r="U56" s="162">
        <v>4345</v>
      </c>
      <c r="V56" s="162">
        <v>1149</v>
      </c>
      <c r="W56" s="162">
        <v>5670</v>
      </c>
      <c r="X56" s="162">
        <v>7903</v>
      </c>
      <c r="Y56" s="162">
        <v>1427</v>
      </c>
      <c r="Z56" s="262">
        <v>1558</v>
      </c>
      <c r="AA56" s="262">
        <v>1581</v>
      </c>
      <c r="AB56" s="262">
        <v>1625</v>
      </c>
      <c r="AC56" s="262">
        <v>1603</v>
      </c>
      <c r="AD56" s="315">
        <v>1852</v>
      </c>
      <c r="AE56" s="315">
        <v>2100</v>
      </c>
      <c r="AF56" s="315">
        <v>2259</v>
      </c>
      <c r="AG56" s="315">
        <v>1733</v>
      </c>
      <c r="AH56" s="315">
        <v>2070</v>
      </c>
      <c r="AI56" s="315">
        <v>2073</v>
      </c>
      <c r="AJ56" s="315">
        <v>1632</v>
      </c>
      <c r="AK56" s="315">
        <v>1735</v>
      </c>
      <c r="AL56" s="315">
        <v>1667</v>
      </c>
      <c r="AM56" s="315">
        <v>1789</v>
      </c>
      <c r="AN56" s="315">
        <v>463</v>
      </c>
      <c r="AO56" s="315">
        <v>477</v>
      </c>
      <c r="AP56" s="315">
        <v>674</v>
      </c>
      <c r="AQ56" s="315">
        <v>-563</v>
      </c>
      <c r="AR56" s="315">
        <v>74</v>
      </c>
      <c r="AS56" s="315">
        <v>139</v>
      </c>
      <c r="AT56" s="315">
        <v>148</v>
      </c>
      <c r="AU56" s="315">
        <v>142</v>
      </c>
      <c r="AV56" s="315">
        <v>148</v>
      </c>
      <c r="AW56" s="315">
        <v>128</v>
      </c>
      <c r="AX56" s="315">
        <v>128</v>
      </c>
      <c r="AY56" s="315">
        <v>138</v>
      </c>
      <c r="AZ56" s="315">
        <v>138</v>
      </c>
    </row>
    <row r="57" spans="1:52" s="111" customFormat="1">
      <c r="A57" s="129"/>
      <c r="Q57" s="160"/>
      <c r="R57" s="160"/>
      <c r="S57" s="160"/>
      <c r="V57" s="160"/>
      <c r="W57" s="160"/>
      <c r="X57" s="160"/>
      <c r="Y57" s="160"/>
      <c r="Z57" s="261"/>
      <c r="AA57" s="261"/>
      <c r="AB57" s="261"/>
      <c r="AC57" s="261"/>
      <c r="AD57" s="314"/>
      <c r="AE57" s="314"/>
      <c r="AF57" s="314"/>
      <c r="AG57" s="314"/>
      <c r="AH57" s="314"/>
      <c r="AI57" s="314"/>
      <c r="AJ57" s="314"/>
      <c r="AK57" s="314"/>
      <c r="AL57" s="314"/>
      <c r="AM57" s="314"/>
      <c r="AN57" s="314"/>
      <c r="AO57" s="314"/>
      <c r="AP57" s="314"/>
      <c r="AQ57" s="314"/>
      <c r="AR57" s="314"/>
      <c r="AS57" s="314"/>
      <c r="AT57" s="314"/>
      <c r="AU57" s="314"/>
      <c r="AV57" s="314"/>
      <c r="AW57" s="314"/>
      <c r="AX57" s="314"/>
      <c r="AY57" s="314"/>
      <c r="AZ57" s="314"/>
    </row>
    <row r="58" spans="1:52" s="117" customFormat="1">
      <c r="A58" s="122" t="s">
        <v>212</v>
      </c>
      <c r="B58" s="133">
        <v>13208371</v>
      </c>
      <c r="C58" s="133"/>
      <c r="D58" s="133">
        <v>13377134</v>
      </c>
      <c r="E58" s="133"/>
      <c r="F58" s="133">
        <v>14291849</v>
      </c>
      <c r="G58" s="133"/>
      <c r="H58" s="133">
        <v>15067811</v>
      </c>
      <c r="I58" s="133"/>
      <c r="J58" s="133">
        <v>15116570.199999999</v>
      </c>
      <c r="K58" s="133">
        <v>15213452</v>
      </c>
      <c r="L58" s="133">
        <v>15929205</v>
      </c>
      <c r="M58" s="133">
        <v>16794820</v>
      </c>
      <c r="N58" s="133">
        <v>16780529</v>
      </c>
      <c r="O58" s="133">
        <v>16701898</v>
      </c>
      <c r="P58" s="133">
        <v>17604629</v>
      </c>
      <c r="Q58" s="130">
        <f>SUM(Q37:Q49)</f>
        <v>18739955</v>
      </c>
      <c r="R58" s="130">
        <f>SUM(R37:R49)</f>
        <v>19090668</v>
      </c>
      <c r="S58" s="130">
        <f>SUM(S37:S49)</f>
        <v>19173509</v>
      </c>
      <c r="T58" s="130">
        <f>SUM(T37:T49)</f>
        <v>20117333.600000001</v>
      </c>
      <c r="U58" s="130">
        <f>SUM(U37:U49)</f>
        <v>20409315.199999999</v>
      </c>
      <c r="V58" s="130">
        <v>20105298</v>
      </c>
      <c r="W58" s="130">
        <v>19902086</v>
      </c>
      <c r="X58" s="130">
        <v>20521178</v>
      </c>
      <c r="Y58" s="130">
        <v>21420719</v>
      </c>
      <c r="Z58" s="260">
        <v>21974623</v>
      </c>
      <c r="AA58" s="260">
        <v>21901796</v>
      </c>
      <c r="AB58" s="260">
        <v>22391197</v>
      </c>
      <c r="AC58" s="260">
        <v>23189494</v>
      </c>
      <c r="AD58" s="313">
        <f t="shared" ref="AD58:AG58" si="1">SUM(AD37:AD49)</f>
        <v>23622075</v>
      </c>
      <c r="AE58" s="313">
        <f t="shared" si="1"/>
        <v>23524801</v>
      </c>
      <c r="AF58" s="313">
        <f t="shared" si="1"/>
        <v>24264699</v>
      </c>
      <c r="AG58" s="313">
        <f t="shared" si="1"/>
        <v>25356707</v>
      </c>
      <c r="AH58" s="313">
        <v>25909724</v>
      </c>
      <c r="AI58" s="313">
        <v>26046134</v>
      </c>
      <c r="AJ58" s="313">
        <v>27072702</v>
      </c>
      <c r="AK58" s="313">
        <v>28978126</v>
      </c>
      <c r="AL58" s="313">
        <v>29184542</v>
      </c>
      <c r="AM58" s="313">
        <v>28817750</v>
      </c>
      <c r="AN58" s="313">
        <v>30052397</v>
      </c>
      <c r="AO58" s="313">
        <v>30560958</v>
      </c>
      <c r="AP58" s="313">
        <v>30974141</v>
      </c>
      <c r="AQ58" s="313">
        <v>30499506</v>
      </c>
      <c r="AR58" s="313">
        <v>31299397</v>
      </c>
      <c r="AS58" s="313">
        <v>32711299</v>
      </c>
      <c r="AT58" s="313">
        <v>32965240</v>
      </c>
      <c r="AU58" s="313">
        <v>33041400</v>
      </c>
      <c r="AV58" s="313">
        <v>34503088</v>
      </c>
      <c r="AW58" s="313">
        <v>36730202</v>
      </c>
      <c r="AX58" s="313">
        <v>36686646</v>
      </c>
      <c r="AY58" s="313">
        <f>SUM(AY37:AY49)</f>
        <v>37959687</v>
      </c>
      <c r="AZ58" s="313">
        <f>SUM(AZ37:AZ49)</f>
        <v>39334432</v>
      </c>
    </row>
    <row r="59" spans="1:52">
      <c r="V59" s="111"/>
      <c r="W59" s="111"/>
      <c r="X59" s="111"/>
    </row>
    <row r="60" spans="1:52">
      <c r="B60" s="129"/>
      <c r="D60" s="129"/>
      <c r="F60" s="129"/>
      <c r="H60" s="129"/>
      <c r="J60" s="129"/>
      <c r="K60" s="129"/>
      <c r="L60" s="129"/>
      <c r="M60" s="129"/>
      <c r="N60" s="129"/>
      <c r="O60" s="129"/>
      <c r="P60" s="129"/>
      <c r="Q60" s="129"/>
      <c r="AT60" s="129">
        <f t="shared" ref="AT60:AZ60" si="2">AT58-AT34</f>
        <v>0</v>
      </c>
      <c r="AU60" s="129">
        <f t="shared" si="2"/>
        <v>0</v>
      </c>
      <c r="AV60" s="129">
        <f t="shared" si="2"/>
        <v>0</v>
      </c>
      <c r="AW60" s="129">
        <f t="shared" si="2"/>
        <v>0</v>
      </c>
      <c r="AX60" s="129">
        <f t="shared" si="2"/>
        <v>0</v>
      </c>
      <c r="AY60" s="129">
        <f t="shared" si="2"/>
        <v>0</v>
      </c>
      <c r="AZ60" s="129">
        <f t="shared" si="2"/>
        <v>0</v>
      </c>
    </row>
    <row r="61" spans="1:52">
      <c r="B61" s="132"/>
    </row>
    <row r="62" spans="1:52">
      <c r="B62" s="140"/>
    </row>
  </sheetData>
  <phoneticPr fontId="0" type="noConversion"/>
  <pageMargins left="0.78740157480314965" right="0.78740157480314965" top="0.53" bottom="0.33" header="0.51181102362204722" footer="0.24"/>
  <pageSetup paperSize="9" scale="82" orientation="landscape" r:id="rId1"/>
  <headerFooter alignWithMargins="0"/>
  <ignoredErrors>
    <ignoredError sqref="R58:U58" formulaRange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CU36"/>
  <sheetViews>
    <sheetView showGridLines="0" zoomScale="95" zoomScaleNormal="100" workbookViewId="0">
      <pane xSplit="1" ySplit="4" topLeftCell="CK5" activePane="bottomRight" state="frozen"/>
      <selection pane="topRight" activeCell="B1" sqref="B1"/>
      <selection pane="bottomLeft" activeCell="A2" sqref="A2"/>
      <selection pane="bottomRight"/>
    </sheetView>
  </sheetViews>
  <sheetFormatPr defaultRowHeight="12.75"/>
  <cols>
    <col min="1" max="1" width="66" bestFit="1" customWidth="1"/>
    <col min="2" max="5" width="10" bestFit="1" customWidth="1"/>
    <col min="6" max="9" width="8.5703125" bestFit="1" customWidth="1"/>
    <col min="10" max="10" width="10" bestFit="1" customWidth="1"/>
    <col min="11" max="14" width="8.5703125" bestFit="1" customWidth="1"/>
    <col min="15" max="15" width="10" bestFit="1" customWidth="1"/>
    <col min="16" max="18" width="8.5703125" bestFit="1" customWidth="1"/>
    <col min="19" max="30" width="10" bestFit="1" customWidth="1"/>
    <col min="31" max="31" width="10" style="22" bestFit="1" customWidth="1"/>
    <col min="32" max="32" width="10" bestFit="1" customWidth="1"/>
    <col min="33" max="34" width="10" style="22" bestFit="1" customWidth="1"/>
    <col min="35" max="35" width="10" bestFit="1" customWidth="1"/>
    <col min="36" max="37" width="10" style="22" bestFit="1" customWidth="1"/>
    <col min="38" max="38" width="10" bestFit="1" customWidth="1"/>
    <col min="39" max="59" width="10" style="22" bestFit="1" customWidth="1"/>
    <col min="60" max="60" width="11" style="22" bestFit="1" customWidth="1"/>
    <col min="61" max="64" width="10" style="22" bestFit="1" customWidth="1"/>
    <col min="65" max="65" width="11" style="22" bestFit="1" customWidth="1"/>
    <col min="66" max="69" width="10" style="22" bestFit="1" customWidth="1"/>
    <col min="70" max="70" width="11" style="22" bestFit="1" customWidth="1"/>
    <col min="71" max="73" width="10" style="22" bestFit="1" customWidth="1"/>
    <col min="74" max="74" width="10" style="267" bestFit="1" customWidth="1"/>
    <col min="75" max="75" width="11" style="22" bestFit="1" customWidth="1"/>
    <col min="76" max="76" width="10" style="280" bestFit="1" customWidth="1"/>
    <col min="77" max="77" width="10" style="22" bestFit="1" customWidth="1"/>
    <col min="78" max="79" width="10" style="369" bestFit="1" customWidth="1"/>
    <col min="80" max="80" width="11" style="22" bestFit="1" customWidth="1"/>
    <col min="81" max="84" width="10" style="369" bestFit="1" customWidth="1"/>
    <col min="85" max="85" width="11" style="369" bestFit="1" customWidth="1"/>
    <col min="86" max="89" width="10" style="369" bestFit="1" customWidth="1"/>
    <col min="90" max="90" width="11" style="369" bestFit="1" customWidth="1"/>
    <col min="91" max="93" width="10" style="369" bestFit="1" customWidth="1"/>
    <col min="94" max="94" width="10" style="369" customWidth="1"/>
    <col min="95" max="95" width="11" style="369" bestFit="1" customWidth="1"/>
    <col min="96" max="97" width="11" style="369" customWidth="1"/>
    <col min="98" max="98" width="10" style="369" customWidth="1"/>
    <col min="99" max="99" width="11" style="369" bestFit="1" customWidth="1"/>
    <col min="100" max="16384" width="9.140625" style="22"/>
  </cols>
  <sheetData>
    <row r="2" spans="1:99" ht="6" customHeight="1"/>
    <row r="3" spans="1:99" ht="70.5" customHeight="1">
      <c r="AQ3" s="86"/>
    </row>
    <row r="4" spans="1:99" s="1" customFormat="1" ht="12">
      <c r="A4" s="7"/>
      <c r="B4" s="3">
        <v>1999</v>
      </c>
      <c r="C4" s="3">
        <v>2000</v>
      </c>
      <c r="D4" s="3">
        <v>2001</v>
      </c>
      <c r="E4" s="3">
        <v>2002</v>
      </c>
      <c r="F4" s="3" t="s">
        <v>0</v>
      </c>
      <c r="G4" s="3" t="s">
        <v>1</v>
      </c>
      <c r="H4" s="3" t="s">
        <v>2</v>
      </c>
      <c r="I4" s="3" t="s">
        <v>3</v>
      </c>
      <c r="J4" s="3">
        <v>2003</v>
      </c>
      <c r="K4" s="4" t="s">
        <v>4</v>
      </c>
      <c r="L4" s="4" t="s">
        <v>5</v>
      </c>
      <c r="M4" s="4" t="s">
        <v>6</v>
      </c>
      <c r="N4" s="4" t="s">
        <v>7</v>
      </c>
      <c r="O4" s="3">
        <v>2004</v>
      </c>
      <c r="P4" s="4" t="s">
        <v>8</v>
      </c>
      <c r="Q4" s="4" t="s">
        <v>9</v>
      </c>
      <c r="R4" s="4" t="s">
        <v>10</v>
      </c>
      <c r="S4" s="4" t="s">
        <v>11</v>
      </c>
      <c r="T4" s="3">
        <v>2005</v>
      </c>
      <c r="U4" s="4" t="s">
        <v>12</v>
      </c>
      <c r="V4" s="4" t="s">
        <v>13</v>
      </c>
      <c r="W4" s="4" t="s">
        <v>14</v>
      </c>
      <c r="X4" s="4" t="s">
        <v>15</v>
      </c>
      <c r="Y4" s="3">
        <v>2006</v>
      </c>
      <c r="Z4" s="4" t="s">
        <v>16</v>
      </c>
      <c r="AA4" s="5" t="s">
        <v>17</v>
      </c>
      <c r="AB4" s="5" t="s">
        <v>18</v>
      </c>
      <c r="AC4" s="5" t="s">
        <v>19</v>
      </c>
      <c r="AD4" s="6">
        <v>2007</v>
      </c>
      <c r="AE4" s="6" t="s">
        <v>20</v>
      </c>
      <c r="AF4" s="5" t="s">
        <v>21</v>
      </c>
      <c r="AG4" s="4" t="s">
        <v>22</v>
      </c>
      <c r="AH4" s="5" t="s">
        <v>25</v>
      </c>
      <c r="AI4" s="6">
        <v>2008</v>
      </c>
      <c r="AJ4" s="6" t="s">
        <v>26</v>
      </c>
      <c r="AK4" s="80" t="s">
        <v>27</v>
      </c>
      <c r="AL4" s="4" t="s">
        <v>29</v>
      </c>
      <c r="AM4" s="4" t="s">
        <v>30</v>
      </c>
      <c r="AN4" s="83">
        <v>2009</v>
      </c>
      <c r="AO4" s="83" t="s">
        <v>118</v>
      </c>
      <c r="AP4" s="83" t="s">
        <v>119</v>
      </c>
      <c r="AQ4" s="83" t="s">
        <v>120</v>
      </c>
      <c r="AR4" s="83" t="s">
        <v>121</v>
      </c>
      <c r="AS4" s="83">
        <v>2010</v>
      </c>
      <c r="AT4" s="83" t="s">
        <v>122</v>
      </c>
      <c r="AU4" s="83" t="s">
        <v>123</v>
      </c>
      <c r="AV4" s="83" t="s">
        <v>124</v>
      </c>
      <c r="AW4" s="83" t="s">
        <v>125</v>
      </c>
      <c r="AX4" s="83">
        <v>2011</v>
      </c>
      <c r="AY4" s="83" t="s">
        <v>126</v>
      </c>
      <c r="AZ4" s="83" t="s">
        <v>127</v>
      </c>
      <c r="BA4" s="83" t="s">
        <v>128</v>
      </c>
      <c r="BB4" s="83" t="s">
        <v>129</v>
      </c>
      <c r="BC4" s="83">
        <v>2012</v>
      </c>
      <c r="BD4" s="83" t="s">
        <v>43</v>
      </c>
      <c r="BE4" s="83" t="s">
        <v>44</v>
      </c>
      <c r="BF4" s="83" t="s">
        <v>45</v>
      </c>
      <c r="BG4" s="83" t="s">
        <v>46</v>
      </c>
      <c r="BH4" s="83">
        <v>2013</v>
      </c>
      <c r="BI4" s="83" t="s">
        <v>134</v>
      </c>
      <c r="BJ4" s="83" t="s">
        <v>135</v>
      </c>
      <c r="BK4" s="83" t="s">
        <v>136</v>
      </c>
      <c r="BL4" s="83" t="s">
        <v>137</v>
      </c>
      <c r="BM4" s="83">
        <v>2014</v>
      </c>
      <c r="BN4" s="83" t="s">
        <v>138</v>
      </c>
      <c r="BO4" s="83" t="s">
        <v>139</v>
      </c>
      <c r="BP4" s="83" t="s">
        <v>140</v>
      </c>
      <c r="BQ4" s="83" t="s">
        <v>141</v>
      </c>
      <c r="BR4" s="83">
        <v>2015</v>
      </c>
      <c r="BS4" s="319" t="s">
        <v>142</v>
      </c>
      <c r="BT4" s="319" t="s">
        <v>143</v>
      </c>
      <c r="BU4" s="319" t="s">
        <v>144</v>
      </c>
      <c r="BV4" s="319" t="s">
        <v>145</v>
      </c>
      <c r="BW4" s="319">
        <v>2016</v>
      </c>
      <c r="BX4" s="319" t="s">
        <v>146</v>
      </c>
      <c r="BY4" s="319" t="s">
        <v>147</v>
      </c>
      <c r="BZ4" s="319" t="s">
        <v>148</v>
      </c>
      <c r="CA4" s="319" t="s">
        <v>149</v>
      </c>
      <c r="CB4" s="319">
        <v>2017</v>
      </c>
      <c r="CC4" s="319" t="s">
        <v>150</v>
      </c>
      <c r="CD4" s="319" t="s">
        <v>151</v>
      </c>
      <c r="CE4" s="319" t="s">
        <v>152</v>
      </c>
      <c r="CF4" s="319" t="s">
        <v>153</v>
      </c>
      <c r="CG4" s="319">
        <v>2018</v>
      </c>
      <c r="CH4" s="319" t="s">
        <v>154</v>
      </c>
      <c r="CI4" s="319" t="s">
        <v>155</v>
      </c>
      <c r="CJ4" s="319" t="s">
        <v>156</v>
      </c>
      <c r="CK4" s="319" t="s">
        <v>157</v>
      </c>
      <c r="CL4" s="319">
        <v>2019</v>
      </c>
      <c r="CM4" s="319" t="s">
        <v>158</v>
      </c>
      <c r="CN4" s="319" t="s">
        <v>159</v>
      </c>
      <c r="CO4" s="319" t="s">
        <v>160</v>
      </c>
      <c r="CP4" s="319" t="s">
        <v>161</v>
      </c>
      <c r="CQ4" s="319">
        <v>2020</v>
      </c>
      <c r="CR4" s="319" t="s">
        <v>162</v>
      </c>
      <c r="CS4" s="319" t="s">
        <v>163</v>
      </c>
      <c r="CT4" s="319" t="s">
        <v>164</v>
      </c>
      <c r="CU4" s="319">
        <v>2021</v>
      </c>
    </row>
    <row r="5" spans="1:99" s="9" customFormat="1" ht="12">
      <c r="A5" s="7" t="s">
        <v>213</v>
      </c>
      <c r="B5" s="8">
        <v>1283028</v>
      </c>
      <c r="C5" s="8">
        <v>1597518</v>
      </c>
      <c r="D5" s="8">
        <v>1763682</v>
      </c>
      <c r="E5" s="8">
        <v>1956419</v>
      </c>
      <c r="F5" s="8">
        <v>502550</v>
      </c>
      <c r="G5" s="8">
        <v>510439</v>
      </c>
      <c r="H5" s="8">
        <v>526876</v>
      </c>
      <c r="I5" s="8">
        <v>592913</v>
      </c>
      <c r="J5" s="8">
        <v>2132778</v>
      </c>
      <c r="K5" s="8">
        <v>575305</v>
      </c>
      <c r="L5" s="8">
        <v>589738</v>
      </c>
      <c r="M5" s="8">
        <v>622766</v>
      </c>
      <c r="N5" s="8">
        <v>670394</v>
      </c>
      <c r="O5" s="8">
        <v>2458203</v>
      </c>
      <c r="P5" s="8">
        <v>692272</v>
      </c>
      <c r="Q5" s="8">
        <v>733292</v>
      </c>
      <c r="R5" s="8">
        <v>757578</v>
      </c>
      <c r="S5" s="8">
        <v>771596</v>
      </c>
      <c r="T5" s="8">
        <v>2954738</v>
      </c>
      <c r="U5" s="8">
        <v>804337</v>
      </c>
      <c r="V5" s="8">
        <v>816726</v>
      </c>
      <c r="W5" s="8">
        <v>862730</v>
      </c>
      <c r="X5" s="8">
        <v>896147</v>
      </c>
      <c r="Y5" s="8">
        <v>3379940</v>
      </c>
      <c r="Z5" s="8">
        <v>888870</v>
      </c>
      <c r="AA5" s="8">
        <v>916429</v>
      </c>
      <c r="AB5" s="8">
        <v>972046</v>
      </c>
      <c r="AC5" s="8">
        <v>1002127</v>
      </c>
      <c r="AD5" s="8">
        <v>3379940</v>
      </c>
      <c r="AE5" s="75">
        <v>1054360</v>
      </c>
      <c r="AF5" s="8">
        <v>1085385.7676200001</v>
      </c>
      <c r="AG5" s="8">
        <v>1151646</v>
      </c>
      <c r="AH5" s="8">
        <v>1159215</v>
      </c>
      <c r="AI5" s="8">
        <v>4450607</v>
      </c>
      <c r="AJ5" s="75">
        <v>1198210</v>
      </c>
      <c r="AK5" s="8">
        <v>1201801</v>
      </c>
      <c r="AL5" s="8">
        <v>1244656</v>
      </c>
      <c r="AM5" s="8">
        <v>1718794</v>
      </c>
      <c r="AN5" s="8">
        <v>5363461</v>
      </c>
      <c r="AO5" s="8">
        <v>1772217</v>
      </c>
      <c r="AP5" s="8">
        <v>1801921</v>
      </c>
      <c r="AQ5" s="8">
        <v>1852015</v>
      </c>
      <c r="AR5" s="8">
        <v>1903898</v>
      </c>
      <c r="AS5" s="8">
        <v>7330051</v>
      </c>
      <c r="AT5" s="8">
        <v>1990621</v>
      </c>
      <c r="AU5" s="8">
        <v>2012132</v>
      </c>
      <c r="AV5" s="8">
        <v>2081421</v>
      </c>
      <c r="AW5" s="8">
        <v>2094779</v>
      </c>
      <c r="AX5" s="8">
        <v>8178953</v>
      </c>
      <c r="AY5" s="8">
        <v>2156138</v>
      </c>
      <c r="AZ5" s="8">
        <v>2142706</v>
      </c>
      <c r="BA5" s="8">
        <v>2223771</v>
      </c>
      <c r="BB5" s="8">
        <v>2316912</v>
      </c>
      <c r="BC5" s="8">
        <f>AY5+AZ5+BA5+BB5</f>
        <v>8839527</v>
      </c>
      <c r="BD5" s="8">
        <v>2435621</v>
      </c>
      <c r="BE5" s="8">
        <v>2585432</v>
      </c>
      <c r="BF5" s="8">
        <v>2652046</v>
      </c>
      <c r="BG5" s="8">
        <v>2736185</v>
      </c>
      <c r="BH5" s="8">
        <v>10409284</v>
      </c>
      <c r="BI5" s="8">
        <v>2851639</v>
      </c>
      <c r="BJ5" s="8">
        <v>2904848</v>
      </c>
      <c r="BK5" s="8">
        <v>3017897</v>
      </c>
      <c r="BL5" s="8">
        <v>3086814</v>
      </c>
      <c r="BM5" s="8">
        <v>11861198</v>
      </c>
      <c r="BN5" s="8">
        <v>3198102</v>
      </c>
      <c r="BO5" s="8">
        <v>3220766</v>
      </c>
      <c r="BP5" s="8">
        <v>3276550</v>
      </c>
      <c r="BQ5" s="8">
        <v>3313786</v>
      </c>
      <c r="BR5" s="8">
        <v>13009204</v>
      </c>
      <c r="BS5" s="318">
        <v>3410923</v>
      </c>
      <c r="BT5" s="318">
        <v>3375594</v>
      </c>
      <c r="BU5" s="318">
        <v>3422668</v>
      </c>
      <c r="BV5" s="318">
        <v>3439800</v>
      </c>
      <c r="BW5" s="318">
        <v>13648985</v>
      </c>
      <c r="BX5" s="318">
        <v>3423643</v>
      </c>
      <c r="BY5" s="318">
        <v>3415209</v>
      </c>
      <c r="BZ5" s="318">
        <v>3486737</v>
      </c>
      <c r="CA5" s="318">
        <v>3539276</v>
      </c>
      <c r="CB5" s="318">
        <v>13864865</v>
      </c>
      <c r="CC5" s="318">
        <v>3589884</v>
      </c>
      <c r="CD5" s="318">
        <v>3655822</v>
      </c>
      <c r="CE5" s="318">
        <v>3686968</v>
      </c>
      <c r="CF5" s="318">
        <v>3697620</v>
      </c>
      <c r="CG5" s="318">
        <v>14630294</v>
      </c>
      <c r="CH5" s="318">
        <v>3648484</v>
      </c>
      <c r="CI5" s="318">
        <v>3704332</v>
      </c>
      <c r="CJ5" s="318">
        <v>3733709</v>
      </c>
      <c r="CK5" s="318">
        <v>3811190</v>
      </c>
      <c r="CL5" s="318">
        <v>14897715</v>
      </c>
      <c r="CM5" s="318">
        <v>3762705</v>
      </c>
      <c r="CN5" s="318">
        <v>3681090</v>
      </c>
      <c r="CO5" s="318">
        <v>3702922</v>
      </c>
      <c r="CP5" s="318">
        <v>3828560</v>
      </c>
      <c r="CQ5" s="318">
        <v>14975277</v>
      </c>
      <c r="CR5" s="318">
        <v>3807709</v>
      </c>
      <c r="CS5" s="318">
        <v>3932101</v>
      </c>
      <c r="CT5" s="318">
        <v>4134000</v>
      </c>
      <c r="CU5" s="318">
        <f>SUM(CR5:CT5)</f>
        <v>11873810</v>
      </c>
    </row>
    <row r="6" spans="1:99" s="1" customFormat="1">
      <c r="A6" s="2"/>
      <c r="B6" s="2"/>
      <c r="C6" s="2"/>
      <c r="D6" s="2"/>
      <c r="E6" s="2"/>
      <c r="F6" s="2"/>
      <c r="G6" s="2"/>
      <c r="H6" s="2"/>
      <c r="I6" s="2"/>
      <c r="J6" s="2"/>
      <c r="K6" s="12"/>
      <c r="L6" s="12"/>
      <c r="M6" s="12"/>
      <c r="N6" s="12"/>
      <c r="O6" s="12"/>
      <c r="P6" s="12"/>
      <c r="T6" s="12"/>
      <c r="Y6" s="12"/>
      <c r="AD6" s="11"/>
      <c r="AI6" s="11"/>
      <c r="AK6" s="78"/>
      <c r="BS6" s="317"/>
      <c r="BT6" s="317"/>
      <c r="BU6" s="317"/>
      <c r="BV6" s="317"/>
      <c r="BW6" s="317"/>
      <c r="BX6" s="317"/>
      <c r="BY6" s="317"/>
      <c r="BZ6" s="367"/>
      <c r="CA6" s="367"/>
      <c r="CB6" s="367"/>
      <c r="CC6" s="367"/>
      <c r="CD6" s="367"/>
      <c r="CE6" s="367"/>
      <c r="CF6" s="367"/>
      <c r="CG6" s="367"/>
      <c r="CH6" s="367"/>
      <c r="CI6" s="367"/>
      <c r="CJ6" s="367"/>
      <c r="CK6" s="367"/>
      <c r="CL6" s="367"/>
      <c r="CM6" s="367"/>
      <c r="CN6" s="367"/>
      <c r="CO6" s="367"/>
      <c r="CP6" s="367"/>
      <c r="CQ6" s="367"/>
      <c r="CR6" s="367"/>
      <c r="CS6" s="367"/>
      <c r="CT6" s="367"/>
      <c r="CU6" s="367"/>
    </row>
    <row r="7" spans="1:99" s="9" customFormat="1" ht="12">
      <c r="A7" s="13" t="s">
        <v>214</v>
      </c>
      <c r="B7" s="13"/>
      <c r="C7" s="13"/>
      <c r="D7" s="13"/>
      <c r="E7" s="13"/>
      <c r="F7" s="7"/>
      <c r="G7" s="7"/>
      <c r="H7" s="7"/>
      <c r="I7" s="7"/>
      <c r="J7" s="7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8"/>
      <c r="AE7" s="6"/>
      <c r="AF7" s="8"/>
      <c r="AG7" s="8"/>
      <c r="AH7" s="8"/>
      <c r="AI7" s="8"/>
      <c r="AJ7" s="6"/>
      <c r="AK7" s="79"/>
      <c r="AL7" s="83"/>
      <c r="AM7" s="83"/>
      <c r="AN7" s="83"/>
      <c r="AO7" s="83"/>
      <c r="AP7" s="83"/>
      <c r="AQ7" s="83"/>
      <c r="AR7" s="83"/>
      <c r="AS7" s="83"/>
      <c r="AT7" s="83"/>
      <c r="AU7" s="83"/>
      <c r="AV7" s="83"/>
      <c r="AW7" s="83"/>
      <c r="AX7" s="83"/>
      <c r="AY7" s="83"/>
      <c r="AZ7" s="83"/>
      <c r="BA7" s="83"/>
      <c r="BB7" s="83"/>
      <c r="BC7" s="83"/>
      <c r="BD7" s="83"/>
      <c r="BE7" s="83"/>
      <c r="BF7" s="83"/>
      <c r="BG7" s="83"/>
      <c r="BH7" s="83"/>
      <c r="BI7" s="83"/>
      <c r="BJ7" s="83"/>
      <c r="BK7" s="83"/>
      <c r="BL7" s="83"/>
      <c r="BM7" s="83"/>
      <c r="BN7" s="83"/>
      <c r="BO7" s="83"/>
      <c r="BP7" s="83"/>
      <c r="BQ7" s="83"/>
      <c r="BR7" s="83"/>
      <c r="BS7" s="319"/>
      <c r="BT7" s="319"/>
      <c r="BU7" s="319"/>
      <c r="BV7" s="319"/>
      <c r="BW7" s="319"/>
      <c r="BX7" s="319"/>
      <c r="BY7" s="319"/>
      <c r="BZ7" s="319"/>
      <c r="CA7" s="319"/>
      <c r="CB7" s="319"/>
      <c r="CC7" s="319"/>
      <c r="CD7" s="319"/>
      <c r="CE7" s="319"/>
      <c r="CF7" s="319"/>
      <c r="CG7" s="319"/>
      <c r="CH7" s="319"/>
      <c r="CI7" s="319"/>
      <c r="CJ7" s="319"/>
      <c r="CK7" s="319"/>
      <c r="CL7" s="319"/>
      <c r="CM7" s="319"/>
      <c r="CN7" s="319"/>
      <c r="CO7" s="319"/>
      <c r="CP7" s="319"/>
      <c r="CQ7" s="319"/>
      <c r="CR7" s="319"/>
      <c r="CS7" s="319"/>
      <c r="CT7" s="319"/>
      <c r="CU7" s="319"/>
    </row>
    <row r="8" spans="1:99" s="1" customFormat="1" ht="12">
      <c r="A8" s="383" t="s">
        <v>215</v>
      </c>
      <c r="B8" s="385">
        <v>0.60538273521700225</v>
      </c>
      <c r="C8" s="385">
        <v>0.60709926273131198</v>
      </c>
      <c r="D8" s="385">
        <v>0.5863160138845892</v>
      </c>
      <c r="E8" s="385">
        <v>0.59474683081691604</v>
      </c>
      <c r="F8" s="322">
        <v>0.59989652770868573</v>
      </c>
      <c r="G8" s="322">
        <v>0.59940560968107848</v>
      </c>
      <c r="H8" s="322">
        <v>0.61374023489397889</v>
      </c>
      <c r="I8" s="322">
        <v>0.64215323327368434</v>
      </c>
      <c r="J8" s="322">
        <v>0.61494632821606376</v>
      </c>
      <c r="K8" s="322">
        <v>0.60544754521514677</v>
      </c>
      <c r="L8" s="322">
        <v>0.59764505594009543</v>
      </c>
      <c r="M8" s="322">
        <v>0.60520644993464645</v>
      </c>
      <c r="N8" s="322">
        <v>0.5835091006184423</v>
      </c>
      <c r="O8" s="322">
        <v>0.59753161150645406</v>
      </c>
      <c r="P8" s="322">
        <v>0.60873905054660593</v>
      </c>
      <c r="Q8" s="322">
        <v>0.60777834750685944</v>
      </c>
      <c r="R8" s="322">
        <v>0.60321049449693631</v>
      </c>
      <c r="S8" s="322">
        <v>0.55268171426497803</v>
      </c>
      <c r="T8" s="322">
        <v>0.59244440623838734</v>
      </c>
      <c r="U8" s="322">
        <v>0.56810515990188193</v>
      </c>
      <c r="V8" s="322">
        <v>0.55415892233135711</v>
      </c>
      <c r="W8" s="322">
        <v>0.56111761501280821</v>
      </c>
      <c r="X8" s="322">
        <v>0.52130733015900288</v>
      </c>
      <c r="Y8" s="322">
        <v>0.55054379663544328</v>
      </c>
      <c r="Z8" s="322">
        <v>0.53605026606815398</v>
      </c>
      <c r="AA8" s="322">
        <v>0.54829015668426029</v>
      </c>
      <c r="AB8" s="322">
        <v>0.50852531670311896</v>
      </c>
      <c r="AC8" s="322">
        <v>0.50771708575859142</v>
      </c>
      <c r="AD8" s="322">
        <v>0.52400000000000002</v>
      </c>
      <c r="AE8" s="322">
        <v>0.57099999999999995</v>
      </c>
      <c r="AF8" s="322">
        <v>0.5705630371014907</v>
      </c>
      <c r="AG8" s="29">
        <v>0.54328500250945166</v>
      </c>
      <c r="AH8" s="29">
        <v>0.52400000000000002</v>
      </c>
      <c r="AI8" s="322">
        <v>0.55100000000000005</v>
      </c>
      <c r="AJ8" s="322">
        <v>0.59</v>
      </c>
      <c r="AK8" s="322">
        <v>0.58599999999999997</v>
      </c>
      <c r="AL8" s="322">
        <v>0.58399999999999996</v>
      </c>
      <c r="AM8" s="322">
        <v>0.55300000000000005</v>
      </c>
      <c r="AN8" s="322">
        <v>0.57599999999999996</v>
      </c>
      <c r="AO8" s="322">
        <v>0.6</v>
      </c>
      <c r="AP8" s="322">
        <v>0.56000000000000005</v>
      </c>
      <c r="AQ8" s="322">
        <v>0.56200000000000006</v>
      </c>
      <c r="AR8" s="322">
        <v>0.55300000000000005</v>
      </c>
      <c r="AS8" s="322">
        <v>0.56799999999999995</v>
      </c>
      <c r="AT8" s="322">
        <v>0.60399999999999998</v>
      </c>
      <c r="AU8" s="322">
        <v>0.59399999999999997</v>
      </c>
      <c r="AV8" s="322">
        <v>0.59099999999999997</v>
      </c>
      <c r="AW8" s="322">
        <v>0.59199999999999997</v>
      </c>
      <c r="AX8" s="322">
        <v>0.59599999999999997</v>
      </c>
      <c r="AY8" s="322">
        <v>0.61599999999999999</v>
      </c>
      <c r="AZ8" s="322">
        <v>0.60299999999999998</v>
      </c>
      <c r="BA8" s="322">
        <v>0.57799999999999996</v>
      </c>
      <c r="BB8" s="322">
        <v>0.55600000000000005</v>
      </c>
      <c r="BC8" s="322">
        <v>0.58799999999999997</v>
      </c>
      <c r="BD8" s="322">
        <v>0.55900000000000005</v>
      </c>
      <c r="BE8" s="322">
        <v>0.53800000000000003</v>
      </c>
      <c r="BF8" s="322">
        <v>0.54700000000000004</v>
      </c>
      <c r="BG8" s="322">
        <v>0.52800000000000002</v>
      </c>
      <c r="BH8" s="322">
        <v>0.54300000000000004</v>
      </c>
      <c r="BI8" s="322">
        <v>0.58199999999999996</v>
      </c>
      <c r="BJ8" s="322">
        <v>0.56000000000000005</v>
      </c>
      <c r="BK8" s="322">
        <v>0.55000000000000004</v>
      </c>
      <c r="BL8" s="322">
        <v>0.53100000000000003</v>
      </c>
      <c r="BM8" s="322">
        <v>0.55500000000000005</v>
      </c>
      <c r="BN8" s="322">
        <v>0.55800000000000005</v>
      </c>
      <c r="BO8" s="322">
        <v>0.52700000000000002</v>
      </c>
      <c r="BP8" s="322">
        <v>0.52400000000000002</v>
      </c>
      <c r="BQ8" s="322">
        <v>0.53400000000000003</v>
      </c>
      <c r="BR8" s="322">
        <v>0.53600000000000003</v>
      </c>
      <c r="BS8" s="322">
        <v>0.57099999999999995</v>
      </c>
      <c r="BT8" s="322">
        <v>0.57999999999999996</v>
      </c>
      <c r="BU8" s="322">
        <v>0.56000000000000005</v>
      </c>
      <c r="BV8" s="322">
        <v>0.56200000000000006</v>
      </c>
      <c r="BW8" s="322">
        <v>0.56799999999999995</v>
      </c>
      <c r="BX8" s="322">
        <v>0.57199999999999995</v>
      </c>
      <c r="BY8" s="322">
        <v>0.55000000000000004</v>
      </c>
      <c r="BZ8" s="322">
        <v>0.54400000000000004</v>
      </c>
      <c r="CA8" s="322">
        <v>0.51200000000000001</v>
      </c>
      <c r="CB8" s="322">
        <v>0.54400000000000004</v>
      </c>
      <c r="CC8" s="322">
        <v>0.52200000000000002</v>
      </c>
      <c r="CD8" s="322">
        <v>0.502</v>
      </c>
      <c r="CE8" s="322">
        <v>0.505</v>
      </c>
      <c r="CF8" s="322">
        <v>0.52100000000000002</v>
      </c>
      <c r="CG8" s="322">
        <v>0.51200000000000001</v>
      </c>
      <c r="CH8" s="322">
        <v>0.54100000000000004</v>
      </c>
      <c r="CI8" s="322">
        <v>0.51600000000000001</v>
      </c>
      <c r="CJ8" s="322">
        <v>0.53100000000000003</v>
      </c>
      <c r="CK8" s="322">
        <v>0.53200000000000003</v>
      </c>
      <c r="CL8" s="322">
        <v>0.53</v>
      </c>
      <c r="CM8" s="322">
        <v>0.52600000000000002</v>
      </c>
      <c r="CN8" s="322">
        <v>0.40899999999999997</v>
      </c>
      <c r="CO8" s="322">
        <v>0.46899999999999997</v>
      </c>
      <c r="CP8" s="322">
        <v>0.495</v>
      </c>
      <c r="CQ8" s="322">
        <v>0.47499999999999998</v>
      </c>
      <c r="CR8" s="322">
        <v>0.505</v>
      </c>
      <c r="CS8" s="322">
        <v>0.48799999999999999</v>
      </c>
      <c r="CT8" s="322">
        <v>0.55300000000000005</v>
      </c>
      <c r="CU8" s="322">
        <v>0.51600000000000001</v>
      </c>
    </row>
    <row r="9" spans="1:99" s="1" customFormat="1" ht="12">
      <c r="A9" s="383" t="s">
        <v>216</v>
      </c>
      <c r="B9" s="385">
        <v>0.2150709103776379</v>
      </c>
      <c r="C9" s="385">
        <v>0.20999137411910226</v>
      </c>
      <c r="D9" s="385">
        <v>0.21523551297796314</v>
      </c>
      <c r="E9" s="385">
        <v>0.21641223071335947</v>
      </c>
      <c r="F9" s="322">
        <v>0.20942393791662522</v>
      </c>
      <c r="G9" s="322">
        <v>0.21363571357204289</v>
      </c>
      <c r="H9" s="322">
        <v>0.20864302036911911</v>
      </c>
      <c r="I9" s="322">
        <v>0.21276308665858229</v>
      </c>
      <c r="J9" s="322">
        <v>0.21116731324122812</v>
      </c>
      <c r="K9" s="322">
        <v>0.20418734410443157</v>
      </c>
      <c r="L9" s="322">
        <v>0.21722018930440298</v>
      </c>
      <c r="M9" s="322">
        <v>0.20671809315216308</v>
      </c>
      <c r="N9" s="322">
        <v>0.21383544602129495</v>
      </c>
      <c r="O9" s="322">
        <v>0.21058635108654575</v>
      </c>
      <c r="P9" s="322">
        <v>0.20719168188226594</v>
      </c>
      <c r="Q9" s="322">
        <v>0.20879267740545376</v>
      </c>
      <c r="R9" s="322">
        <v>0.20627050943929207</v>
      </c>
      <c r="S9" s="322">
        <v>0.19878537472978086</v>
      </c>
      <c r="T9" s="322">
        <v>0.20515761465145133</v>
      </c>
      <c r="U9" s="322">
        <v>0.19685529821455436</v>
      </c>
      <c r="V9" s="322">
        <v>0.19732566368647503</v>
      </c>
      <c r="W9" s="322">
        <v>0.20298355221216371</v>
      </c>
      <c r="X9" s="322">
        <v>0.219395924998912</v>
      </c>
      <c r="Y9" s="322">
        <v>0.20450954750676048</v>
      </c>
      <c r="Z9" s="322">
        <v>0.2130075264099362</v>
      </c>
      <c r="AA9" s="322">
        <v>0.21372850488144746</v>
      </c>
      <c r="AB9" s="322">
        <v>0.22160268135458611</v>
      </c>
      <c r="AC9" s="322">
        <v>0.20699999999999999</v>
      </c>
      <c r="AD9" s="322">
        <v>0.214</v>
      </c>
      <c r="AE9" s="322">
        <v>0.216</v>
      </c>
      <c r="AF9" s="322">
        <v>0.21296299149642611</v>
      </c>
      <c r="AG9" s="29">
        <v>0.23114655024200145</v>
      </c>
      <c r="AH9" s="29">
        <v>0.22700000000000001</v>
      </c>
      <c r="AI9" s="322">
        <v>0.222</v>
      </c>
      <c r="AJ9" s="322">
        <v>0.22</v>
      </c>
      <c r="AK9" s="322">
        <v>0.218</v>
      </c>
      <c r="AL9" s="322">
        <v>0.21299999999999999</v>
      </c>
      <c r="AM9" s="322">
        <v>0.20499999999999999</v>
      </c>
      <c r="AN9" s="322">
        <v>0.21299999999999999</v>
      </c>
      <c r="AO9" s="322">
        <v>0.2</v>
      </c>
      <c r="AP9" s="322">
        <v>0.2</v>
      </c>
      <c r="AQ9" s="322">
        <v>0.20300000000000001</v>
      </c>
      <c r="AR9" s="322">
        <v>0.215</v>
      </c>
      <c r="AS9" s="322">
        <v>0.20499999999999999</v>
      </c>
      <c r="AT9" s="322">
        <v>0.19700000000000001</v>
      </c>
      <c r="AU9" s="322">
        <v>0.20300000000000001</v>
      </c>
      <c r="AV9" s="322">
        <v>0.21199999999999999</v>
      </c>
      <c r="AW9" s="322">
        <v>0.216</v>
      </c>
      <c r="AX9" s="322">
        <v>0.20699999999999999</v>
      </c>
      <c r="AY9" s="322">
        <v>0.20300000000000001</v>
      </c>
      <c r="AZ9" s="322">
        <v>0.21</v>
      </c>
      <c r="BA9" s="322">
        <v>0.20499999999999999</v>
      </c>
      <c r="BB9" s="322">
        <v>0.20699999999999999</v>
      </c>
      <c r="BC9" s="322">
        <v>0.20599999999999999</v>
      </c>
      <c r="BD9" s="322">
        <v>0.19500000000000001</v>
      </c>
      <c r="BE9" s="322">
        <v>0.192</v>
      </c>
      <c r="BF9" s="322">
        <v>0.19400000000000001</v>
      </c>
      <c r="BG9" s="322">
        <v>0.2</v>
      </c>
      <c r="BH9" s="322">
        <v>0.19500000000000001</v>
      </c>
      <c r="BI9" s="322">
        <v>0.19900000000000001</v>
      </c>
      <c r="BJ9" s="322">
        <v>0.2</v>
      </c>
      <c r="BK9" s="322">
        <v>0.20399999999999999</v>
      </c>
      <c r="BL9" s="322">
        <v>0.20200000000000001</v>
      </c>
      <c r="BM9" s="322">
        <v>0.20100000000000001</v>
      </c>
      <c r="BN9" s="322">
        <v>0.2</v>
      </c>
      <c r="BO9" s="322">
        <v>0.20399999999999999</v>
      </c>
      <c r="BP9" s="322">
        <v>0.20699999999999999</v>
      </c>
      <c r="BQ9" s="322">
        <v>0.20699999999999999</v>
      </c>
      <c r="BR9" s="322">
        <v>0.20399999999999999</v>
      </c>
      <c r="BS9" s="322">
        <v>0.19900000000000001</v>
      </c>
      <c r="BT9" s="322">
        <v>0.20100000000000001</v>
      </c>
      <c r="BU9" s="322">
        <v>0.20499999999999999</v>
      </c>
      <c r="BV9" s="322">
        <v>0.20799999999999999</v>
      </c>
      <c r="BW9" s="322">
        <v>0.20300000000000001</v>
      </c>
      <c r="BX9" s="322">
        <v>0.20399999999999999</v>
      </c>
      <c r="BY9" s="322">
        <v>0.20899999999999999</v>
      </c>
      <c r="BZ9" s="322">
        <v>0.21199999999999999</v>
      </c>
      <c r="CA9" s="322">
        <v>0.20699999999999999</v>
      </c>
      <c r="CB9" s="322">
        <v>0.20699999999999999</v>
      </c>
      <c r="CC9" s="322">
        <v>0.214</v>
      </c>
      <c r="CD9" s="322">
        <v>0.20699999999999999</v>
      </c>
      <c r="CE9" s="322">
        <v>0.22500000000000001</v>
      </c>
      <c r="CF9" s="322">
        <v>0.216</v>
      </c>
      <c r="CG9" s="322">
        <v>0.214</v>
      </c>
      <c r="CH9" s="322">
        <v>0.223</v>
      </c>
      <c r="CI9" s="322">
        <v>0.218</v>
      </c>
      <c r="CJ9" s="322">
        <v>0.22700000000000001</v>
      </c>
      <c r="CK9" s="322">
        <v>0.22900000000000001</v>
      </c>
      <c r="CL9" s="322">
        <v>0.224</v>
      </c>
      <c r="CM9" s="322">
        <v>0.23200000000000001</v>
      </c>
      <c r="CN9" s="322">
        <v>0.22800000000000001</v>
      </c>
      <c r="CO9" s="322">
        <v>0.23100000000000001</v>
      </c>
      <c r="CP9" s="322">
        <v>0.23599999999999999</v>
      </c>
      <c r="CQ9" s="322">
        <v>0.23200000000000001</v>
      </c>
      <c r="CR9" s="322">
        <v>0.23799999999999999</v>
      </c>
      <c r="CS9" s="322">
        <v>0.23200000000000001</v>
      </c>
      <c r="CT9" s="322">
        <v>0.22500000000000001</v>
      </c>
      <c r="CU9" s="322">
        <v>0.23200000000000001</v>
      </c>
    </row>
    <row r="10" spans="1:99" s="142" customFormat="1" ht="12">
      <c r="A10" s="383" t="s">
        <v>217</v>
      </c>
      <c r="B10" s="385"/>
      <c r="C10" s="385"/>
      <c r="D10" s="385"/>
      <c r="E10" s="385"/>
      <c r="F10" s="322"/>
      <c r="G10" s="322"/>
      <c r="H10" s="322"/>
      <c r="I10" s="322"/>
      <c r="J10" s="322"/>
      <c r="K10" s="322"/>
      <c r="L10" s="322"/>
      <c r="M10" s="322"/>
      <c r="N10" s="322"/>
      <c r="O10" s="322"/>
      <c r="P10" s="322"/>
      <c r="Q10" s="322"/>
      <c r="R10" s="322"/>
      <c r="S10" s="322"/>
      <c r="T10" s="322"/>
      <c r="U10" s="322"/>
      <c r="V10" s="322"/>
      <c r="W10" s="322"/>
      <c r="X10" s="322"/>
      <c r="Y10" s="322"/>
      <c r="Z10" s="322"/>
      <c r="AA10" s="322"/>
      <c r="AB10" s="322"/>
      <c r="AC10" s="322"/>
      <c r="AD10" s="322"/>
      <c r="AE10" s="322"/>
      <c r="AF10" s="322"/>
      <c r="AG10" s="29"/>
      <c r="AH10" s="29"/>
      <c r="AI10" s="322"/>
      <c r="AJ10" s="322"/>
      <c r="AK10" s="322"/>
      <c r="AL10" s="322"/>
      <c r="AM10" s="322"/>
      <c r="AN10" s="322"/>
      <c r="AO10" s="322">
        <v>0.157</v>
      </c>
      <c r="AP10" s="322">
        <v>0.161</v>
      </c>
      <c r="AQ10" s="322">
        <v>0.155</v>
      </c>
      <c r="AR10" s="322">
        <v>0.19</v>
      </c>
      <c r="AS10" s="322">
        <v>0.16600000000000001</v>
      </c>
      <c r="AT10" s="322">
        <v>0.16500000000000001</v>
      </c>
      <c r="AU10" s="322">
        <v>0.18</v>
      </c>
      <c r="AV10" s="322">
        <v>0.16200000000000001</v>
      </c>
      <c r="AW10" s="322">
        <v>0.17899999999999999</v>
      </c>
      <c r="AX10" s="322">
        <v>0.17100000000000001</v>
      </c>
      <c r="AY10" s="322">
        <v>0.16400000000000001</v>
      </c>
      <c r="AZ10" s="322">
        <v>0.16300000000000001</v>
      </c>
      <c r="BA10" s="322">
        <v>0.16475257569237101</v>
      </c>
      <c r="BB10" s="322">
        <v>0.17100000000000001</v>
      </c>
      <c r="BC10" s="322">
        <v>0.16600000000000001</v>
      </c>
      <c r="BD10" s="322">
        <v>0.155</v>
      </c>
      <c r="BE10" s="322">
        <v>0.152</v>
      </c>
      <c r="BF10" s="322">
        <v>0.157</v>
      </c>
      <c r="BG10" s="322">
        <v>0.16500000000000001</v>
      </c>
      <c r="BH10" s="322">
        <v>0.157</v>
      </c>
      <c r="BI10" s="322">
        <v>0.153</v>
      </c>
      <c r="BJ10" s="322">
        <v>0.153</v>
      </c>
      <c r="BK10" s="322">
        <v>0.15</v>
      </c>
      <c r="BL10" s="322">
        <v>0.17299999999999999</v>
      </c>
      <c r="BM10" s="322">
        <v>0.158</v>
      </c>
      <c r="BN10" s="322">
        <v>0.15</v>
      </c>
      <c r="BO10" s="322">
        <v>0.154</v>
      </c>
      <c r="BP10" s="322">
        <v>0.157</v>
      </c>
      <c r="BQ10" s="322">
        <v>0.16</v>
      </c>
      <c r="BR10" s="322">
        <v>0.155</v>
      </c>
      <c r="BS10" s="322">
        <v>0.14699999999999999</v>
      </c>
      <c r="BT10" s="322">
        <v>0.14899999999999999</v>
      </c>
      <c r="BU10" s="322">
        <v>0.14599999999999999</v>
      </c>
      <c r="BV10" s="322">
        <v>0.156</v>
      </c>
      <c r="BW10" s="322">
        <v>0.15</v>
      </c>
      <c r="BX10" s="322">
        <v>0.14799999999999999</v>
      </c>
      <c r="BY10" s="322">
        <v>0.15</v>
      </c>
      <c r="BZ10" s="322">
        <v>0.14599999999999999</v>
      </c>
      <c r="CA10" s="322">
        <v>0.16300000000000001</v>
      </c>
      <c r="CB10" s="322">
        <v>0.153</v>
      </c>
      <c r="CC10" s="322">
        <v>0.14499999999999999</v>
      </c>
      <c r="CD10" s="322">
        <v>0.14499999999999999</v>
      </c>
      <c r="CE10" s="322">
        <v>0.13300000000000001</v>
      </c>
      <c r="CF10" s="322">
        <v>0.14699999999999999</v>
      </c>
      <c r="CG10" s="322">
        <v>0.14199999999999999</v>
      </c>
      <c r="CH10" s="322">
        <v>0.13700000000000001</v>
      </c>
      <c r="CI10" s="322">
        <v>0.14799999999999999</v>
      </c>
      <c r="CJ10" s="322">
        <v>0.13</v>
      </c>
      <c r="CK10" s="322">
        <v>0.14299999999999999</v>
      </c>
      <c r="CL10" s="322">
        <v>0.13800000000000001</v>
      </c>
      <c r="CM10" s="322">
        <v>0.13200000000000001</v>
      </c>
      <c r="CN10" s="322">
        <v>0.13800000000000001</v>
      </c>
      <c r="CO10" s="322">
        <v>0.129</v>
      </c>
      <c r="CP10" s="322">
        <v>0.155</v>
      </c>
      <c r="CQ10" s="322">
        <v>0.13800000000000001</v>
      </c>
      <c r="CR10" s="322">
        <v>0.14499999999999999</v>
      </c>
      <c r="CS10" s="322">
        <v>0.13800000000000001</v>
      </c>
      <c r="CT10" s="322">
        <v>0.155</v>
      </c>
      <c r="CU10" s="322">
        <v>0.14599999999999999</v>
      </c>
    </row>
    <row r="11" spans="1:99" s="142" customFormat="1" ht="12">
      <c r="A11" s="383" t="s">
        <v>218</v>
      </c>
      <c r="B11" s="385"/>
      <c r="C11" s="385"/>
      <c r="D11" s="385"/>
      <c r="E11" s="385"/>
      <c r="F11" s="322"/>
      <c r="G11" s="322"/>
      <c r="H11" s="322"/>
      <c r="I11" s="322"/>
      <c r="J11" s="322"/>
      <c r="K11" s="322"/>
      <c r="L11" s="322"/>
      <c r="M11" s="322"/>
      <c r="N11" s="322"/>
      <c r="O11" s="322"/>
      <c r="P11" s="322"/>
      <c r="Q11" s="322"/>
      <c r="R11" s="322"/>
      <c r="S11" s="322"/>
      <c r="T11" s="322"/>
      <c r="U11" s="322"/>
      <c r="V11" s="322"/>
      <c r="W11" s="322"/>
      <c r="X11" s="322"/>
      <c r="Y11" s="322"/>
      <c r="Z11" s="322"/>
      <c r="AA11" s="322"/>
      <c r="AB11" s="322"/>
      <c r="AC11" s="322"/>
      <c r="AD11" s="322"/>
      <c r="AE11" s="322"/>
      <c r="AF11" s="322"/>
      <c r="AG11" s="29"/>
      <c r="AH11" s="29"/>
      <c r="AI11" s="322"/>
      <c r="AJ11" s="322"/>
      <c r="AK11" s="322"/>
      <c r="AL11" s="322"/>
      <c r="AM11" s="322"/>
      <c r="AN11" s="322"/>
      <c r="AO11" s="322">
        <v>2.1000000000000001E-2</v>
      </c>
      <c r="AP11" s="322">
        <v>2.5999999999999999E-2</v>
      </c>
      <c r="AQ11" s="322">
        <v>2.1000000000000001E-2</v>
      </c>
      <c r="AR11" s="322">
        <v>2.9000000000000001E-2</v>
      </c>
      <c r="AS11" s="322">
        <v>2.4E-2</v>
      </c>
      <c r="AT11" s="322">
        <v>2.5999999999999999E-2</v>
      </c>
      <c r="AU11" s="322">
        <v>2.5999999999999999E-2</v>
      </c>
      <c r="AV11" s="322">
        <v>2.5999999999999999E-2</v>
      </c>
      <c r="AW11" s="322">
        <v>2.5999999999999999E-2</v>
      </c>
      <c r="AX11" s="322">
        <v>2.5999999999999999E-2</v>
      </c>
      <c r="AY11" s="322">
        <v>2.5271573526369835E-2</v>
      </c>
      <c r="AZ11" s="322">
        <v>2.5999999999999999E-2</v>
      </c>
      <c r="BA11" s="322">
        <v>2.4643274869579599E-2</v>
      </c>
      <c r="BB11" s="322">
        <v>2.5999999999999999E-2</v>
      </c>
      <c r="BC11" s="322">
        <v>2.5000000000000001E-2</v>
      </c>
      <c r="BD11" s="322">
        <v>2.4E-2</v>
      </c>
      <c r="BE11" s="322">
        <v>2.5000000000000001E-2</v>
      </c>
      <c r="BF11" s="322">
        <v>2.4E-2</v>
      </c>
      <c r="BG11" s="322">
        <v>2.9000000000000001E-2</v>
      </c>
      <c r="BH11" s="322">
        <v>2.5000000000000001E-2</v>
      </c>
      <c r="BI11" s="322">
        <v>1.2E-2</v>
      </c>
      <c r="BJ11" s="322">
        <v>1.2999999999999999E-2</v>
      </c>
      <c r="BK11" s="322">
        <v>1.2999999999999999E-2</v>
      </c>
      <c r="BL11" s="322">
        <v>1.4999999999999999E-2</v>
      </c>
      <c r="BM11" s="322">
        <v>1.2999999999999999E-2</v>
      </c>
      <c r="BN11" s="322">
        <v>0.02</v>
      </c>
      <c r="BO11" s="322">
        <v>2.5999999999999999E-2</v>
      </c>
      <c r="BP11" s="322">
        <v>2.8000000000000001E-2</v>
      </c>
      <c r="BQ11" s="322">
        <v>2.5999999999999999E-2</v>
      </c>
      <c r="BR11" s="322">
        <v>2.5000000000000001E-2</v>
      </c>
      <c r="BS11" s="322">
        <v>2.7E-2</v>
      </c>
      <c r="BT11" s="322">
        <v>2.9000000000000001E-2</v>
      </c>
      <c r="BU11" s="322">
        <v>2.7E-2</v>
      </c>
      <c r="BV11" s="322">
        <v>2.7E-2</v>
      </c>
      <c r="BW11" s="322">
        <v>2.7E-2</v>
      </c>
      <c r="BX11" s="322">
        <v>2.5999999999999999E-2</v>
      </c>
      <c r="BY11" s="322">
        <v>2.5999999999999999E-2</v>
      </c>
      <c r="BZ11" s="322">
        <v>2.7E-2</v>
      </c>
      <c r="CA11" s="322">
        <v>2.7E-2</v>
      </c>
      <c r="CB11" s="322">
        <v>2.5999999999999999E-2</v>
      </c>
      <c r="CC11" s="322">
        <v>2.8000000000000001E-2</v>
      </c>
      <c r="CD11" s="322">
        <v>2.8000000000000001E-2</v>
      </c>
      <c r="CE11" s="322">
        <v>2.8000000000000001E-2</v>
      </c>
      <c r="CF11" s="322">
        <v>2.5999999999999999E-2</v>
      </c>
      <c r="CG11" s="322">
        <v>2.7E-2</v>
      </c>
      <c r="CH11" s="322">
        <v>2.7E-2</v>
      </c>
      <c r="CI11" s="322">
        <v>2.7E-2</v>
      </c>
      <c r="CJ11" s="322">
        <v>2.7E-2</v>
      </c>
      <c r="CK11" s="322">
        <v>2.5999999999999999E-2</v>
      </c>
      <c r="CL11" s="322">
        <v>2.7E-2</v>
      </c>
      <c r="CM11" s="322">
        <v>2.7E-2</v>
      </c>
      <c r="CN11" s="322">
        <v>3.4000000000000002E-2</v>
      </c>
      <c r="CO11" s="322">
        <v>3.1E-2</v>
      </c>
      <c r="CP11" s="322">
        <v>2.8000000000000001E-2</v>
      </c>
      <c r="CQ11" s="322">
        <v>2.9000000000000001E-2</v>
      </c>
      <c r="CR11" s="322">
        <v>2.7E-2</v>
      </c>
      <c r="CS11" s="322">
        <v>2.7E-2</v>
      </c>
      <c r="CT11" s="322">
        <v>2.5999999999999999E-2</v>
      </c>
      <c r="CU11" s="322">
        <v>2.5999999999999999E-2</v>
      </c>
    </row>
    <row r="12" spans="1:99" s="1" customFormat="1" ht="12">
      <c r="A12" s="383" t="s">
        <v>219</v>
      </c>
      <c r="B12" s="385">
        <v>0.21839351908142302</v>
      </c>
      <c r="C12" s="385">
        <v>0.21478881615105433</v>
      </c>
      <c r="D12" s="385">
        <v>0.22160173999621247</v>
      </c>
      <c r="E12" s="385">
        <v>0.22680213185416825</v>
      </c>
      <c r="F12" s="17">
        <v>0.24388618047955427</v>
      </c>
      <c r="G12" s="17">
        <v>0.23342260289672223</v>
      </c>
      <c r="H12" s="17">
        <v>0.23948898792125661</v>
      </c>
      <c r="I12" s="17">
        <v>0.25433916949029622</v>
      </c>
      <c r="J12" s="17">
        <v>0.24320158966380936</v>
      </c>
      <c r="K12" s="17">
        <v>0.24330920120631666</v>
      </c>
      <c r="L12" s="17">
        <v>0.23180632755562638</v>
      </c>
      <c r="M12" s="17">
        <v>0.22490309361782757</v>
      </c>
      <c r="N12" s="17">
        <v>0.22572845222361776</v>
      </c>
      <c r="O12" s="17">
        <v>0.23109198060534464</v>
      </c>
      <c r="P12" s="17">
        <v>0.22917725980539441</v>
      </c>
      <c r="Q12" s="17">
        <v>0.21557715071213104</v>
      </c>
      <c r="R12" s="17">
        <v>0.21544712227651805</v>
      </c>
      <c r="S12" s="17">
        <v>0.2181322868444108</v>
      </c>
      <c r="T12" s="17">
        <v>0.21939745588272125</v>
      </c>
      <c r="U12" s="17">
        <v>0.20639856179685878</v>
      </c>
      <c r="V12" s="17">
        <v>0.20594544559619751</v>
      </c>
      <c r="W12" s="17">
        <v>0.20260220462949011</v>
      </c>
      <c r="X12" s="17">
        <v>0.12292960864679567</v>
      </c>
      <c r="Y12" s="17">
        <v>0.18318934655644775</v>
      </c>
      <c r="Z12" s="17">
        <v>0.20818004882603755</v>
      </c>
      <c r="AA12" s="17">
        <v>0.19571401603397534</v>
      </c>
      <c r="AB12" s="17">
        <v>0.18583482674688234</v>
      </c>
      <c r="AC12" s="17">
        <v>0.22015572876491701</v>
      </c>
      <c r="AD12" s="17">
        <v>0.20300000000000001</v>
      </c>
      <c r="AE12" s="322">
        <v>0.20900000000000005</v>
      </c>
      <c r="AF12" s="17">
        <v>0.20799999999999999</v>
      </c>
      <c r="AG12" s="29">
        <v>0.21360209647756342</v>
      </c>
      <c r="AH12" s="29">
        <v>0.219</v>
      </c>
      <c r="AI12" s="17">
        <v>0.21199999999999999</v>
      </c>
      <c r="AJ12" s="322">
        <v>0.20200000000000001</v>
      </c>
      <c r="AK12" s="322">
        <v>0.193</v>
      </c>
      <c r="AL12" s="17">
        <v>0.19500000000000001</v>
      </c>
      <c r="AM12" s="322">
        <v>0.193</v>
      </c>
      <c r="AN12" s="322">
        <v>0.19600000000000001</v>
      </c>
      <c r="AO12" s="322">
        <v>0.17799999999999999</v>
      </c>
      <c r="AP12" s="322">
        <v>0.187</v>
      </c>
      <c r="AQ12" s="322">
        <v>0.17599999999999999</v>
      </c>
      <c r="AR12" s="322">
        <v>0.216</v>
      </c>
      <c r="AS12" s="322">
        <v>0.19</v>
      </c>
      <c r="AT12" s="322">
        <v>0.191</v>
      </c>
      <c r="AU12" s="322">
        <v>0.20599999999999999</v>
      </c>
      <c r="AV12" s="322">
        <v>0.188</v>
      </c>
      <c r="AW12" s="322">
        <v>0.20499999999999999</v>
      </c>
      <c r="AX12" s="322">
        <v>0.19700000000000001</v>
      </c>
      <c r="AY12" s="322">
        <v>0.18927157352636984</v>
      </c>
      <c r="AZ12" s="322">
        <v>0.189</v>
      </c>
      <c r="BA12" s="322">
        <v>0.1893958505619506</v>
      </c>
      <c r="BB12" s="322">
        <f>+BB10+BB11</f>
        <v>0.19700000000000001</v>
      </c>
      <c r="BC12" s="322">
        <f>+BC10+BC11</f>
        <v>0.191</v>
      </c>
      <c r="BD12" s="322">
        <v>0.17899999999999999</v>
      </c>
      <c r="BE12" s="322">
        <v>0.17699999999999999</v>
      </c>
      <c r="BF12" s="322">
        <v>0.18099999999999999</v>
      </c>
      <c r="BG12" s="322">
        <v>0.19400000000000001</v>
      </c>
      <c r="BH12" s="322">
        <v>0.182</v>
      </c>
      <c r="BI12" s="322">
        <v>0.16500000000000001</v>
      </c>
      <c r="BJ12" s="322">
        <v>0.16600000000000001</v>
      </c>
      <c r="BK12" s="322">
        <v>0.16300000000000001</v>
      </c>
      <c r="BL12" s="322">
        <v>0.188</v>
      </c>
      <c r="BM12" s="322">
        <v>0.17100000000000001</v>
      </c>
      <c r="BN12" s="322">
        <v>0.16999999999999998</v>
      </c>
      <c r="BO12" s="322">
        <v>0.18</v>
      </c>
      <c r="BP12" s="322">
        <v>0.185</v>
      </c>
      <c r="BQ12" s="322">
        <v>0.186</v>
      </c>
      <c r="BR12" s="322">
        <v>0.18</v>
      </c>
      <c r="BS12" s="322">
        <v>0.17399999999999999</v>
      </c>
      <c r="BT12" s="322">
        <v>0.17799999999999999</v>
      </c>
      <c r="BU12" s="322">
        <v>0.17299999999999999</v>
      </c>
      <c r="BV12" s="322">
        <v>0.183</v>
      </c>
      <c r="BW12" s="322">
        <v>0.17699999999999999</v>
      </c>
      <c r="BX12" s="322">
        <v>0.17399999999999999</v>
      </c>
      <c r="BY12" s="322">
        <v>0.17599999999999999</v>
      </c>
      <c r="BZ12" s="322">
        <v>0.17299999999999999</v>
      </c>
      <c r="CA12" s="322">
        <v>0.19</v>
      </c>
      <c r="CB12" s="322">
        <v>0.17899999999999999</v>
      </c>
      <c r="CC12" s="322">
        <v>0.17299999999999999</v>
      </c>
      <c r="CD12" s="322">
        <v>0.17299999999999999</v>
      </c>
      <c r="CE12" s="322">
        <v>0.161</v>
      </c>
      <c r="CF12" s="322">
        <v>0.17299999999999999</v>
      </c>
      <c r="CG12" s="322">
        <v>0.16899999999999998</v>
      </c>
      <c r="CH12" s="322">
        <v>0.16400000000000001</v>
      </c>
      <c r="CI12" s="322">
        <v>0.17499999999999999</v>
      </c>
      <c r="CJ12" s="322">
        <v>0.157</v>
      </c>
      <c r="CK12" s="322">
        <v>0.16899999999999998</v>
      </c>
      <c r="CL12" s="322">
        <v>0.16500000000000001</v>
      </c>
      <c r="CM12" s="322">
        <v>0.159</v>
      </c>
      <c r="CN12" s="322">
        <v>0.17200000000000001</v>
      </c>
      <c r="CO12" s="322">
        <v>0.16</v>
      </c>
      <c r="CP12" s="322">
        <v>0.183</v>
      </c>
      <c r="CQ12" s="322">
        <v>0.16700000000000001</v>
      </c>
      <c r="CR12" s="322">
        <v>0.17199999999999999</v>
      </c>
      <c r="CS12" s="322">
        <v>0.16500000000000001</v>
      </c>
      <c r="CT12" s="322">
        <v>0.18099999999999999</v>
      </c>
      <c r="CU12" s="322">
        <v>0.17199999999999999</v>
      </c>
    </row>
    <row r="13" spans="1:99" s="142" customFormat="1" ht="12">
      <c r="A13" s="383" t="s">
        <v>220</v>
      </c>
      <c r="B13" s="385"/>
      <c r="C13" s="385"/>
      <c r="D13" s="385"/>
      <c r="E13" s="385"/>
      <c r="F13" s="322"/>
      <c r="G13" s="322"/>
      <c r="H13" s="322"/>
      <c r="I13" s="322"/>
      <c r="J13" s="322"/>
      <c r="K13" s="322"/>
      <c r="L13" s="322"/>
      <c r="M13" s="322"/>
      <c r="N13" s="322"/>
      <c r="O13" s="322"/>
      <c r="P13" s="322"/>
      <c r="Q13" s="322"/>
      <c r="R13" s="322"/>
      <c r="S13" s="322"/>
      <c r="T13" s="322"/>
      <c r="U13" s="322"/>
      <c r="V13" s="322"/>
      <c r="W13" s="322"/>
      <c r="X13" s="322"/>
      <c r="Y13" s="322"/>
      <c r="Z13" s="322"/>
      <c r="AA13" s="322"/>
      <c r="AB13" s="322"/>
      <c r="AC13" s="322"/>
      <c r="AD13" s="322"/>
      <c r="AE13" s="322"/>
      <c r="AF13" s="322"/>
      <c r="AG13" s="29"/>
      <c r="AH13" s="29"/>
      <c r="AI13" s="322"/>
      <c r="AJ13" s="322"/>
      <c r="AK13" s="322"/>
      <c r="AL13" s="322"/>
      <c r="AM13" s="322"/>
      <c r="AN13" s="322"/>
      <c r="AO13" s="322">
        <v>1.6E-2</v>
      </c>
      <c r="AP13" s="322">
        <v>-5.0000000000000001E-3</v>
      </c>
      <c r="AQ13" s="322">
        <v>-5.0000000000000001E-3</v>
      </c>
      <c r="AR13" s="322">
        <v>-1.7999999999999999E-2</v>
      </c>
      <c r="AS13" s="322">
        <v>-1E-3</v>
      </c>
      <c r="AT13" s="322">
        <v>8.9999999999999993E-3</v>
      </c>
      <c r="AU13" s="322">
        <v>2E-3</v>
      </c>
      <c r="AV13" s="322">
        <v>-4.0000000000000001E-3</v>
      </c>
      <c r="AW13" s="322">
        <v>-1.2999999999999999E-2</v>
      </c>
      <c r="AX13" s="322">
        <v>-7.0000000000000001E-3</v>
      </c>
      <c r="AY13" s="322">
        <v>-2E-3</v>
      </c>
      <c r="AZ13" s="322">
        <v>5.0000000000000001E-3</v>
      </c>
      <c r="BA13" s="322">
        <v>8.9999999999999993E-3</v>
      </c>
      <c r="BB13" s="322">
        <v>7.0000000000000001E-3</v>
      </c>
      <c r="BC13" s="322">
        <v>5.0000000000000001E-3</v>
      </c>
      <c r="BD13" s="322">
        <v>4.2000000000000003E-2</v>
      </c>
      <c r="BE13" s="322">
        <v>3.7999999999999999E-2</v>
      </c>
      <c r="BF13" s="322">
        <v>3.5999999999999997E-2</v>
      </c>
      <c r="BG13" s="322">
        <v>4.1000000000000002E-2</v>
      </c>
      <c r="BH13" s="322">
        <v>0.04</v>
      </c>
      <c r="BI13" s="322">
        <v>4.2000000000000003E-2</v>
      </c>
      <c r="BJ13" s="322">
        <v>3.2000000000000001E-2</v>
      </c>
      <c r="BK13" s="322">
        <v>3.5999999999999997E-2</v>
      </c>
      <c r="BL13" s="322">
        <v>0.04</v>
      </c>
      <c r="BM13" s="322">
        <v>3.7999999999999999E-2</v>
      </c>
      <c r="BN13" s="322">
        <v>4.4999999999999998E-2</v>
      </c>
      <c r="BO13" s="322">
        <v>4.2000000000000003E-2</v>
      </c>
      <c r="BP13" s="322">
        <v>4.7E-2</v>
      </c>
      <c r="BQ13" s="322">
        <v>4.3999999999999997E-2</v>
      </c>
      <c r="BR13" s="322">
        <v>4.4999999999999998E-2</v>
      </c>
      <c r="BS13" s="322">
        <v>4.4999999999999998E-2</v>
      </c>
      <c r="BT13" s="322">
        <v>4.2999999999999997E-2</v>
      </c>
      <c r="BU13" s="322">
        <v>4.1000000000000002E-2</v>
      </c>
      <c r="BV13" s="322">
        <v>4.1000000000000002E-2</v>
      </c>
      <c r="BW13" s="322">
        <v>4.2999999999999997E-2</v>
      </c>
      <c r="BX13" s="322">
        <v>4.1000000000000002E-2</v>
      </c>
      <c r="BY13" s="322">
        <v>4.1000000000000002E-2</v>
      </c>
      <c r="BZ13" s="322">
        <v>3.4000000000000002E-2</v>
      </c>
      <c r="CA13" s="322">
        <v>3.6999999999999998E-2</v>
      </c>
      <c r="CB13" s="322">
        <v>3.7999999999999999E-2</v>
      </c>
      <c r="CC13" s="322">
        <v>2.3E-2</v>
      </c>
      <c r="CD13" s="322">
        <v>3.2000000000000001E-2</v>
      </c>
      <c r="CE13" s="322">
        <v>2.5999999999999999E-2</v>
      </c>
      <c r="CF13" s="322">
        <v>0.02</v>
      </c>
      <c r="CG13" s="322">
        <v>2.7E-2</v>
      </c>
      <c r="CH13" s="322">
        <v>2.4E-2</v>
      </c>
      <c r="CI13" s="322">
        <v>2.5000000000000001E-2</v>
      </c>
      <c r="CJ13" s="322">
        <v>2.5000000000000001E-2</v>
      </c>
      <c r="CK13" s="322">
        <v>2.4E-2</v>
      </c>
      <c r="CL13" s="322">
        <v>2.4E-2</v>
      </c>
      <c r="CM13" s="322">
        <v>2.4E-2</v>
      </c>
      <c r="CN13" s="322">
        <v>2.9000000000000001E-2</v>
      </c>
      <c r="CO13" s="322">
        <v>1.9E-2</v>
      </c>
      <c r="CP13" s="322">
        <v>2.8000000000000001E-2</v>
      </c>
      <c r="CQ13" s="322">
        <v>2.7E-2</v>
      </c>
      <c r="CR13" s="322">
        <v>2.1000000000000001E-2</v>
      </c>
      <c r="CS13" s="322">
        <v>0.02</v>
      </c>
      <c r="CT13" s="322">
        <v>1.7999999999999999E-2</v>
      </c>
      <c r="CU13" s="322">
        <v>0.02</v>
      </c>
    </row>
    <row r="14" spans="1:99" s="1" customFormat="1" ht="12">
      <c r="A14" s="383" t="s">
        <v>221</v>
      </c>
      <c r="B14" s="385">
        <v>0.89463428844131188</v>
      </c>
      <c r="C14" s="385">
        <v>0.90928075935290842</v>
      </c>
      <c r="D14" s="385">
        <v>0.91812507854487324</v>
      </c>
      <c r="E14" s="385">
        <v>0.91266052110116813</v>
      </c>
      <c r="F14" s="322">
        <v>0.88908318215413562</v>
      </c>
      <c r="G14" s="322">
        <v>0.93319147374986244</v>
      </c>
      <c r="H14" s="322">
        <v>0.88228986133473786</v>
      </c>
      <c r="I14" s="322">
        <v>0.90368747999071153</v>
      </c>
      <c r="J14" s="322">
        <v>0.90156272421837103</v>
      </c>
      <c r="K14" s="322">
        <v>0.92820324231558948</v>
      </c>
      <c r="L14" s="322">
        <v>0.92889798498141485</v>
      </c>
      <c r="M14" s="322">
        <v>0.91118853685107726</v>
      </c>
      <c r="N14" s="322">
        <v>0.89230589092422985</v>
      </c>
      <c r="O14" s="322">
        <v>0.91417961455851438</v>
      </c>
      <c r="P14" s="322">
        <v>0.92351356871154677</v>
      </c>
      <c r="Q14" s="322">
        <v>0.91765247913092507</v>
      </c>
      <c r="R14" s="322">
        <v>0.88257499119087945</v>
      </c>
      <c r="S14" s="322">
        <v>0.84337644125193334</v>
      </c>
      <c r="T14" s="322">
        <v>0.89034713845805591</v>
      </c>
      <c r="U14" s="322">
        <v>0.84638900745099654</v>
      </c>
      <c r="V14" s="322">
        <v>0.8521049867164735</v>
      </c>
      <c r="W14" s="322">
        <v>0.8557204741940978</v>
      </c>
      <c r="X14" s="322">
        <v>0.71586594359404587</v>
      </c>
      <c r="Y14" s="322">
        <v>0.81385439590404274</v>
      </c>
      <c r="Z14" s="322">
        <v>0.85251473109305165</v>
      </c>
      <c r="AA14" s="322">
        <v>0.81698088268420588</v>
      </c>
      <c r="AB14" s="322">
        <v>0.81017350760528928</v>
      </c>
      <c r="AC14" s="322">
        <v>0.85742737694159632</v>
      </c>
      <c r="AD14" s="322">
        <v>0.83499999999999996</v>
      </c>
      <c r="AE14" s="322">
        <v>0.92100000000000004</v>
      </c>
      <c r="AF14" s="322">
        <v>0.87541070618921446</v>
      </c>
      <c r="AG14" s="29">
        <v>0.90125065344464339</v>
      </c>
      <c r="AH14" s="29">
        <v>0.89400000000000002</v>
      </c>
      <c r="AI14" s="322">
        <v>0.89800000000000002</v>
      </c>
      <c r="AJ14" s="322">
        <v>0.90300000000000002</v>
      </c>
      <c r="AK14" s="322">
        <v>0.90400000000000003</v>
      </c>
      <c r="AL14" s="322">
        <v>0.91300000000000003</v>
      </c>
      <c r="AM14" s="322">
        <v>0.88600000000000001</v>
      </c>
      <c r="AN14" s="322">
        <v>0.9</v>
      </c>
      <c r="AO14" s="322">
        <v>0.99400000000000011</v>
      </c>
      <c r="AP14" s="322">
        <v>0.94200000000000006</v>
      </c>
      <c r="AQ14" s="322">
        <v>0.93600000000000017</v>
      </c>
      <c r="AR14" s="322">
        <v>0.96899999999999997</v>
      </c>
      <c r="AS14" s="322">
        <v>0.96199999999999997</v>
      </c>
      <c r="AT14" s="322">
        <v>1.0009999999999999</v>
      </c>
      <c r="AU14" s="322">
        <v>1.0049999999999999</v>
      </c>
      <c r="AV14" s="322">
        <v>0.98699999999999999</v>
      </c>
      <c r="AW14" s="322">
        <v>0.99999999999999989</v>
      </c>
      <c r="AX14" s="322">
        <v>0.99299999999999999</v>
      </c>
      <c r="AY14" s="322">
        <v>1.006</v>
      </c>
      <c r="AZ14" s="322">
        <v>1.0069999999999999</v>
      </c>
      <c r="BA14" s="322">
        <v>0.98199999999999998</v>
      </c>
      <c r="BB14" s="322">
        <v>0.96799999999999997</v>
      </c>
      <c r="BC14" s="322">
        <v>0.99</v>
      </c>
      <c r="BD14" s="322">
        <v>0.97499999999999998</v>
      </c>
      <c r="BE14" s="322">
        <v>0.94499999999999995</v>
      </c>
      <c r="BF14" s="322">
        <v>0.95799999999999996</v>
      </c>
      <c r="BG14" s="394">
        <v>0.96099999999999997</v>
      </c>
      <c r="BH14" s="322">
        <v>0.96</v>
      </c>
      <c r="BI14" s="322">
        <v>0.98799999999999999</v>
      </c>
      <c r="BJ14" s="322">
        <v>0.95799999999999996</v>
      </c>
      <c r="BK14" s="322">
        <v>0.95299999999999996</v>
      </c>
      <c r="BL14" s="322">
        <v>0.96099999999999997</v>
      </c>
      <c r="BM14" s="322">
        <v>0.96499999999999997</v>
      </c>
      <c r="BN14" s="322">
        <v>0.97299999999999998</v>
      </c>
      <c r="BO14" s="322">
        <v>0.95300000000000007</v>
      </c>
      <c r="BP14" s="322">
        <v>0.96299999999999997</v>
      </c>
      <c r="BQ14" s="322">
        <v>0.97100000000000009</v>
      </c>
      <c r="BR14" s="322">
        <v>0.96499999999999997</v>
      </c>
      <c r="BS14" s="268">
        <v>0.98899999999999999</v>
      </c>
      <c r="BT14" s="268">
        <v>1.0009999999999999</v>
      </c>
      <c r="BU14" s="322">
        <v>0.97899999999999998</v>
      </c>
      <c r="BV14" s="322">
        <v>0.99399999999999999</v>
      </c>
      <c r="BW14" s="322">
        <v>0.99099999999999999</v>
      </c>
      <c r="BX14" s="322">
        <v>0.99099999999999999</v>
      </c>
      <c r="BY14" s="322">
        <v>0.97600000000000009</v>
      </c>
      <c r="BZ14" s="322">
        <v>0.96300000000000008</v>
      </c>
      <c r="CA14" s="322">
        <v>0.94600000000000006</v>
      </c>
      <c r="CB14" s="322">
        <v>0.96899999999999997</v>
      </c>
      <c r="CC14" s="322">
        <v>0.93200000000000005</v>
      </c>
      <c r="CD14" s="322">
        <v>0.91399999999999992</v>
      </c>
      <c r="CE14" s="322">
        <v>0.91700000000000004</v>
      </c>
      <c r="CF14" s="322">
        <v>0.92999999999999994</v>
      </c>
      <c r="CG14" s="322">
        <v>0.92200000000000004</v>
      </c>
      <c r="CH14" s="322">
        <v>0.95200000000000007</v>
      </c>
      <c r="CI14" s="322">
        <v>0.93400000000000005</v>
      </c>
      <c r="CJ14" s="322">
        <v>0.94000000000000006</v>
      </c>
      <c r="CK14" s="322">
        <v>0.95399999999999996</v>
      </c>
      <c r="CL14" s="322">
        <v>0.94300000000000006</v>
      </c>
      <c r="CM14" s="322">
        <v>0.94100000000000006</v>
      </c>
      <c r="CN14" s="322">
        <v>0.83800000000000008</v>
      </c>
      <c r="CO14" s="322">
        <v>0.87900000000000011</v>
      </c>
      <c r="CP14" s="322">
        <v>0.94199999999999995</v>
      </c>
      <c r="CQ14" s="322">
        <v>0.90100000000000002</v>
      </c>
      <c r="CR14" s="322">
        <v>0.93600000000000005</v>
      </c>
      <c r="CS14" s="322">
        <v>0.90500000000000003</v>
      </c>
      <c r="CT14" s="322">
        <v>0.97699999999999998</v>
      </c>
      <c r="CU14" s="322">
        <v>0.94</v>
      </c>
    </row>
    <row r="15" spans="1:99" s="1" customFormat="1" ht="12">
      <c r="A15" s="383" t="s">
        <v>222</v>
      </c>
      <c r="B15" s="385">
        <v>0.89463428844131188</v>
      </c>
      <c r="C15" s="385">
        <v>0.90928075935290842</v>
      </c>
      <c r="D15" s="385">
        <v>0.91812507854487324</v>
      </c>
      <c r="E15" s="385">
        <v>0.91266052110116813</v>
      </c>
      <c r="F15" s="322">
        <v>0.88908318215413562</v>
      </c>
      <c r="G15" s="322">
        <v>0.93319147374986244</v>
      </c>
      <c r="H15" s="322">
        <v>0.88228986133473786</v>
      </c>
      <c r="I15" s="322">
        <v>0.90368747999071153</v>
      </c>
      <c r="J15" s="322">
        <v>0.90156272421837103</v>
      </c>
      <c r="K15" s="322">
        <v>0.92820324231558948</v>
      </c>
      <c r="L15" s="322">
        <v>0.92889798498141485</v>
      </c>
      <c r="M15" s="322">
        <v>0.91118853685107726</v>
      </c>
      <c r="N15" s="322">
        <v>0.89230589092422985</v>
      </c>
      <c r="O15" s="322">
        <v>0.91417961455851438</v>
      </c>
      <c r="P15" s="322">
        <v>0.92351356871154677</v>
      </c>
      <c r="Q15" s="322">
        <v>0.91765247913092507</v>
      </c>
      <c r="R15" s="322">
        <v>0.88257499119087945</v>
      </c>
      <c r="S15" s="322">
        <v>0.84337644125193334</v>
      </c>
      <c r="T15" s="322">
        <v>0.89034713845805591</v>
      </c>
      <c r="U15" s="322">
        <v>0.84638900745099654</v>
      </c>
      <c r="V15" s="322">
        <v>0.8521049867164735</v>
      </c>
      <c r="W15" s="322">
        <v>0.8557204741940978</v>
      </c>
      <c r="X15" s="322">
        <v>0.71586594359404587</v>
      </c>
      <c r="Y15" s="322">
        <v>0.81385439590404274</v>
      </c>
      <c r="Z15" s="322">
        <v>0.85251473109305165</v>
      </c>
      <c r="AA15" s="322">
        <v>0.81698088268420588</v>
      </c>
      <c r="AB15" s="322">
        <v>0.81017350760528928</v>
      </c>
      <c r="AC15" s="322">
        <v>0.85742737694159632</v>
      </c>
      <c r="AD15" s="322">
        <v>0.83499999999999996</v>
      </c>
      <c r="AE15" s="322">
        <v>0.92100000000000004</v>
      </c>
      <c r="AF15" s="322">
        <v>0.87541070618921446</v>
      </c>
      <c r="AG15" s="29">
        <v>0.90125065344464339</v>
      </c>
      <c r="AH15" s="29">
        <v>0.89400000000000002</v>
      </c>
      <c r="AI15" s="322">
        <v>0.89800000000000002</v>
      </c>
      <c r="AJ15" s="322">
        <v>0.90300000000000002</v>
      </c>
      <c r="AK15" s="322">
        <v>0.90400000000000003</v>
      </c>
      <c r="AL15" s="322">
        <v>0.91300000000000003</v>
      </c>
      <c r="AM15" s="322">
        <v>0.88600000000000001</v>
      </c>
      <c r="AN15" s="322">
        <v>0.9</v>
      </c>
      <c r="AO15" s="322">
        <v>0.89200000000000002</v>
      </c>
      <c r="AP15" s="322">
        <v>0.88</v>
      </c>
      <c r="AQ15" s="322">
        <v>0.85399999999999998</v>
      </c>
      <c r="AR15" s="322">
        <v>0.91</v>
      </c>
      <c r="AS15" s="322">
        <v>0.88500000000000001</v>
      </c>
      <c r="AT15" s="322">
        <v>0.90600000000000003</v>
      </c>
      <c r="AU15" s="322">
        <v>0.92500000000000004</v>
      </c>
      <c r="AV15" s="322">
        <v>0.89300000000000002</v>
      </c>
      <c r="AW15" s="322">
        <v>0.92600000000000005</v>
      </c>
      <c r="AX15" s="322">
        <v>0.91200000000000003</v>
      </c>
      <c r="AY15" s="322">
        <v>0.91600000000000004</v>
      </c>
      <c r="AZ15" s="322">
        <v>0.91500000000000004</v>
      </c>
      <c r="BA15" s="322">
        <v>0.89500000000000002</v>
      </c>
      <c r="BB15" s="322">
        <v>0.88700000000000001</v>
      </c>
      <c r="BC15" s="322">
        <v>0.90300000000000002</v>
      </c>
      <c r="BD15" s="322">
        <v>0.94099999999999995</v>
      </c>
      <c r="BE15" s="322">
        <v>0.90600000000000003</v>
      </c>
      <c r="BF15" s="322">
        <v>0.91100000000000003</v>
      </c>
      <c r="BG15" s="322">
        <v>0.92700000000000005</v>
      </c>
      <c r="BH15" s="322">
        <v>0.92100000000000004</v>
      </c>
      <c r="BI15" s="322">
        <v>0.92300000000000004</v>
      </c>
      <c r="BJ15" s="322">
        <v>0.89700000000000002</v>
      </c>
      <c r="BK15" s="322">
        <v>0.89700000000000002</v>
      </c>
      <c r="BL15" s="322">
        <v>0.88900000000000001</v>
      </c>
      <c r="BM15" s="322">
        <v>0.90100000000000002</v>
      </c>
      <c r="BN15" s="322">
        <v>0.90400000000000003</v>
      </c>
      <c r="BO15" s="322">
        <v>0.88300000000000001</v>
      </c>
      <c r="BP15" s="322">
        <v>0.90200000000000002</v>
      </c>
      <c r="BQ15" s="322">
        <v>0.89400000000000002</v>
      </c>
      <c r="BR15" s="322">
        <v>0.89600000000000002</v>
      </c>
      <c r="BS15" s="268">
        <v>0.91</v>
      </c>
      <c r="BT15" s="268">
        <v>0.92600000000000005</v>
      </c>
      <c r="BU15" s="322">
        <v>0.91100000000000003</v>
      </c>
      <c r="BV15" s="322">
        <v>0.92700000000000005</v>
      </c>
      <c r="BW15" s="322">
        <v>0.91800000000000004</v>
      </c>
      <c r="BX15" s="322">
        <v>0.92400000000000004</v>
      </c>
      <c r="BY15" s="322">
        <v>0.93</v>
      </c>
      <c r="BZ15" s="322">
        <v>0.90400000000000003</v>
      </c>
      <c r="CA15" s="322">
        <v>0.91</v>
      </c>
      <c r="CB15" s="322">
        <v>0.91700000000000004</v>
      </c>
      <c r="CC15" s="322">
        <v>0.88700000000000001</v>
      </c>
      <c r="CD15" s="322">
        <v>0.86899999999999999</v>
      </c>
      <c r="CE15" s="322">
        <v>0.871</v>
      </c>
      <c r="CF15" s="322">
        <v>0.878</v>
      </c>
      <c r="CG15" s="322">
        <v>0.875</v>
      </c>
      <c r="CH15" s="322">
        <v>0.89600000000000002</v>
      </c>
      <c r="CI15" s="322">
        <v>0.89</v>
      </c>
      <c r="CJ15" s="322">
        <v>0.88700000000000001</v>
      </c>
      <c r="CK15" s="322">
        <v>0.90500000000000003</v>
      </c>
      <c r="CL15" s="322">
        <v>0.89500000000000002</v>
      </c>
      <c r="CM15" s="322">
        <v>0.91600000000000004</v>
      </c>
      <c r="CN15" s="322">
        <v>0.76200000000000001</v>
      </c>
      <c r="CO15" s="322">
        <v>0.85199999999999998</v>
      </c>
      <c r="CP15" s="322">
        <v>0.89700000000000002</v>
      </c>
      <c r="CQ15" s="322">
        <v>0.85599999999999998</v>
      </c>
      <c r="CR15" s="322">
        <v>0.89600000000000002</v>
      </c>
      <c r="CS15" s="322">
        <v>0.879</v>
      </c>
      <c r="CT15" s="322">
        <v>0.97799999999999998</v>
      </c>
      <c r="CU15" s="322">
        <v>0.91800000000000004</v>
      </c>
    </row>
    <row r="16" spans="1:99" s="1" customFormat="1" ht="12">
      <c r="A16" s="16"/>
      <c r="B16" s="16"/>
      <c r="C16" s="16"/>
      <c r="D16" s="16"/>
      <c r="E16" s="16"/>
      <c r="F16" s="18"/>
      <c r="G16" s="2"/>
      <c r="H16" s="2"/>
      <c r="I16" s="2"/>
      <c r="J16" s="2"/>
      <c r="K16" s="12"/>
      <c r="L16" s="12"/>
      <c r="M16" s="12"/>
      <c r="N16" s="12"/>
      <c r="O16" s="12"/>
      <c r="P16" s="12"/>
      <c r="Q16" s="17"/>
      <c r="T16" s="12"/>
      <c r="Y16" s="12"/>
      <c r="AD16" s="12"/>
      <c r="AI16" s="12"/>
      <c r="AK16" s="78"/>
      <c r="BU16" s="256"/>
      <c r="BV16" s="256"/>
      <c r="BW16" s="256"/>
      <c r="BX16" s="256"/>
      <c r="BY16" s="256"/>
      <c r="BZ16" s="256"/>
      <c r="CA16" s="256"/>
      <c r="CB16" s="256"/>
      <c r="CC16" s="256"/>
      <c r="CD16" s="256"/>
      <c r="CE16" s="256"/>
      <c r="CF16" s="256"/>
      <c r="CG16" s="256"/>
      <c r="CH16" s="256"/>
      <c r="CI16" s="256"/>
      <c r="CK16" s="367"/>
      <c r="CL16" s="29"/>
      <c r="CM16" s="29"/>
      <c r="CN16" s="29"/>
      <c r="CO16" s="29"/>
      <c r="CP16" s="29"/>
      <c r="CQ16" s="29"/>
      <c r="CR16" s="29"/>
      <c r="CS16" s="29"/>
      <c r="CT16" s="29"/>
      <c r="CU16" s="29"/>
    </row>
    <row r="17" spans="1:99" s="9" customFormat="1" ht="12">
      <c r="A17" s="7" t="s">
        <v>223</v>
      </c>
      <c r="B17" s="7"/>
      <c r="C17" s="7"/>
      <c r="D17" s="7"/>
      <c r="E17" s="7"/>
      <c r="F17" s="7"/>
      <c r="G17" s="7"/>
      <c r="H17" s="7"/>
      <c r="I17" s="7"/>
      <c r="J17" s="7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6"/>
      <c r="AF17" s="8"/>
      <c r="AG17" s="8"/>
      <c r="AH17" s="8"/>
      <c r="AI17" s="8"/>
      <c r="AJ17" s="6"/>
      <c r="AK17" s="79"/>
      <c r="AL17" s="8"/>
      <c r="AM17" s="8"/>
      <c r="AN17" s="8"/>
      <c r="AO17" s="8"/>
      <c r="AP17" s="8"/>
      <c r="AQ17" s="8"/>
      <c r="AR17" s="8"/>
      <c r="AS17" s="8"/>
      <c r="AT17" s="8"/>
      <c r="AU17" s="8"/>
      <c r="AV17" s="8"/>
      <c r="AW17" s="8"/>
      <c r="AX17" s="8"/>
      <c r="AY17" s="8"/>
      <c r="AZ17" s="8"/>
      <c r="BA17" s="8"/>
      <c r="BB17" s="8"/>
      <c r="BC17" s="8"/>
      <c r="BD17" s="8"/>
      <c r="BE17" s="8"/>
      <c r="BF17" s="8"/>
      <c r="BG17" s="8"/>
      <c r="BH17" s="8"/>
      <c r="BI17" s="8"/>
      <c r="BJ17" s="8"/>
      <c r="BK17" s="8"/>
      <c r="BL17" s="8"/>
      <c r="BM17" s="8"/>
      <c r="BN17" s="8"/>
      <c r="BO17" s="8"/>
      <c r="BP17" s="8"/>
      <c r="BQ17" s="8"/>
      <c r="BR17" s="8"/>
      <c r="BS17" s="8"/>
      <c r="BT17" s="8"/>
      <c r="BU17" s="257"/>
      <c r="BV17" s="257"/>
      <c r="BW17" s="257"/>
      <c r="BX17" s="257"/>
      <c r="BY17" s="257"/>
      <c r="BZ17" s="257"/>
      <c r="CA17" s="257"/>
      <c r="CB17" s="257"/>
      <c r="CC17" s="257"/>
      <c r="CD17" s="257"/>
      <c r="CE17" s="257"/>
      <c r="CF17" s="257"/>
      <c r="CG17" s="257"/>
      <c r="CH17" s="257"/>
      <c r="CI17" s="257"/>
      <c r="CJ17" s="257"/>
      <c r="CK17" s="257"/>
      <c r="CL17" s="257"/>
      <c r="CM17" s="257"/>
      <c r="CN17" s="257"/>
      <c r="CO17" s="257"/>
      <c r="CP17" s="257"/>
      <c r="CQ17" s="257"/>
      <c r="CR17" s="257"/>
      <c r="CS17" s="257"/>
      <c r="CT17" s="257"/>
      <c r="CU17" s="257"/>
    </row>
    <row r="18" spans="1:99" s="1" customFormat="1" ht="12">
      <c r="A18" s="383" t="s">
        <v>224</v>
      </c>
      <c r="B18" s="383"/>
      <c r="C18" s="383"/>
      <c r="D18" s="383"/>
      <c r="E18" s="383"/>
      <c r="F18" s="368"/>
      <c r="G18" s="368"/>
      <c r="H18" s="368"/>
      <c r="I18" s="368"/>
      <c r="J18" s="368">
        <v>622096.5</v>
      </c>
      <c r="K18" s="368">
        <v>661624.5</v>
      </c>
      <c r="L18" s="368">
        <v>680725</v>
      </c>
      <c r="M18" s="368">
        <v>712816.5</v>
      </c>
      <c r="N18" s="368">
        <v>801958</v>
      </c>
      <c r="O18" s="368">
        <v>801958</v>
      </c>
      <c r="P18" s="368">
        <v>838874.5</v>
      </c>
      <c r="Q18" s="368">
        <v>881182.5</v>
      </c>
      <c r="R18" s="368">
        <v>936685</v>
      </c>
      <c r="S18" s="368">
        <v>1017673</v>
      </c>
      <c r="T18" s="368">
        <v>1017673</v>
      </c>
      <c r="U18" s="368">
        <v>1089962.5</v>
      </c>
      <c r="V18" s="368">
        <v>1154553</v>
      </c>
      <c r="W18" s="368">
        <v>1240752</v>
      </c>
      <c r="X18" s="368">
        <v>1312653.5</v>
      </c>
      <c r="Y18" s="368">
        <v>1312653.5</v>
      </c>
      <c r="Z18" s="368">
        <v>1415777.5</v>
      </c>
      <c r="AA18" s="368">
        <v>1518247</v>
      </c>
      <c r="AB18" s="368">
        <v>1632849</v>
      </c>
      <c r="AC18" s="368">
        <v>1672352</v>
      </c>
      <c r="AD18" s="368">
        <v>1672352</v>
      </c>
      <c r="AE18" s="368">
        <v>1745670</v>
      </c>
      <c r="AF18" s="368">
        <v>1845191</v>
      </c>
      <c r="AG18" s="368">
        <v>1944011.5</v>
      </c>
      <c r="AH18" s="368">
        <v>1889390.5</v>
      </c>
      <c r="AI18" s="368">
        <v>1889390.5</v>
      </c>
      <c r="AJ18" s="368">
        <v>1946733</v>
      </c>
      <c r="AK18" s="368">
        <v>2032203</v>
      </c>
      <c r="AL18" s="368">
        <v>2136740</v>
      </c>
      <c r="AM18" s="321">
        <v>2650123</v>
      </c>
      <c r="AN18" s="321">
        <v>2545586</v>
      </c>
      <c r="AO18" s="321">
        <v>4103569</v>
      </c>
      <c r="AP18" s="321">
        <v>4166239</v>
      </c>
      <c r="AQ18" s="321">
        <v>4338652</v>
      </c>
      <c r="AR18" s="321">
        <v>4439060.5</v>
      </c>
      <c r="AS18" s="321">
        <v>4254731.5</v>
      </c>
      <c r="AT18" s="321">
        <v>4470635</v>
      </c>
      <c r="AU18" s="321">
        <v>4508879</v>
      </c>
      <c r="AV18" s="321">
        <v>4636236</v>
      </c>
      <c r="AW18" s="321">
        <v>4696971</v>
      </c>
      <c r="AX18" s="321">
        <v>4570844.5</v>
      </c>
      <c r="AY18" s="321">
        <v>4699360</v>
      </c>
      <c r="AZ18" s="321">
        <v>4755134</v>
      </c>
      <c r="BA18" s="321">
        <v>4890166</v>
      </c>
      <c r="BB18" s="321">
        <v>5015627.5</v>
      </c>
      <c r="BC18" s="321">
        <v>4881188.5</v>
      </c>
      <c r="BD18" s="321">
        <v>5008223</v>
      </c>
      <c r="BE18" s="321">
        <v>5049905</v>
      </c>
      <c r="BF18" s="321">
        <v>5231973</v>
      </c>
      <c r="BG18" s="321">
        <v>5252802.5</v>
      </c>
      <c r="BH18" s="321">
        <v>5124935</v>
      </c>
      <c r="BI18" s="321">
        <v>5707746</v>
      </c>
      <c r="BJ18" s="328">
        <v>5822194</v>
      </c>
      <c r="BK18" s="328">
        <v>5933744</v>
      </c>
      <c r="BL18" s="328">
        <v>5988173</v>
      </c>
      <c r="BM18" s="321">
        <v>5943592</v>
      </c>
      <c r="BN18" s="321">
        <v>5995705</v>
      </c>
      <c r="BO18" s="321">
        <v>6126151</v>
      </c>
      <c r="BP18" s="321">
        <v>6352829</v>
      </c>
      <c r="BQ18" s="321">
        <v>6452968</v>
      </c>
      <c r="BR18" s="321">
        <v>6228606</v>
      </c>
      <c r="BS18" s="321">
        <v>6528244</v>
      </c>
      <c r="BT18" s="321">
        <v>6678331</v>
      </c>
      <c r="BU18" s="321">
        <v>6870476</v>
      </c>
      <c r="BV18" s="321">
        <v>6990327</v>
      </c>
      <c r="BW18" s="321">
        <v>6729129</v>
      </c>
      <c r="BX18" s="321">
        <v>7054597</v>
      </c>
      <c r="BY18" s="321">
        <v>7107279</v>
      </c>
      <c r="BZ18" s="321">
        <v>7207928</v>
      </c>
      <c r="CA18" s="321">
        <v>7511132</v>
      </c>
      <c r="CB18" s="321">
        <v>7293622</v>
      </c>
      <c r="CC18" s="321">
        <v>7759215</v>
      </c>
      <c r="CD18" s="321">
        <v>7572424.2999999998</v>
      </c>
      <c r="CE18" s="321">
        <v>7492780</v>
      </c>
      <c r="CF18" s="321">
        <v>7644011</v>
      </c>
      <c r="CG18" s="321">
        <v>7678804</v>
      </c>
      <c r="CH18" s="321">
        <v>7591515</v>
      </c>
      <c r="CI18" s="321">
        <v>7632942</v>
      </c>
      <c r="CJ18" s="321">
        <v>7883483.5</v>
      </c>
      <c r="CK18" s="321">
        <v>8155257.5</v>
      </c>
      <c r="CL18" s="321">
        <v>7956444</v>
      </c>
      <c r="CM18" s="321">
        <v>8169248</v>
      </c>
      <c r="CN18" s="321">
        <v>8383091.5</v>
      </c>
      <c r="CO18" s="321">
        <v>8571920.5</v>
      </c>
      <c r="CP18" s="321">
        <v>8618323.5</v>
      </c>
      <c r="CQ18" s="321">
        <v>8618324</v>
      </c>
      <c r="CR18" s="321">
        <v>8824801</v>
      </c>
      <c r="CS18" s="321">
        <v>9150096.5999999996</v>
      </c>
      <c r="CT18" s="321">
        <v>9018075</v>
      </c>
      <c r="CU18" s="321">
        <f>CT18</f>
        <v>9018075</v>
      </c>
    </row>
    <row r="19" spans="1:99" s="1" customFormat="1" ht="12">
      <c r="A19" s="367" t="s">
        <v>225</v>
      </c>
      <c r="B19" s="383"/>
      <c r="C19" s="383"/>
      <c r="D19" s="383"/>
      <c r="E19" s="383"/>
      <c r="F19" s="368"/>
      <c r="G19" s="368"/>
      <c r="H19" s="368"/>
      <c r="I19" s="368"/>
      <c r="J19" s="368"/>
      <c r="K19" s="368"/>
      <c r="L19" s="368"/>
      <c r="M19" s="368"/>
      <c r="N19" s="368"/>
      <c r="O19" s="368"/>
      <c r="P19" s="368"/>
      <c r="Q19" s="368"/>
      <c r="R19" s="368"/>
      <c r="S19" s="368"/>
      <c r="T19" s="368"/>
      <c r="U19" s="368"/>
      <c r="V19" s="368"/>
      <c r="W19" s="368"/>
      <c r="X19" s="368"/>
      <c r="Y19" s="368"/>
      <c r="Z19" s="368"/>
      <c r="AA19" s="368"/>
      <c r="AB19" s="368"/>
      <c r="AC19" s="368"/>
      <c r="AD19" s="368"/>
      <c r="AE19" s="368"/>
      <c r="AF19" s="368"/>
      <c r="AG19" s="368"/>
      <c r="AH19" s="368"/>
      <c r="AI19" s="368"/>
      <c r="AJ19" s="368"/>
      <c r="AK19" s="368"/>
      <c r="AL19" s="368"/>
      <c r="AM19" s="321"/>
      <c r="AN19" s="321"/>
      <c r="AO19" s="29">
        <v>0.16400000000000001</v>
      </c>
      <c r="AP19" s="29">
        <v>0.16700000000000001</v>
      </c>
      <c r="AQ19" s="29">
        <v>0.24099999999999999</v>
      </c>
      <c r="AR19" s="29">
        <v>0.22500000000000001</v>
      </c>
      <c r="AS19" s="29">
        <v>0.19600000000000001</v>
      </c>
      <c r="AT19" s="29">
        <v>0.16900000000000001</v>
      </c>
      <c r="AU19" s="29">
        <v>0.112</v>
      </c>
      <c r="AV19" s="29">
        <v>0.16800000000000001</v>
      </c>
      <c r="AW19" s="29">
        <v>0.20799999999999999</v>
      </c>
      <c r="AX19" s="29">
        <v>0.16600000000000001</v>
      </c>
      <c r="AY19" s="29">
        <v>0.152</v>
      </c>
      <c r="AZ19" s="29">
        <v>0.14499999999999999</v>
      </c>
      <c r="BA19" s="29">
        <v>0.155</v>
      </c>
      <c r="BB19" s="29">
        <v>0.24199999999999999</v>
      </c>
      <c r="BC19" s="29">
        <v>0.17299999999999999</v>
      </c>
      <c r="BD19" s="29">
        <v>0.10299999999999999</v>
      </c>
      <c r="BE19" s="29">
        <v>0.182</v>
      </c>
      <c r="BF19" s="29">
        <v>0.16</v>
      </c>
      <c r="BG19" s="29">
        <v>0.20899999999999999</v>
      </c>
      <c r="BH19" s="29">
        <v>0.16500000000000001</v>
      </c>
      <c r="BI19" s="322">
        <v>0.125</v>
      </c>
      <c r="BJ19" s="322">
        <v>0.18099999999999999</v>
      </c>
      <c r="BK19" s="322">
        <v>0.185</v>
      </c>
      <c r="BL19" s="322">
        <v>0.214</v>
      </c>
      <c r="BM19" s="322">
        <v>0.17199999999999999</v>
      </c>
      <c r="BN19" s="322">
        <v>0.17799999999999999</v>
      </c>
      <c r="BO19" s="322">
        <v>0.20599999999999999</v>
      </c>
      <c r="BP19" s="322">
        <v>0.15</v>
      </c>
      <c r="BQ19" s="322">
        <v>0.20799999999999999</v>
      </c>
      <c r="BR19" s="322">
        <v>0.186</v>
      </c>
      <c r="BS19" s="322">
        <v>0.16800000000000001</v>
      </c>
      <c r="BT19" s="322">
        <v>0.11899999999999999</v>
      </c>
      <c r="BU19" s="322">
        <v>0.13500000000000001</v>
      </c>
      <c r="BV19" s="322">
        <v>0.19600000000000001</v>
      </c>
      <c r="BW19" s="322">
        <v>0.155</v>
      </c>
      <c r="BX19" s="322">
        <v>0.13800000000000001</v>
      </c>
      <c r="BY19" s="322">
        <v>0.15</v>
      </c>
      <c r="BZ19" s="322">
        <v>0.23499999999999999</v>
      </c>
      <c r="CA19" s="322">
        <v>0.157</v>
      </c>
      <c r="CB19" s="322">
        <v>0.16900000000000001</v>
      </c>
      <c r="CC19" s="322">
        <v>0.159</v>
      </c>
      <c r="CD19" s="322">
        <v>0.19700000000000001</v>
      </c>
      <c r="CE19" s="322">
        <v>0.189</v>
      </c>
      <c r="CF19" s="322">
        <v>0.22500000000000001</v>
      </c>
      <c r="CG19" s="322">
        <v>0.191</v>
      </c>
      <c r="CH19" s="322">
        <v>0.17599999999999999</v>
      </c>
      <c r="CI19" s="322">
        <v>0.222</v>
      </c>
      <c r="CJ19" s="322">
        <v>0.188</v>
      </c>
      <c r="CK19" s="322">
        <v>0.20100000000000001</v>
      </c>
      <c r="CL19" s="322">
        <v>0.193</v>
      </c>
      <c r="CM19" s="407">
        <v>0.123</v>
      </c>
      <c r="CN19" s="322">
        <v>0.34899999999999998</v>
      </c>
      <c r="CO19" s="322">
        <v>0.20300000000000001</v>
      </c>
      <c r="CP19" s="322">
        <v>0.2</v>
      </c>
      <c r="CQ19" s="322">
        <v>0.216</v>
      </c>
      <c r="CR19" s="322">
        <v>0.14699999999999999</v>
      </c>
      <c r="CS19" s="322">
        <v>0.31900000000000001</v>
      </c>
      <c r="CT19" s="407">
        <v>2.9000000000000001E-2</v>
      </c>
      <c r="CU19" s="407">
        <v>0.16400000000000001</v>
      </c>
    </row>
    <row r="20" spans="1:99" s="1" customFormat="1" ht="12">
      <c r="A20" s="367" t="s">
        <v>226</v>
      </c>
      <c r="B20" s="383"/>
      <c r="C20" s="383"/>
      <c r="D20" s="383"/>
      <c r="E20" s="383"/>
      <c r="F20" s="368"/>
      <c r="G20" s="368"/>
      <c r="H20" s="368"/>
      <c r="I20" s="368"/>
      <c r="J20" s="368"/>
      <c r="K20" s="368"/>
      <c r="L20" s="368"/>
      <c r="M20" s="368"/>
      <c r="N20" s="368"/>
      <c r="O20" s="368"/>
      <c r="P20" s="368"/>
      <c r="Q20" s="368"/>
      <c r="R20" s="368"/>
      <c r="S20" s="368"/>
      <c r="T20" s="368"/>
      <c r="U20" s="368"/>
      <c r="V20" s="368"/>
      <c r="W20" s="368"/>
      <c r="X20" s="368"/>
      <c r="Y20" s="368"/>
      <c r="Z20" s="368"/>
      <c r="AA20" s="368"/>
      <c r="AB20" s="368"/>
      <c r="AC20" s="368"/>
      <c r="AD20" s="368"/>
      <c r="AE20" s="368"/>
      <c r="AF20" s="368"/>
      <c r="AG20" s="368"/>
      <c r="AH20" s="368"/>
      <c r="AI20" s="368"/>
      <c r="AJ20" s="368"/>
      <c r="AK20" s="368"/>
      <c r="AL20" s="368"/>
      <c r="AM20" s="321"/>
      <c r="AN20" s="321"/>
      <c r="AO20" s="322">
        <v>0.1186</v>
      </c>
      <c r="AP20" s="322">
        <v>0.1221</v>
      </c>
      <c r="AQ20" s="322">
        <v>0.17899999999999999</v>
      </c>
      <c r="AR20" s="322">
        <v>0.16300000000000001</v>
      </c>
      <c r="AS20" s="322">
        <v>0.14699999999999999</v>
      </c>
      <c r="AT20" s="322">
        <v>0.128</v>
      </c>
      <c r="AU20" s="322">
        <v>8.3699999999999997E-2</v>
      </c>
      <c r="AV20" s="322">
        <v>0.13100000000000001</v>
      </c>
      <c r="AW20" s="322">
        <v>0.16800000000000001</v>
      </c>
      <c r="AX20" s="322">
        <v>0.127</v>
      </c>
      <c r="AY20" s="322">
        <v>0.11799999999999999</v>
      </c>
      <c r="AZ20" s="322">
        <v>0.115</v>
      </c>
      <c r="BA20" s="322">
        <v>0.128</v>
      </c>
      <c r="BB20" s="322">
        <v>0.20100000000000001</v>
      </c>
      <c r="BC20" s="322">
        <v>0.14000000000000001</v>
      </c>
      <c r="BD20" s="322">
        <v>8.5000000000000006E-2</v>
      </c>
      <c r="BE20" s="322">
        <v>0.151</v>
      </c>
      <c r="BF20" s="322">
        <v>0.13400000000000001</v>
      </c>
      <c r="BG20" s="322">
        <v>0.17599999999999999</v>
      </c>
      <c r="BH20" s="322">
        <v>0.13700000000000001</v>
      </c>
      <c r="BI20" s="322">
        <v>0.106</v>
      </c>
      <c r="BJ20" s="322">
        <v>0.154</v>
      </c>
      <c r="BK20" s="322">
        <v>0.158</v>
      </c>
      <c r="BL20" s="322">
        <v>0.184</v>
      </c>
      <c r="BM20" s="322">
        <v>0.14699999999999999</v>
      </c>
      <c r="BN20" s="322">
        <v>0.153</v>
      </c>
      <c r="BO20" s="322">
        <v>0.17799999999999999</v>
      </c>
      <c r="BP20" s="322">
        <v>0.13100000000000001</v>
      </c>
      <c r="BQ20" s="322">
        <v>0.18099999999999999</v>
      </c>
      <c r="BR20" s="322">
        <v>0.161</v>
      </c>
      <c r="BS20" s="322">
        <v>0.14599999999999999</v>
      </c>
      <c r="BT20" s="322">
        <v>0.104</v>
      </c>
      <c r="BU20" s="322">
        <v>0.11799999999999999</v>
      </c>
      <c r="BV20" s="322">
        <v>0.17299999999999999</v>
      </c>
      <c r="BW20" s="322">
        <v>0.13600000000000001</v>
      </c>
      <c r="BX20" s="322">
        <v>0.122</v>
      </c>
      <c r="BY20" s="322">
        <v>0.13300000000000001</v>
      </c>
      <c r="BZ20" s="322">
        <v>0.20899999999999999</v>
      </c>
      <c r="CA20" s="322">
        <v>0.14000000000000001</v>
      </c>
      <c r="CB20" s="322">
        <v>0.15</v>
      </c>
      <c r="CC20" s="322">
        <v>0.14199999999999999</v>
      </c>
      <c r="CD20" s="322">
        <v>0.17599999999999999</v>
      </c>
      <c r="CE20" s="322">
        <v>0.16900000000000001</v>
      </c>
      <c r="CF20" s="322">
        <v>0.20200000000000001</v>
      </c>
      <c r="CG20" s="322">
        <v>0.17100000000000001</v>
      </c>
      <c r="CH20" s="322">
        <v>0.157</v>
      </c>
      <c r="CI20" s="322">
        <v>0.19900000000000001</v>
      </c>
      <c r="CJ20" s="322">
        <v>0.16900000000000001</v>
      </c>
      <c r="CK20" s="322">
        <v>0.18099999999999999</v>
      </c>
      <c r="CL20" s="322">
        <v>0.17299999999999999</v>
      </c>
      <c r="CM20" s="322">
        <v>0.111</v>
      </c>
      <c r="CN20" s="322">
        <v>0.316</v>
      </c>
      <c r="CO20" s="322">
        <v>0.184</v>
      </c>
      <c r="CP20" s="322">
        <v>0.183</v>
      </c>
      <c r="CQ20" s="322">
        <v>0.19600000000000001</v>
      </c>
      <c r="CR20" s="322">
        <v>0.13400000000000001</v>
      </c>
      <c r="CS20" s="322">
        <v>0.29199999999999998</v>
      </c>
      <c r="CT20" s="322">
        <v>2.5999999999999999E-2</v>
      </c>
      <c r="CU20" s="322">
        <v>0.15</v>
      </c>
    </row>
    <row r="21" spans="1:99" s="1" customFormat="1" ht="12">
      <c r="A21" s="367" t="s">
        <v>227</v>
      </c>
      <c r="B21" s="383"/>
      <c r="C21" s="383"/>
      <c r="D21" s="383"/>
      <c r="E21" s="383"/>
      <c r="F21" s="368"/>
      <c r="G21" s="368"/>
      <c r="H21" s="368"/>
      <c r="I21" s="368"/>
      <c r="J21" s="368"/>
      <c r="K21" s="368"/>
      <c r="L21" s="368"/>
      <c r="M21" s="368"/>
      <c r="N21" s="368"/>
      <c r="O21" s="368"/>
      <c r="P21" s="368"/>
      <c r="Q21" s="368"/>
      <c r="R21" s="368"/>
      <c r="S21" s="368"/>
      <c r="T21" s="368"/>
      <c r="U21" s="368"/>
      <c r="V21" s="368"/>
      <c r="W21" s="368"/>
      <c r="X21" s="368"/>
      <c r="Y21" s="368"/>
      <c r="Z21" s="368"/>
      <c r="AA21" s="368"/>
      <c r="AB21" s="368"/>
      <c r="AC21" s="368"/>
      <c r="AD21" s="368"/>
      <c r="AE21" s="368"/>
      <c r="AF21" s="368"/>
      <c r="AG21" s="368"/>
      <c r="AH21" s="368"/>
      <c r="AI21" s="368"/>
      <c r="AJ21" s="368"/>
      <c r="AK21" s="368"/>
      <c r="AL21" s="368"/>
      <c r="AM21" s="321"/>
      <c r="AN21" s="321"/>
      <c r="AO21" s="320">
        <v>0.4</v>
      </c>
      <c r="AP21" s="242">
        <v>0.42</v>
      </c>
      <c r="AQ21" s="242">
        <v>0.59</v>
      </c>
      <c r="AR21" s="242">
        <v>0.57999999999999996</v>
      </c>
      <c r="AS21" s="242">
        <v>0.48</v>
      </c>
      <c r="AT21" s="242">
        <v>0.47</v>
      </c>
      <c r="AU21" s="242">
        <v>0.32</v>
      </c>
      <c r="AV21" s="242">
        <v>0.49</v>
      </c>
      <c r="AW21" s="242">
        <v>0.62</v>
      </c>
      <c r="AX21" s="242">
        <v>1.89</v>
      </c>
      <c r="AY21" s="242">
        <v>0.45</v>
      </c>
      <c r="AZ21" s="242">
        <v>0.44</v>
      </c>
      <c r="BA21" s="242">
        <v>0.49</v>
      </c>
      <c r="BB21" s="242">
        <v>0.78</v>
      </c>
      <c r="BC21" s="242">
        <v>2.16</v>
      </c>
      <c r="BD21" s="320">
        <v>0.34</v>
      </c>
      <c r="BE21" s="320">
        <v>0.6</v>
      </c>
      <c r="BF21" s="242">
        <v>0.55000000000000004</v>
      </c>
      <c r="BG21" s="320">
        <v>0.72</v>
      </c>
      <c r="BH21" s="320">
        <v>2.2000000000000002</v>
      </c>
      <c r="BI21" s="229">
        <v>0.47000000000000003</v>
      </c>
      <c r="BJ21" s="229">
        <v>0.67</v>
      </c>
      <c r="BK21" s="320">
        <v>0.73</v>
      </c>
      <c r="BL21" s="320">
        <v>0.86</v>
      </c>
      <c r="BM21" s="320">
        <v>2.73</v>
      </c>
      <c r="BN21" s="229">
        <v>0.71</v>
      </c>
      <c r="BO21" s="229">
        <v>0.85</v>
      </c>
      <c r="BP21" s="229">
        <v>0.65</v>
      </c>
      <c r="BQ21" s="320">
        <v>0.91</v>
      </c>
      <c r="BR21" s="320">
        <v>3.12</v>
      </c>
      <c r="BS21" s="320">
        <v>0.74</v>
      </c>
      <c r="BT21" s="320">
        <v>0.54</v>
      </c>
      <c r="BU21" s="320">
        <v>0.63</v>
      </c>
      <c r="BV21" s="320">
        <v>0.94</v>
      </c>
      <c r="BW21" s="320">
        <v>2.86</v>
      </c>
      <c r="BX21" s="320">
        <v>0.66</v>
      </c>
      <c r="BY21" s="320">
        <v>0.73</v>
      </c>
      <c r="BZ21" s="320">
        <v>1.19</v>
      </c>
      <c r="CA21" s="320">
        <v>0.83</v>
      </c>
      <c r="CB21" s="320">
        <v>3.41</v>
      </c>
      <c r="CC21" s="320">
        <v>0.86</v>
      </c>
      <c r="CD21" s="320">
        <v>1.04</v>
      </c>
      <c r="CE21" s="320">
        <v>0.98</v>
      </c>
      <c r="CF21" s="320">
        <v>1.2</v>
      </c>
      <c r="CG21" s="320">
        <v>4.08</v>
      </c>
      <c r="CH21" s="320">
        <v>0.93</v>
      </c>
      <c r="CI21" s="320">
        <v>1.18</v>
      </c>
      <c r="CJ21" s="320">
        <v>1.04</v>
      </c>
      <c r="CK21" s="320">
        <v>1.1499999999999999</v>
      </c>
      <c r="CL21" s="320">
        <v>4.29</v>
      </c>
      <c r="CM21" s="320">
        <v>0.71</v>
      </c>
      <c r="CN21" s="320">
        <v>2.0348653815763789</v>
      </c>
      <c r="CO21" s="320">
        <v>1.24</v>
      </c>
      <c r="CP21" s="320">
        <v>1.27</v>
      </c>
      <c r="CQ21" s="320">
        <v>5.26</v>
      </c>
      <c r="CR21" s="320">
        <v>0.92</v>
      </c>
      <c r="CS21" s="320">
        <v>2.04</v>
      </c>
      <c r="CT21" s="320">
        <v>0.19</v>
      </c>
      <c r="CU21" s="320">
        <v>3.16</v>
      </c>
    </row>
    <row r="22" spans="1:99" s="1" customFormat="1" ht="12">
      <c r="A22" s="367" t="s">
        <v>228</v>
      </c>
      <c r="B22" s="383"/>
      <c r="C22" s="383"/>
      <c r="D22" s="383"/>
      <c r="E22" s="383"/>
      <c r="F22" s="368"/>
      <c r="G22" s="368"/>
      <c r="H22" s="368"/>
      <c r="I22" s="368"/>
      <c r="J22" s="368"/>
      <c r="K22" s="368"/>
      <c r="L22" s="368"/>
      <c r="M22" s="368"/>
      <c r="N22" s="368"/>
      <c r="O22" s="368"/>
      <c r="P22" s="368"/>
      <c r="Q22" s="368"/>
      <c r="R22" s="368"/>
      <c r="S22" s="368"/>
      <c r="T22" s="368"/>
      <c r="U22" s="368"/>
      <c r="V22" s="368"/>
      <c r="W22" s="368"/>
      <c r="X22" s="368"/>
      <c r="Y22" s="368"/>
      <c r="Z22" s="368"/>
      <c r="AA22" s="368"/>
      <c r="AB22" s="368"/>
      <c r="AC22" s="368"/>
      <c r="AD22" s="368"/>
      <c r="AE22" s="368"/>
      <c r="AF22" s="368"/>
      <c r="AG22" s="368"/>
      <c r="AH22" s="368"/>
      <c r="AI22" s="368"/>
      <c r="AJ22" s="368"/>
      <c r="AK22" s="368"/>
      <c r="AL22" s="368"/>
      <c r="AM22" s="321"/>
      <c r="AN22" s="321"/>
      <c r="AO22" s="320">
        <v>0.37</v>
      </c>
      <c r="AP22" s="320">
        <v>0.39</v>
      </c>
      <c r="AQ22" s="320">
        <v>0.59</v>
      </c>
      <c r="AR22" s="320">
        <v>0.47</v>
      </c>
      <c r="AS22" s="320">
        <v>1.9</v>
      </c>
      <c r="AT22" s="320">
        <v>0.44</v>
      </c>
      <c r="AU22" s="320">
        <v>0.28999999999999998</v>
      </c>
      <c r="AV22" s="320">
        <v>0.46</v>
      </c>
      <c r="AW22" s="320">
        <v>0.59</v>
      </c>
      <c r="AX22" s="320">
        <v>1.78</v>
      </c>
      <c r="AY22" s="320">
        <v>0.42</v>
      </c>
      <c r="AZ22" s="320">
        <v>0.42</v>
      </c>
      <c r="BA22" s="320">
        <v>0.48</v>
      </c>
      <c r="BB22" s="320">
        <v>0.78</v>
      </c>
      <c r="BC22" s="320">
        <v>2.1</v>
      </c>
      <c r="BD22" s="320">
        <v>0.33</v>
      </c>
      <c r="BE22" s="320">
        <v>0.59</v>
      </c>
      <c r="BF22" s="320">
        <v>0.54</v>
      </c>
      <c r="BG22" s="320">
        <v>0.71</v>
      </c>
      <c r="BH22" s="320">
        <v>2.1800000000000002</v>
      </c>
      <c r="BI22" s="229">
        <v>0.47000000000000003</v>
      </c>
      <c r="BJ22" s="229">
        <v>0.67</v>
      </c>
      <c r="BK22" s="320">
        <v>0.72</v>
      </c>
      <c r="BL22" s="320">
        <v>0.85</v>
      </c>
      <c r="BM22" s="320">
        <v>2.71</v>
      </c>
      <c r="BN22" s="229">
        <v>0.71</v>
      </c>
      <c r="BO22" s="229">
        <v>0.84</v>
      </c>
      <c r="BP22" s="229">
        <v>0.64</v>
      </c>
      <c r="BQ22" s="320">
        <v>0.91</v>
      </c>
      <c r="BR22" s="320">
        <v>3.1</v>
      </c>
      <c r="BS22" s="320">
        <v>0.74</v>
      </c>
      <c r="BT22" s="320">
        <v>0.53</v>
      </c>
      <c r="BU22" s="320">
        <v>0.63</v>
      </c>
      <c r="BV22" s="320">
        <v>0.93</v>
      </c>
      <c r="BW22" s="320">
        <v>2.83</v>
      </c>
      <c r="BX22" s="320">
        <v>0.67</v>
      </c>
      <c r="BY22" s="320">
        <v>0.74</v>
      </c>
      <c r="BZ22" s="320">
        <v>1.19</v>
      </c>
      <c r="CA22" s="320">
        <v>0.83</v>
      </c>
      <c r="CB22" s="320">
        <v>3.43</v>
      </c>
      <c r="CC22" s="320">
        <v>0.85</v>
      </c>
      <c r="CD22" s="320">
        <v>1.03</v>
      </c>
      <c r="CE22" s="320">
        <v>0.98</v>
      </c>
      <c r="CF22" s="320">
        <v>1.19</v>
      </c>
      <c r="CG22" s="320">
        <v>4.05</v>
      </c>
      <c r="CH22" s="320">
        <v>0.92</v>
      </c>
      <c r="CI22" s="320">
        <v>1.17</v>
      </c>
      <c r="CJ22" s="320">
        <v>1.03</v>
      </c>
      <c r="CK22" s="320">
        <v>1.1399999999999999</v>
      </c>
      <c r="CL22" s="320">
        <v>4.2699999999999996</v>
      </c>
      <c r="CM22" s="320">
        <v>0.7</v>
      </c>
      <c r="CN22" s="320">
        <v>2.0289997428166839</v>
      </c>
      <c r="CO22" s="320">
        <v>1.24</v>
      </c>
      <c r="CP22" s="320">
        <v>1.26</v>
      </c>
      <c r="CQ22" s="320">
        <v>5.24</v>
      </c>
      <c r="CR22" s="320">
        <v>0.91</v>
      </c>
      <c r="CS22" s="320">
        <v>2.04</v>
      </c>
      <c r="CT22" s="320">
        <v>0.19</v>
      </c>
      <c r="CU22" s="320">
        <v>3.14</v>
      </c>
    </row>
    <row r="23" spans="1:99" s="1" customFormat="1" ht="12">
      <c r="A23" s="384" t="s">
        <v>229</v>
      </c>
      <c r="B23" s="384"/>
      <c r="C23" s="384"/>
      <c r="D23" s="384"/>
      <c r="E23" s="384"/>
      <c r="F23" s="368">
        <v>230643</v>
      </c>
      <c r="G23" s="368"/>
      <c r="H23" s="368"/>
      <c r="I23" s="368"/>
      <c r="J23" s="368"/>
      <c r="K23" s="368"/>
      <c r="L23" s="368"/>
      <c r="M23" s="368"/>
      <c r="N23" s="368"/>
      <c r="O23" s="368"/>
      <c r="P23" s="368"/>
      <c r="Q23" s="368"/>
      <c r="R23" s="368"/>
      <c r="S23" s="368"/>
      <c r="T23" s="368"/>
      <c r="U23" s="368"/>
      <c r="V23" s="368"/>
      <c r="W23" s="368"/>
      <c r="X23" s="368"/>
      <c r="Y23" s="368"/>
      <c r="Z23" s="368"/>
      <c r="AA23" s="19"/>
      <c r="AB23" s="368"/>
      <c r="AC23" s="368"/>
      <c r="AD23" s="368"/>
      <c r="AE23" s="367"/>
      <c r="AF23" s="368"/>
      <c r="AG23" s="367"/>
      <c r="AH23" s="367"/>
      <c r="AI23" s="368"/>
      <c r="AJ23" s="321"/>
      <c r="AK23" s="367"/>
      <c r="AL23" s="368">
        <v>229349.21100000001</v>
      </c>
      <c r="AM23" s="321">
        <v>327642</v>
      </c>
      <c r="AN23" s="321">
        <v>327642</v>
      </c>
      <c r="AO23" s="321">
        <v>327642</v>
      </c>
      <c r="AP23" s="321">
        <v>327642</v>
      </c>
      <c r="AQ23" s="321">
        <v>327642</v>
      </c>
      <c r="AR23" s="321">
        <v>327642</v>
      </c>
      <c r="AS23" s="321">
        <v>327642</v>
      </c>
      <c r="AT23" s="321">
        <v>327642</v>
      </c>
      <c r="AU23" s="321">
        <v>327197</v>
      </c>
      <c r="AV23" s="321">
        <v>326667</v>
      </c>
      <c r="AW23" s="321">
        <v>326582</v>
      </c>
      <c r="AX23" s="321">
        <v>326582</v>
      </c>
      <c r="AY23" s="321">
        <v>324669</v>
      </c>
      <c r="AZ23" s="321">
        <v>324669</v>
      </c>
      <c r="BA23" s="321">
        <v>323293</v>
      </c>
      <c r="BB23" s="321">
        <v>324684</v>
      </c>
      <c r="BC23" s="321">
        <v>324684</v>
      </c>
      <c r="BD23" s="321">
        <v>323323</v>
      </c>
      <c r="BE23" s="321">
        <v>323293</v>
      </c>
      <c r="BF23" s="321">
        <v>323293</v>
      </c>
      <c r="BG23" s="321">
        <v>323293</v>
      </c>
      <c r="BH23" s="321">
        <v>323293</v>
      </c>
      <c r="BI23" s="328">
        <v>323293</v>
      </c>
      <c r="BJ23" s="328">
        <v>323293</v>
      </c>
      <c r="BK23" s="328">
        <v>323293</v>
      </c>
      <c r="BL23" s="328">
        <v>323293</v>
      </c>
      <c r="BM23" s="328">
        <v>323293</v>
      </c>
      <c r="BN23" s="328">
        <v>323293</v>
      </c>
      <c r="BO23" s="328">
        <v>323293</v>
      </c>
      <c r="BP23" s="328">
        <v>323293</v>
      </c>
      <c r="BQ23" s="328">
        <v>323293</v>
      </c>
      <c r="BR23" s="328">
        <v>323293</v>
      </c>
      <c r="BS23" s="328">
        <v>323293</v>
      </c>
      <c r="BT23" s="328">
        <v>323293</v>
      </c>
      <c r="BU23" s="328">
        <v>323293</v>
      </c>
      <c r="BV23" s="328">
        <v>323293</v>
      </c>
      <c r="BW23" s="328">
        <v>323293</v>
      </c>
      <c r="BX23" s="328">
        <v>323151</v>
      </c>
      <c r="BY23" s="328">
        <v>323151</v>
      </c>
      <c r="BZ23" s="328">
        <v>323293</v>
      </c>
      <c r="CA23" s="328">
        <v>323293</v>
      </c>
      <c r="CB23" s="328">
        <v>323293</v>
      </c>
      <c r="CC23" s="328">
        <v>323293</v>
      </c>
      <c r="CD23" s="328">
        <v>323293</v>
      </c>
      <c r="CE23" s="328">
        <v>323293</v>
      </c>
      <c r="CF23" s="328">
        <v>323293</v>
      </c>
      <c r="CG23" s="328">
        <v>323293</v>
      </c>
      <c r="CH23" s="328">
        <v>323263</v>
      </c>
      <c r="CI23" s="328">
        <v>323206</v>
      </c>
      <c r="CJ23" s="328">
        <v>323135</v>
      </c>
      <c r="CK23" s="328">
        <v>323083</v>
      </c>
      <c r="CL23" s="328">
        <v>323083</v>
      </c>
      <c r="CM23" s="328">
        <v>323033</v>
      </c>
      <c r="CN23" s="328">
        <v>322727</v>
      </c>
      <c r="CO23" s="328">
        <v>322726</v>
      </c>
      <c r="CP23" s="328">
        <v>322179</v>
      </c>
      <c r="CQ23" s="328">
        <v>322179</v>
      </c>
      <c r="CR23" s="328">
        <v>322179</v>
      </c>
      <c r="CS23" s="328">
        <v>322179</v>
      </c>
      <c r="CT23" s="328">
        <v>322179</v>
      </c>
      <c r="CU23" s="328">
        <f>CT23</f>
        <v>322179</v>
      </c>
    </row>
    <row r="24" spans="1:99" s="1" customFormat="1" ht="12">
      <c r="A24" s="16"/>
      <c r="B24" s="16"/>
      <c r="C24" s="16"/>
      <c r="D24" s="16"/>
      <c r="E24" s="16"/>
      <c r="F24" s="12"/>
      <c r="G24" s="12"/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  <c r="AA24" s="12"/>
      <c r="AB24" s="12"/>
      <c r="AC24" s="12"/>
      <c r="AD24" s="12"/>
      <c r="AE24" s="12"/>
      <c r="AF24" s="12"/>
      <c r="AG24" s="12"/>
      <c r="AH24" s="12"/>
      <c r="AI24" s="12"/>
      <c r="AJ24" s="12"/>
      <c r="AK24" s="12"/>
      <c r="AL24" s="12"/>
      <c r="AM24" s="77"/>
      <c r="AN24" s="77"/>
      <c r="AO24" s="77"/>
      <c r="AP24" s="77"/>
      <c r="AQ24" s="77"/>
      <c r="AR24" s="77"/>
      <c r="AS24" s="77"/>
      <c r="AT24" s="77"/>
      <c r="AU24" s="77"/>
      <c r="AV24" s="77"/>
      <c r="AW24" s="77"/>
      <c r="AX24" s="77"/>
      <c r="AY24" s="77"/>
      <c r="AZ24" s="77"/>
      <c r="BA24" s="77"/>
      <c r="BB24" s="77"/>
      <c r="BC24" s="77"/>
      <c r="BD24" s="77"/>
      <c r="BE24" s="77"/>
      <c r="BF24" s="77"/>
      <c r="BG24" s="77"/>
      <c r="BH24" s="77"/>
      <c r="BI24" s="77"/>
      <c r="BJ24" s="82"/>
      <c r="BK24" s="82"/>
      <c r="BL24" s="82"/>
      <c r="BM24" s="77"/>
      <c r="BN24" s="77"/>
      <c r="BO24" s="77"/>
      <c r="BP24" s="77"/>
      <c r="BQ24" s="77"/>
      <c r="BR24" s="77"/>
      <c r="BS24" s="77"/>
      <c r="BV24" s="266"/>
      <c r="BX24" s="279"/>
      <c r="BY24" s="310"/>
      <c r="BZ24" s="367"/>
      <c r="CA24" s="367"/>
      <c r="CB24" s="367"/>
      <c r="CC24" s="367"/>
      <c r="CD24" s="367"/>
      <c r="CE24" s="367"/>
      <c r="CF24" s="367"/>
      <c r="CG24" s="367"/>
      <c r="CH24" s="367"/>
      <c r="CI24" s="367"/>
      <c r="CJ24" s="367"/>
      <c r="CK24" s="367"/>
      <c r="CL24" s="367"/>
      <c r="CM24" s="367"/>
      <c r="CN24" s="367"/>
      <c r="CO24" s="367"/>
      <c r="CP24" s="367"/>
      <c r="CQ24" s="367"/>
      <c r="CR24" s="367"/>
      <c r="CS24" s="367"/>
      <c r="CT24" s="367"/>
      <c r="CU24" s="367"/>
    </row>
    <row r="25" spans="1:99" s="1" customFormat="1" ht="12">
      <c r="A25" s="7" t="s">
        <v>230</v>
      </c>
      <c r="B25" s="7"/>
      <c r="C25" s="7"/>
      <c r="D25" s="7"/>
      <c r="E25" s="7"/>
      <c r="F25" s="7"/>
      <c r="G25" s="7"/>
      <c r="H25" s="7"/>
      <c r="I25" s="7"/>
      <c r="J25" s="7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6"/>
      <c r="AF25" s="8"/>
      <c r="AG25" s="8"/>
      <c r="AH25" s="8"/>
      <c r="AI25" s="8"/>
      <c r="AJ25" s="6"/>
      <c r="AK25" s="79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  <c r="BO25" s="8"/>
      <c r="BP25" s="8"/>
      <c r="BQ25" s="8"/>
      <c r="BR25" s="8"/>
      <c r="BS25" s="8"/>
      <c r="BT25" s="8"/>
      <c r="BU25" s="257"/>
      <c r="BV25" s="257"/>
      <c r="BW25" s="257"/>
      <c r="BX25" s="257"/>
      <c r="BY25" s="257"/>
      <c r="BZ25" s="257"/>
      <c r="CA25" s="257"/>
      <c r="CB25" s="257"/>
      <c r="CC25" s="257"/>
      <c r="CD25" s="257"/>
      <c r="CE25" s="257"/>
      <c r="CF25" s="257"/>
      <c r="CG25" s="257"/>
      <c r="CH25" s="257"/>
      <c r="CI25" s="257"/>
      <c r="CJ25" s="257"/>
      <c r="CK25" s="257"/>
      <c r="CL25" s="257"/>
      <c r="CM25" s="257"/>
      <c r="CN25" s="257"/>
      <c r="CO25" s="257"/>
      <c r="CP25" s="257"/>
      <c r="CQ25" s="257"/>
      <c r="CR25" s="257"/>
      <c r="CS25" s="257"/>
      <c r="CT25" s="257"/>
      <c r="CU25" s="257"/>
    </row>
    <row r="26" spans="1:99" s="1" customFormat="1" ht="12">
      <c r="A26" s="367" t="s">
        <v>231</v>
      </c>
      <c r="B26" s="320"/>
      <c r="C26" s="320"/>
      <c r="D26" s="320"/>
      <c r="E26" s="320"/>
      <c r="F26" s="19"/>
      <c r="G26" s="19"/>
      <c r="H26" s="19"/>
      <c r="I26" s="19"/>
      <c r="J26" s="19"/>
      <c r="K26" s="19"/>
      <c r="L26" s="19"/>
      <c r="M26" s="19"/>
      <c r="N26" s="19"/>
      <c r="O26" s="19"/>
      <c r="P26" s="19"/>
      <c r="Q26" s="19"/>
      <c r="R26" s="19"/>
      <c r="S26" s="19"/>
      <c r="T26" s="19"/>
      <c r="U26" s="19"/>
      <c r="V26" s="19"/>
      <c r="W26" s="19"/>
      <c r="X26" s="19"/>
      <c r="Y26" s="19"/>
      <c r="Z26" s="19"/>
      <c r="AA26" s="19"/>
      <c r="AB26" s="19"/>
      <c r="AC26" s="19"/>
      <c r="AD26" s="19"/>
      <c r="AE26" s="367"/>
      <c r="AF26" s="19"/>
      <c r="AG26" s="19"/>
      <c r="AH26" s="19"/>
      <c r="AI26" s="19"/>
      <c r="AJ26" s="320"/>
      <c r="AK26" s="367"/>
      <c r="AL26" s="19"/>
      <c r="AM26" s="367"/>
      <c r="AN26" s="320"/>
      <c r="AO26" s="244" t="s">
        <v>28</v>
      </c>
      <c r="AP26" s="244" t="s">
        <v>28</v>
      </c>
      <c r="AQ26" s="244" t="s">
        <v>28</v>
      </c>
      <c r="AR26" s="244" t="s">
        <v>28</v>
      </c>
      <c r="AS26" s="243">
        <v>177000</v>
      </c>
      <c r="AT26" s="244" t="s">
        <v>28</v>
      </c>
      <c r="AU26" s="244" t="s">
        <v>28</v>
      </c>
      <c r="AV26" s="244" t="s">
        <v>28</v>
      </c>
      <c r="AW26" s="244" t="s">
        <v>28</v>
      </c>
      <c r="AX26" s="243">
        <v>255000</v>
      </c>
      <c r="AY26" s="244" t="s">
        <v>28</v>
      </c>
      <c r="AZ26" s="244" t="s">
        <v>28</v>
      </c>
      <c r="BA26" s="244" t="s">
        <v>28</v>
      </c>
      <c r="BB26" s="244" t="s">
        <v>28</v>
      </c>
      <c r="BC26" s="243">
        <v>257600</v>
      </c>
      <c r="BD26" s="244" t="s">
        <v>28</v>
      </c>
      <c r="BE26" s="244" t="s">
        <v>28</v>
      </c>
      <c r="BF26" s="244" t="s">
        <v>28</v>
      </c>
      <c r="BG26" s="244" t="s">
        <v>28</v>
      </c>
      <c r="BH26" s="243">
        <v>239600</v>
      </c>
      <c r="BI26" s="244" t="s">
        <v>28</v>
      </c>
      <c r="BJ26" s="244" t="s">
        <v>28</v>
      </c>
      <c r="BK26" s="244" t="s">
        <v>28</v>
      </c>
      <c r="BL26" s="244" t="s">
        <v>28</v>
      </c>
      <c r="BM26" s="243">
        <v>268400</v>
      </c>
      <c r="BN26" s="244" t="s">
        <v>28</v>
      </c>
      <c r="BO26" s="244" t="s">
        <v>28</v>
      </c>
      <c r="BP26" s="244" t="s">
        <v>28</v>
      </c>
      <c r="BQ26" s="244" t="s">
        <v>28</v>
      </c>
      <c r="BR26" s="243">
        <v>358030</v>
      </c>
      <c r="BS26" s="244" t="s">
        <v>28</v>
      </c>
      <c r="BT26" s="244" t="s">
        <v>28</v>
      </c>
      <c r="BU26" s="258" t="s">
        <v>28</v>
      </c>
      <c r="BV26" s="258" t="s">
        <v>28</v>
      </c>
      <c r="BW26" s="258">
        <v>383590</v>
      </c>
      <c r="BX26" s="258" t="s">
        <v>28</v>
      </c>
      <c r="BY26" s="258" t="s">
        <v>28</v>
      </c>
      <c r="BZ26" s="258" t="s">
        <v>28</v>
      </c>
      <c r="CA26" s="258" t="s">
        <v>28</v>
      </c>
      <c r="CB26" s="258">
        <v>485260</v>
      </c>
      <c r="CC26" s="258" t="s">
        <v>28</v>
      </c>
      <c r="CD26" s="258" t="s">
        <v>28</v>
      </c>
      <c r="CE26" s="258" t="s">
        <v>28</v>
      </c>
      <c r="CF26" s="258" t="s">
        <v>28</v>
      </c>
      <c r="CG26" s="258">
        <v>477703</v>
      </c>
      <c r="CH26" s="258" t="s">
        <v>28</v>
      </c>
      <c r="CI26" s="258" t="s">
        <v>28</v>
      </c>
      <c r="CJ26" s="258" t="s">
        <v>28</v>
      </c>
      <c r="CK26" s="258" t="s">
        <v>28</v>
      </c>
      <c r="CL26" s="258">
        <v>436637.96299999999</v>
      </c>
      <c r="CM26" s="258" t="s">
        <v>28</v>
      </c>
      <c r="CN26" s="258" t="s">
        <v>28</v>
      </c>
      <c r="CO26" s="258" t="s">
        <v>28</v>
      </c>
      <c r="CP26" s="258" t="s">
        <v>28</v>
      </c>
      <c r="CQ26" s="258">
        <v>192176</v>
      </c>
      <c r="CR26" s="258" t="s">
        <v>28</v>
      </c>
      <c r="CS26" s="258" t="s">
        <v>28</v>
      </c>
      <c r="CT26" s="258" t="s">
        <v>28</v>
      </c>
      <c r="CU26" s="258" t="s">
        <v>28</v>
      </c>
    </row>
    <row r="27" spans="1:99">
      <c r="A27" s="367" t="s">
        <v>232</v>
      </c>
      <c r="B27" s="369"/>
      <c r="C27" s="369"/>
      <c r="D27" s="369"/>
      <c r="E27" s="369"/>
      <c r="F27" s="369"/>
      <c r="G27" s="369"/>
      <c r="H27" s="369"/>
      <c r="I27" s="369"/>
      <c r="J27" s="369"/>
      <c r="K27" s="369"/>
      <c r="L27" s="369"/>
      <c r="M27" s="369"/>
      <c r="N27" s="369"/>
      <c r="O27" s="369"/>
      <c r="P27" s="369"/>
      <c r="Q27" s="369"/>
      <c r="R27" s="369"/>
      <c r="S27" s="369"/>
      <c r="T27" s="369"/>
      <c r="U27" s="369"/>
      <c r="V27" s="369"/>
      <c r="W27" s="369"/>
      <c r="X27" s="369"/>
      <c r="Y27" s="369"/>
      <c r="Z27" s="369"/>
      <c r="AA27" s="369"/>
      <c r="AB27" s="369"/>
      <c r="AC27" s="369"/>
      <c r="AD27" s="369"/>
      <c r="AE27" s="369"/>
      <c r="AF27" s="369"/>
      <c r="AG27" s="369"/>
      <c r="AH27" s="369"/>
      <c r="AI27" s="369"/>
      <c r="AJ27" s="369"/>
      <c r="AK27" s="369"/>
      <c r="AL27" s="369"/>
      <c r="AM27" s="369"/>
      <c r="AN27" s="369"/>
      <c r="AO27" s="244" t="s">
        <v>28</v>
      </c>
      <c r="AP27" s="244" t="s">
        <v>28</v>
      </c>
      <c r="AQ27" s="244" t="s">
        <v>28</v>
      </c>
      <c r="AR27" s="244" t="s">
        <v>28</v>
      </c>
      <c r="AS27" s="243">
        <v>23992.756079999999</v>
      </c>
      <c r="AT27" s="244" t="s">
        <v>28</v>
      </c>
      <c r="AU27" s="244" t="s">
        <v>28</v>
      </c>
      <c r="AV27" s="244" t="s">
        <v>28</v>
      </c>
      <c r="AW27" s="244" t="s">
        <v>28</v>
      </c>
      <c r="AX27" s="243">
        <v>34269.128389999998</v>
      </c>
      <c r="AY27" s="244" t="s">
        <v>28</v>
      </c>
      <c r="AZ27" s="244" t="s">
        <v>28</v>
      </c>
      <c r="BA27" s="244" t="s">
        <v>28</v>
      </c>
      <c r="BB27" s="244" t="s">
        <v>28</v>
      </c>
      <c r="BC27" s="243">
        <v>35498</v>
      </c>
      <c r="BD27" s="244" t="s">
        <v>28</v>
      </c>
      <c r="BE27" s="244" t="s">
        <v>28</v>
      </c>
      <c r="BF27" s="244" t="s">
        <v>28</v>
      </c>
      <c r="BG27" s="244" t="s">
        <v>28</v>
      </c>
      <c r="BH27" s="243">
        <v>34708</v>
      </c>
      <c r="BI27" s="244" t="s">
        <v>28</v>
      </c>
      <c r="BJ27" s="244" t="s">
        <v>28</v>
      </c>
      <c r="BK27" s="244" t="s">
        <v>28</v>
      </c>
      <c r="BL27" s="244" t="s">
        <v>28</v>
      </c>
      <c r="BM27" s="243">
        <v>40151</v>
      </c>
      <c r="BN27" s="244" t="s">
        <v>28</v>
      </c>
      <c r="BO27" s="244" t="s">
        <v>28</v>
      </c>
      <c r="BP27" s="244" t="s">
        <v>28</v>
      </c>
      <c r="BQ27" s="244" t="s">
        <v>28</v>
      </c>
      <c r="BR27" s="243">
        <v>53263</v>
      </c>
      <c r="BS27" s="244" t="s">
        <v>28</v>
      </c>
      <c r="BT27" s="244" t="s">
        <v>28</v>
      </c>
      <c r="BU27" s="258" t="s">
        <v>28</v>
      </c>
      <c r="BV27" s="258" t="s">
        <v>28</v>
      </c>
      <c r="BW27" s="258">
        <v>57155.135999999999</v>
      </c>
      <c r="BX27" s="258" t="s">
        <v>28</v>
      </c>
      <c r="BY27" s="258" t="s">
        <v>28</v>
      </c>
      <c r="BZ27" s="258" t="s">
        <v>28</v>
      </c>
      <c r="CA27" s="258" t="s">
        <v>28</v>
      </c>
      <c r="CB27" s="258">
        <v>72789</v>
      </c>
      <c r="CC27" s="258" t="s">
        <v>28</v>
      </c>
      <c r="CD27" s="258" t="s">
        <v>28</v>
      </c>
      <c r="CE27" s="258" t="s">
        <v>28</v>
      </c>
      <c r="CF27" s="258" t="s">
        <v>28</v>
      </c>
      <c r="CG27" s="258">
        <v>71655</v>
      </c>
      <c r="CH27" s="258" t="s">
        <v>28</v>
      </c>
      <c r="CI27" s="258" t="s">
        <v>28</v>
      </c>
      <c r="CJ27" s="258" t="s">
        <v>28</v>
      </c>
      <c r="CK27" s="258" t="s">
        <v>28</v>
      </c>
      <c r="CL27" s="258">
        <v>64840.962999999989</v>
      </c>
      <c r="CM27" s="258" t="s">
        <v>28</v>
      </c>
      <c r="CN27" s="258" t="s">
        <v>28</v>
      </c>
      <c r="CO27" s="258" t="s">
        <v>28</v>
      </c>
      <c r="CP27" s="258" t="s">
        <v>28</v>
      </c>
      <c r="CQ27" s="258">
        <v>27988</v>
      </c>
      <c r="CR27" s="258" t="s">
        <v>28</v>
      </c>
      <c r="CS27" s="258" t="s">
        <v>28</v>
      </c>
      <c r="CT27" s="258" t="s">
        <v>28</v>
      </c>
      <c r="CU27" s="258" t="s">
        <v>28</v>
      </c>
    </row>
    <row r="28" spans="1:99">
      <c r="A28" s="367" t="s">
        <v>233</v>
      </c>
      <c r="B28" s="369"/>
      <c r="C28" s="369"/>
      <c r="D28" s="369"/>
      <c r="E28" s="369"/>
      <c r="F28" s="369"/>
      <c r="G28" s="369"/>
      <c r="H28" s="369"/>
      <c r="I28" s="369"/>
      <c r="J28" s="369"/>
      <c r="K28" s="369"/>
      <c r="L28" s="369"/>
      <c r="M28" s="369"/>
      <c r="N28" s="369"/>
      <c r="O28" s="369"/>
      <c r="P28" s="369"/>
      <c r="Q28" s="369"/>
      <c r="R28" s="369"/>
      <c r="S28" s="369"/>
      <c r="T28" s="369"/>
      <c r="U28" s="369"/>
      <c r="V28" s="369"/>
      <c r="W28" s="369"/>
      <c r="X28" s="369"/>
      <c r="Y28" s="369"/>
      <c r="Z28" s="369"/>
      <c r="AA28" s="369"/>
      <c r="AB28" s="369"/>
      <c r="AC28" s="369"/>
      <c r="AD28" s="369"/>
      <c r="AE28" s="369"/>
      <c r="AF28" s="369"/>
      <c r="AG28" s="369"/>
      <c r="AH28" s="369"/>
      <c r="AI28" s="369"/>
      <c r="AJ28" s="369"/>
      <c r="AK28" s="369"/>
      <c r="AL28" s="369"/>
      <c r="AM28" s="369"/>
      <c r="AN28" s="369"/>
      <c r="AO28" s="244" t="s">
        <v>28</v>
      </c>
      <c r="AP28" s="244" t="s">
        <v>28</v>
      </c>
      <c r="AQ28" s="244" t="s">
        <v>28</v>
      </c>
      <c r="AR28" s="244" t="s">
        <v>28</v>
      </c>
      <c r="AS28" s="243">
        <v>153007.218747926</v>
      </c>
      <c r="AT28" s="244" t="s">
        <v>28</v>
      </c>
      <c r="AU28" s="244" t="s">
        <v>28</v>
      </c>
      <c r="AV28" s="244" t="s">
        <v>28</v>
      </c>
      <c r="AW28" s="244" t="s">
        <v>28</v>
      </c>
      <c r="AX28" s="243">
        <v>220730.87161</v>
      </c>
      <c r="AY28" s="244" t="s">
        <v>28</v>
      </c>
      <c r="AZ28" s="244" t="s">
        <v>28</v>
      </c>
      <c r="BA28" s="244" t="s">
        <v>28</v>
      </c>
      <c r="BB28" s="244" t="s">
        <v>28</v>
      </c>
      <c r="BC28" s="243">
        <v>222102</v>
      </c>
      <c r="BD28" s="244" t="s">
        <v>28</v>
      </c>
      <c r="BE28" s="244" t="s">
        <v>28</v>
      </c>
      <c r="BF28" s="244" t="s">
        <v>28</v>
      </c>
      <c r="BG28" s="244" t="s">
        <v>28</v>
      </c>
      <c r="BH28" s="243">
        <v>204892</v>
      </c>
      <c r="BI28" s="244" t="s">
        <v>28</v>
      </c>
      <c r="BJ28" s="244" t="s">
        <v>28</v>
      </c>
      <c r="BK28" s="244" t="s">
        <v>28</v>
      </c>
      <c r="BL28" s="244" t="s">
        <v>28</v>
      </c>
      <c r="BM28" s="243">
        <v>228249</v>
      </c>
      <c r="BN28" s="244" t="s">
        <v>28</v>
      </c>
      <c r="BO28" s="244" t="s">
        <v>28</v>
      </c>
      <c r="BP28" s="244" t="s">
        <v>28</v>
      </c>
      <c r="BQ28" s="244" t="s">
        <v>28</v>
      </c>
      <c r="BR28" s="243">
        <v>304767</v>
      </c>
      <c r="BS28" s="244" t="s">
        <v>28</v>
      </c>
      <c r="BT28" s="244" t="s">
        <v>28</v>
      </c>
      <c r="BU28" s="258" t="s">
        <v>28</v>
      </c>
      <c r="BV28" s="258" t="s">
        <v>28</v>
      </c>
      <c r="BW28" s="258">
        <v>326434.864</v>
      </c>
      <c r="BX28" s="258" t="s">
        <v>28</v>
      </c>
      <c r="BY28" s="258" t="s">
        <v>28</v>
      </c>
      <c r="BZ28" s="258" t="s">
        <v>28</v>
      </c>
      <c r="CA28" s="258" t="s">
        <v>28</v>
      </c>
      <c r="CB28" s="258">
        <v>412821</v>
      </c>
      <c r="CC28" s="258" t="s">
        <v>28</v>
      </c>
      <c r="CD28" s="258" t="s">
        <v>28</v>
      </c>
      <c r="CE28" s="258" t="s">
        <v>28</v>
      </c>
      <c r="CF28" s="258" t="s">
        <v>28</v>
      </c>
      <c r="CG28" s="258">
        <v>406587</v>
      </c>
      <c r="CH28" s="258" t="s">
        <v>28</v>
      </c>
      <c r="CI28" s="258" t="s">
        <v>28</v>
      </c>
      <c r="CJ28" s="258" t="s">
        <v>28</v>
      </c>
      <c r="CK28" s="258" t="s">
        <v>28</v>
      </c>
      <c r="CL28" s="258">
        <v>371797</v>
      </c>
      <c r="CM28" s="258" t="s">
        <v>28</v>
      </c>
      <c r="CN28" s="258" t="s">
        <v>28</v>
      </c>
      <c r="CO28" s="258" t="s">
        <v>28</v>
      </c>
      <c r="CP28" s="258" t="s">
        <v>28</v>
      </c>
      <c r="CQ28" s="258">
        <f>CQ26-CQ27</f>
        <v>164188</v>
      </c>
      <c r="CR28" s="258" t="s">
        <v>28</v>
      </c>
      <c r="CS28" s="258" t="s">
        <v>28</v>
      </c>
      <c r="CT28" s="258" t="s">
        <v>28</v>
      </c>
      <c r="CU28" s="258" t="s">
        <v>28</v>
      </c>
    </row>
    <row r="29" spans="1:99">
      <c r="A29" s="367" t="s">
        <v>234</v>
      </c>
      <c r="B29" s="369"/>
      <c r="C29" s="369"/>
      <c r="D29" s="369"/>
      <c r="E29" s="369"/>
      <c r="F29" s="369"/>
      <c r="G29" s="369"/>
      <c r="H29" s="369"/>
      <c r="I29" s="369"/>
      <c r="J29" s="369"/>
      <c r="K29" s="369"/>
      <c r="L29" s="369"/>
      <c r="M29" s="369"/>
      <c r="N29" s="369"/>
      <c r="O29" s="369"/>
      <c r="P29" s="369"/>
      <c r="Q29" s="369"/>
      <c r="R29" s="369"/>
      <c r="S29" s="369"/>
      <c r="T29" s="369"/>
      <c r="U29" s="369"/>
      <c r="V29" s="369"/>
      <c r="W29" s="369"/>
      <c r="X29" s="369"/>
      <c r="Y29" s="369"/>
      <c r="Z29" s="369"/>
      <c r="AA29" s="369"/>
      <c r="AB29" s="369"/>
      <c r="AC29" s="369"/>
      <c r="AD29" s="369"/>
      <c r="AE29" s="369"/>
      <c r="AF29" s="369"/>
      <c r="AG29" s="369"/>
      <c r="AH29" s="369"/>
      <c r="AI29" s="369"/>
      <c r="AJ29" s="369"/>
      <c r="AK29" s="369"/>
      <c r="AL29" s="369"/>
      <c r="AM29" s="369"/>
      <c r="AN29" s="369"/>
      <c r="AO29" s="244" t="s">
        <v>28</v>
      </c>
      <c r="AP29" s="244" t="s">
        <v>28</v>
      </c>
      <c r="AQ29" s="244" t="s">
        <v>28</v>
      </c>
      <c r="AR29" s="244" t="s">
        <v>28</v>
      </c>
      <c r="AS29" s="243">
        <v>87098.582410000003</v>
      </c>
      <c r="AT29" s="244" t="s">
        <v>28</v>
      </c>
      <c r="AU29" s="244" t="s">
        <v>28</v>
      </c>
      <c r="AV29" s="244" t="s">
        <v>28</v>
      </c>
      <c r="AW29" s="244" t="s">
        <v>28</v>
      </c>
      <c r="AX29" s="243">
        <v>59323.829560000006</v>
      </c>
      <c r="AY29" s="244" t="s">
        <v>28</v>
      </c>
      <c r="AZ29" s="244" t="s">
        <v>28</v>
      </c>
      <c r="BA29" s="244" t="s">
        <v>28</v>
      </c>
      <c r="BB29" s="244" t="s">
        <v>28</v>
      </c>
      <c r="BC29" s="243">
        <v>119188</v>
      </c>
      <c r="BD29" s="244" t="s">
        <v>28</v>
      </c>
      <c r="BE29" s="244" t="s">
        <v>28</v>
      </c>
      <c r="BF29" s="244" t="s">
        <v>28</v>
      </c>
      <c r="BG29" s="244" t="s">
        <v>28</v>
      </c>
      <c r="BH29" s="243">
        <v>638055</v>
      </c>
      <c r="BI29" s="244" t="s">
        <v>28</v>
      </c>
      <c r="BJ29" s="244" t="s">
        <v>28</v>
      </c>
      <c r="BK29" s="244" t="s">
        <v>28</v>
      </c>
      <c r="BL29" s="244" t="s">
        <v>28</v>
      </c>
      <c r="BM29" s="243">
        <v>205690</v>
      </c>
      <c r="BN29" s="244" t="s">
        <v>28</v>
      </c>
      <c r="BO29" s="244" t="s">
        <v>28</v>
      </c>
      <c r="BP29" s="244" t="s">
        <v>28</v>
      </c>
      <c r="BQ29" s="244" t="s">
        <v>28</v>
      </c>
      <c r="BR29" s="243">
        <v>45764</v>
      </c>
      <c r="BS29" s="244" t="s">
        <v>28</v>
      </c>
      <c r="BT29" s="244" t="s">
        <v>28</v>
      </c>
      <c r="BU29" s="258" t="s">
        <v>28</v>
      </c>
      <c r="BV29" s="258" t="s">
        <v>28</v>
      </c>
      <c r="BW29" s="258" t="s">
        <v>28</v>
      </c>
      <c r="BX29" s="258" t="s">
        <v>28</v>
      </c>
      <c r="BY29" s="258" t="s">
        <v>28</v>
      </c>
      <c r="BZ29" s="258" t="s">
        <v>28</v>
      </c>
      <c r="CA29" s="258" t="s">
        <v>28</v>
      </c>
      <c r="CB29" s="258">
        <v>27525.504000000001</v>
      </c>
      <c r="CC29" s="258" t="s">
        <v>28</v>
      </c>
      <c r="CD29" s="258" t="s">
        <v>28</v>
      </c>
      <c r="CE29" s="258" t="s">
        <v>28</v>
      </c>
      <c r="CF29" s="258" t="s">
        <v>28</v>
      </c>
      <c r="CG29" s="258">
        <v>1048723</v>
      </c>
      <c r="CH29" s="258" t="s">
        <v>28</v>
      </c>
      <c r="CI29" s="258" t="s">
        <v>28</v>
      </c>
      <c r="CJ29" s="258" t="s">
        <v>28</v>
      </c>
      <c r="CK29" s="258" t="s">
        <v>28</v>
      </c>
      <c r="CL29" s="258">
        <v>317745</v>
      </c>
      <c r="CM29" s="258" t="s">
        <v>28</v>
      </c>
      <c r="CN29" s="258" t="s">
        <v>28</v>
      </c>
      <c r="CO29" s="258" t="s">
        <v>28</v>
      </c>
      <c r="CP29" s="258" t="s">
        <v>28</v>
      </c>
      <c r="CQ29" s="258">
        <v>525713</v>
      </c>
      <c r="CR29" s="258" t="s">
        <v>28</v>
      </c>
      <c r="CS29" s="258" t="s">
        <v>28</v>
      </c>
      <c r="CT29" s="258" t="s">
        <v>28</v>
      </c>
      <c r="CU29" s="258" t="s">
        <v>28</v>
      </c>
    </row>
    <row r="30" spans="1:99">
      <c r="A30" s="1" t="s">
        <v>23</v>
      </c>
      <c r="AE30" s="26"/>
      <c r="BY30" s="311"/>
      <c r="CG30" s="258"/>
      <c r="CL30" s="405"/>
    </row>
    <row r="31" spans="1:99">
      <c r="AT31" s="139"/>
      <c r="CG31" s="258"/>
      <c r="CL31" s="404"/>
    </row>
    <row r="32" spans="1:99">
      <c r="AI32" s="76" t="s">
        <v>23</v>
      </c>
      <c r="CL32" s="404"/>
    </row>
    <row r="33" spans="80:99">
      <c r="CL33" s="404"/>
      <c r="CM33" s="405"/>
      <c r="CN33" s="405"/>
      <c r="CO33" s="405"/>
      <c r="CP33" s="405"/>
      <c r="CQ33" s="405"/>
      <c r="CR33" s="405"/>
      <c r="CS33" s="405"/>
      <c r="CT33" s="405"/>
      <c r="CU33" s="405"/>
    </row>
    <row r="34" spans="80:99">
      <c r="CB34" s="381"/>
      <c r="CL34" s="258"/>
    </row>
    <row r="35" spans="80:99">
      <c r="CB35" s="258"/>
      <c r="CL35" s="258"/>
    </row>
    <row r="36" spans="80:99">
      <c r="CL36" s="405"/>
    </row>
  </sheetData>
  <phoneticPr fontId="0" type="noConversion"/>
  <pageMargins left="0.78740157480314965" right="0.78740157480314965" top="0.98425196850393704" bottom="0.98425196850393704" header="0.51181102362204722" footer="0.51181102362204722"/>
  <pageSetup scale="64" orientation="landscape" horizontalDpi="300" verticalDpi="300" r:id="rId1"/>
  <headerFooter alignWithMargins="0"/>
  <ignoredErrors>
    <ignoredError sqref="CU5" formulaRange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T843"/>
  <sheetViews>
    <sheetView showGridLines="0" zoomScaleNormal="100" workbookViewId="0">
      <pane xSplit="1" ySplit="4" topLeftCell="B5" activePane="bottomRight" state="frozen"/>
      <selection pane="topRight" activeCell="B1" sqref="B1"/>
      <selection pane="bottomLeft" activeCell="A2" sqref="A2"/>
      <selection pane="bottomRight" activeCell="A14" sqref="A14"/>
    </sheetView>
  </sheetViews>
  <sheetFormatPr defaultRowHeight="12.75"/>
  <cols>
    <col min="1" max="1" width="71.42578125" bestFit="1" customWidth="1"/>
    <col min="2" max="3" width="10" style="36" bestFit="1" customWidth="1"/>
    <col min="4" max="7" width="8.5703125" style="36" bestFit="1" customWidth="1"/>
    <col min="8" max="8" width="10" style="36" customWidth="1"/>
    <col min="9" max="12" width="8.5703125" style="36" bestFit="1" customWidth="1"/>
    <col min="13" max="13" width="10" style="36" customWidth="1"/>
    <col min="14" max="17" width="8.5703125" style="36" bestFit="1" customWidth="1"/>
    <col min="18" max="18" width="10" style="36" customWidth="1"/>
    <col min="19" max="21" width="8.5703125" style="36" bestFit="1" customWidth="1"/>
    <col min="22" max="28" width="10" style="36" customWidth="1"/>
    <col min="29" max="29" width="10" bestFit="1" customWidth="1"/>
    <col min="30" max="30" width="10" style="36" customWidth="1"/>
    <col min="31" max="32" width="10" style="36" bestFit="1" customWidth="1"/>
    <col min="33" max="33" width="10" style="36" customWidth="1"/>
    <col min="34" max="38" width="10" bestFit="1" customWidth="1"/>
    <col min="39" max="53" width="13.28515625" bestFit="1" customWidth="1"/>
    <col min="54" max="55" width="10" bestFit="1" customWidth="1"/>
    <col min="56" max="57" width="10" customWidth="1"/>
    <col min="58" max="58" width="11" customWidth="1"/>
    <col min="59" max="62" width="10" customWidth="1"/>
    <col min="63" max="64" width="11" bestFit="1" customWidth="1"/>
    <col min="65" max="65" width="10" bestFit="1" customWidth="1"/>
    <col min="66" max="67" width="10" customWidth="1"/>
    <col min="68" max="70" width="11" bestFit="1" customWidth="1"/>
    <col min="71" max="71" width="11" customWidth="1"/>
    <col min="72" max="72" width="11" style="265" customWidth="1"/>
    <col min="73" max="73" width="11" bestFit="1" customWidth="1"/>
    <col min="74" max="74" width="11" style="281" customWidth="1"/>
    <col min="75" max="87" width="11" style="366" customWidth="1"/>
    <col min="88" max="88" width="11.28515625" style="366" bestFit="1" customWidth="1"/>
    <col min="89" max="92" width="10.28515625" style="366" bestFit="1" customWidth="1"/>
    <col min="93" max="93" width="11.28515625" style="366" bestFit="1" customWidth="1"/>
    <col min="94" max="94" width="10.28515625" style="366" bestFit="1" customWidth="1"/>
    <col min="95" max="97" width="11" style="366" bestFit="1" customWidth="1"/>
    <col min="98" max="98" width="10" bestFit="1" customWidth="1"/>
  </cols>
  <sheetData>
    <row r="1" spans="1:99">
      <c r="A1" s="85"/>
      <c r="BZ1" s="391"/>
      <c r="CE1" s="391"/>
      <c r="CF1" s="391"/>
      <c r="CG1" s="391"/>
      <c r="CH1" s="391"/>
      <c r="CI1" s="391"/>
      <c r="CJ1" s="391"/>
      <c r="CK1" s="391"/>
      <c r="CL1" s="391"/>
      <c r="CM1" s="391"/>
      <c r="CN1" s="391"/>
      <c r="CO1" s="391"/>
      <c r="CP1" s="391"/>
      <c r="CQ1" s="391"/>
      <c r="CR1" s="391"/>
      <c r="CS1" s="391"/>
    </row>
    <row r="2" spans="1:99">
      <c r="BZ2" s="390"/>
      <c r="CE2" s="390"/>
    </row>
    <row r="3" spans="1:99" ht="42.75" customHeight="1">
      <c r="BZ3" s="390"/>
      <c r="CE3" s="390"/>
    </row>
    <row r="4" spans="1:99" s="1" customFormat="1" ht="12">
      <c r="A4" s="7" t="s">
        <v>235</v>
      </c>
      <c r="B4" s="37">
        <v>2001</v>
      </c>
      <c r="C4" s="37">
        <v>2002</v>
      </c>
      <c r="D4" s="37" t="s">
        <v>344</v>
      </c>
      <c r="E4" s="37" t="s">
        <v>345</v>
      </c>
      <c r="F4" s="37" t="s">
        <v>346</v>
      </c>
      <c r="G4" s="37" t="s">
        <v>347</v>
      </c>
      <c r="H4" s="37">
        <v>2003</v>
      </c>
      <c r="I4" s="49" t="s">
        <v>348</v>
      </c>
      <c r="J4" s="49" t="s">
        <v>349</v>
      </c>
      <c r="K4" s="49" t="s">
        <v>350</v>
      </c>
      <c r="L4" s="49" t="s">
        <v>351</v>
      </c>
      <c r="M4" s="37">
        <v>2004</v>
      </c>
      <c r="N4" s="49" t="s">
        <v>352</v>
      </c>
      <c r="O4" s="49" t="s">
        <v>353</v>
      </c>
      <c r="P4" s="49" t="s">
        <v>354</v>
      </c>
      <c r="Q4" s="49" t="s">
        <v>354</v>
      </c>
      <c r="R4" s="37">
        <v>2005</v>
      </c>
      <c r="S4" s="49" t="s">
        <v>355</v>
      </c>
      <c r="T4" s="49" t="s">
        <v>356</v>
      </c>
      <c r="U4" s="49" t="s">
        <v>357</v>
      </c>
      <c r="V4" s="49" t="s">
        <v>358</v>
      </c>
      <c r="W4" s="37">
        <v>2006</v>
      </c>
      <c r="X4" s="49" t="s">
        <v>359</v>
      </c>
      <c r="Y4" s="50" t="s">
        <v>360</v>
      </c>
      <c r="Z4" s="50" t="s">
        <v>361</v>
      </c>
      <c r="AA4" s="50" t="s">
        <v>362</v>
      </c>
      <c r="AB4" s="51">
        <v>2007</v>
      </c>
      <c r="AC4" s="6" t="s">
        <v>363</v>
      </c>
      <c r="AD4" s="50" t="s">
        <v>364</v>
      </c>
      <c r="AE4" s="49" t="s">
        <v>365</v>
      </c>
      <c r="AF4" s="50" t="s">
        <v>366</v>
      </c>
      <c r="AG4" s="6">
        <v>2008</v>
      </c>
      <c r="AH4" s="6" t="s">
        <v>367</v>
      </c>
      <c r="AI4" s="6" t="s">
        <v>368</v>
      </c>
      <c r="AJ4" s="6" t="s">
        <v>369</v>
      </c>
      <c r="AK4" s="6" t="s">
        <v>370</v>
      </c>
      <c r="AL4" s="6">
        <v>2009</v>
      </c>
      <c r="AM4" s="6" t="s">
        <v>118</v>
      </c>
      <c r="AN4" s="6" t="s">
        <v>119</v>
      </c>
      <c r="AO4" s="6" t="s">
        <v>120</v>
      </c>
      <c r="AP4" s="6" t="s">
        <v>121</v>
      </c>
      <c r="AQ4" s="6">
        <v>2010</v>
      </c>
      <c r="AR4" s="6" t="s">
        <v>122</v>
      </c>
      <c r="AS4" s="6" t="s">
        <v>123</v>
      </c>
      <c r="AT4" s="6" t="s">
        <v>124</v>
      </c>
      <c r="AU4" s="6" t="s">
        <v>125</v>
      </c>
      <c r="AV4" s="6">
        <v>2011</v>
      </c>
      <c r="AW4" s="6" t="s">
        <v>126</v>
      </c>
      <c r="AX4" s="6" t="s">
        <v>127</v>
      </c>
      <c r="AY4" s="6" t="s">
        <v>128</v>
      </c>
      <c r="AZ4" s="6" t="s">
        <v>129</v>
      </c>
      <c r="BA4" s="6">
        <v>2012</v>
      </c>
      <c r="BB4" s="6" t="s">
        <v>130</v>
      </c>
      <c r="BC4" s="6" t="s">
        <v>131</v>
      </c>
      <c r="BD4" s="6" t="s">
        <v>132</v>
      </c>
      <c r="BE4" s="6" t="s">
        <v>133</v>
      </c>
      <c r="BF4" s="6">
        <v>2013</v>
      </c>
      <c r="BG4" s="6" t="s">
        <v>134</v>
      </c>
      <c r="BH4" s="6" t="s">
        <v>135</v>
      </c>
      <c r="BI4" s="172" t="s">
        <v>136</v>
      </c>
      <c r="BJ4" s="172" t="s">
        <v>137</v>
      </c>
      <c r="BK4" s="172">
        <v>2014</v>
      </c>
      <c r="BL4" s="172" t="s">
        <v>138</v>
      </c>
      <c r="BM4" s="6" t="s">
        <v>139</v>
      </c>
      <c r="BN4" s="6" t="s">
        <v>140</v>
      </c>
      <c r="BO4" s="6" t="s">
        <v>141</v>
      </c>
      <c r="BP4" s="6">
        <v>2015</v>
      </c>
      <c r="BQ4" s="325" t="s">
        <v>142</v>
      </c>
      <c r="BR4" s="325" t="s">
        <v>143</v>
      </c>
      <c r="BS4" s="325" t="s">
        <v>144</v>
      </c>
      <c r="BT4" s="325" t="s">
        <v>145</v>
      </c>
      <c r="BU4" s="325">
        <v>2016</v>
      </c>
      <c r="BV4" s="373" t="s">
        <v>146</v>
      </c>
      <c r="BW4" s="373" t="s">
        <v>147</v>
      </c>
      <c r="BX4" s="373" t="s">
        <v>148</v>
      </c>
      <c r="BY4" s="373" t="s">
        <v>149</v>
      </c>
      <c r="BZ4" s="373">
        <v>2017</v>
      </c>
      <c r="CA4" s="373" t="s">
        <v>150</v>
      </c>
      <c r="CB4" s="373" t="s">
        <v>151</v>
      </c>
      <c r="CC4" s="373" t="s">
        <v>152</v>
      </c>
      <c r="CD4" s="373" t="s">
        <v>153</v>
      </c>
      <c r="CE4" s="373">
        <v>2018</v>
      </c>
      <c r="CF4" s="373" t="s">
        <v>154</v>
      </c>
      <c r="CG4" s="373" t="s">
        <v>155</v>
      </c>
      <c r="CH4" s="373" t="s">
        <v>156</v>
      </c>
      <c r="CI4" s="373" t="s">
        <v>157</v>
      </c>
      <c r="CJ4" s="373">
        <v>2019</v>
      </c>
      <c r="CK4" s="373" t="s">
        <v>158</v>
      </c>
      <c r="CL4" s="373" t="s">
        <v>159</v>
      </c>
      <c r="CM4" s="373" t="s">
        <v>160</v>
      </c>
      <c r="CN4" s="373" t="s">
        <v>161</v>
      </c>
      <c r="CO4" s="373">
        <v>2020</v>
      </c>
      <c r="CP4" s="373" t="s">
        <v>162</v>
      </c>
      <c r="CQ4" s="373" t="s">
        <v>163</v>
      </c>
      <c r="CR4" s="373" t="s">
        <v>164</v>
      </c>
      <c r="CS4" s="373">
        <v>2021</v>
      </c>
    </row>
    <row r="5" spans="1:99" s="9" customFormat="1" ht="12">
      <c r="A5" s="7" t="s">
        <v>24</v>
      </c>
      <c r="B5" s="38">
        <v>1982296.16243</v>
      </c>
      <c r="C5" s="38">
        <v>2148248.1407300001</v>
      </c>
      <c r="D5" s="38">
        <v>550216</v>
      </c>
      <c r="E5" s="38">
        <v>580914</v>
      </c>
      <c r="F5" s="38">
        <v>631614</v>
      </c>
      <c r="G5" s="38">
        <v>628777</v>
      </c>
      <c r="H5" s="38">
        <v>2391521</v>
      </c>
      <c r="I5" s="38">
        <v>639833</v>
      </c>
      <c r="J5" s="38">
        <v>690930</v>
      </c>
      <c r="K5" s="38">
        <v>749608</v>
      </c>
      <c r="L5" s="38">
        <v>828692</v>
      </c>
      <c r="M5" s="38">
        <v>2909063</v>
      </c>
      <c r="N5" s="38">
        <v>791880</v>
      </c>
      <c r="O5" s="38">
        <v>841472.42</v>
      </c>
      <c r="P5" s="38">
        <v>838596</v>
      </c>
      <c r="Q5" s="38">
        <v>886355</v>
      </c>
      <c r="R5" s="38">
        <v>3358303.42</v>
      </c>
      <c r="S5" s="38">
        <v>976136</v>
      </c>
      <c r="T5" s="38">
        <v>963865</v>
      </c>
      <c r="U5" s="38">
        <v>990676</v>
      </c>
      <c r="V5" s="38">
        <v>1014181</v>
      </c>
      <c r="W5" s="38">
        <v>3944858</v>
      </c>
      <c r="X5" s="38">
        <v>1060693</v>
      </c>
      <c r="Y5" s="38">
        <v>1039643</v>
      </c>
      <c r="Z5" s="38">
        <v>1135820</v>
      </c>
      <c r="AA5" s="38">
        <v>1203484</v>
      </c>
      <c r="AB5" s="38">
        <v>4439640</v>
      </c>
      <c r="AC5" s="38">
        <v>1180264</v>
      </c>
      <c r="AD5" s="38">
        <v>1244363</v>
      </c>
      <c r="AE5" s="38">
        <v>1345428</v>
      </c>
      <c r="AF5" s="38">
        <v>1317300</v>
      </c>
      <c r="AG5" s="38">
        <v>5085609</v>
      </c>
      <c r="AH5" s="38">
        <v>1260969</v>
      </c>
      <c r="AI5" s="38">
        <v>1273920</v>
      </c>
      <c r="AJ5" s="38">
        <v>1411284</v>
      </c>
      <c r="AK5" s="38">
        <v>1833272</v>
      </c>
      <c r="AL5" s="38">
        <v>5779445</v>
      </c>
      <c r="AM5" s="38">
        <v>1796563</v>
      </c>
      <c r="AN5" s="38">
        <v>1858219</v>
      </c>
      <c r="AO5" s="38">
        <v>2059350</v>
      </c>
      <c r="AP5" s="38">
        <v>2165656</v>
      </c>
      <c r="AQ5" s="38">
        <v>7879788</v>
      </c>
      <c r="AR5" s="38">
        <v>2010423</v>
      </c>
      <c r="AS5" s="38">
        <v>2032936</v>
      </c>
      <c r="AT5" s="38">
        <v>2258245</v>
      </c>
      <c r="AU5" s="38">
        <v>2261033</v>
      </c>
      <c r="AV5" s="38">
        <v>8562637</v>
      </c>
      <c r="AW5" s="38">
        <f>+AW9+AW10+AW13+AW17+AW18+AW19+AW20+AW21</f>
        <v>2195287</v>
      </c>
      <c r="AX5" s="38">
        <v>2237675</v>
      </c>
      <c r="AY5" s="38">
        <v>2527220</v>
      </c>
      <c r="AZ5" s="38">
        <v>2669487</v>
      </c>
      <c r="BA5" s="38">
        <v>9629669</v>
      </c>
      <c r="BB5" s="38">
        <v>2529761</v>
      </c>
      <c r="BC5" s="38">
        <v>2655501</v>
      </c>
      <c r="BD5" s="38">
        <v>2974802</v>
      </c>
      <c r="BE5" s="38">
        <v>3107244</v>
      </c>
      <c r="BF5" s="38">
        <v>11267308</v>
      </c>
      <c r="BG5" s="38">
        <v>2906349</v>
      </c>
      <c r="BH5" s="38">
        <v>2951384</v>
      </c>
      <c r="BI5" s="38">
        <v>3279655</v>
      </c>
      <c r="BJ5" s="38">
        <v>3538027</v>
      </c>
      <c r="BK5" s="38">
        <v>12675415</v>
      </c>
      <c r="BL5" s="38">
        <v>3318902</v>
      </c>
      <c r="BM5" s="38">
        <v>3168571</v>
      </c>
      <c r="BN5" s="38">
        <v>3425229</v>
      </c>
      <c r="BO5" s="38">
        <v>3654930</v>
      </c>
      <c r="BP5" s="38">
        <v>13567632</v>
      </c>
      <c r="BQ5" s="323">
        <v>3495736</v>
      </c>
      <c r="BR5" s="323">
        <v>3406060</v>
      </c>
      <c r="BS5" s="323">
        <v>3604110</v>
      </c>
      <c r="BT5" s="323">
        <v>3593199</v>
      </c>
      <c r="BU5" s="323">
        <v>14099105</v>
      </c>
      <c r="BV5" s="370">
        <v>3463476</v>
      </c>
      <c r="BW5" s="370">
        <v>3540202</v>
      </c>
      <c r="BX5" s="370">
        <v>3708623</v>
      </c>
      <c r="BY5" s="370">
        <v>3868708</v>
      </c>
      <c r="BZ5" s="370">
        <v>14581009</v>
      </c>
      <c r="CA5" s="370">
        <v>3706316</v>
      </c>
      <c r="CB5" s="370">
        <v>3777032</v>
      </c>
      <c r="CC5" s="370">
        <v>3824704</v>
      </c>
      <c r="CD5" s="370">
        <v>3963275</v>
      </c>
      <c r="CE5" s="370">
        <v>15271327</v>
      </c>
      <c r="CF5" s="370">
        <v>3709622</v>
      </c>
      <c r="CG5" s="370">
        <v>3690368</v>
      </c>
      <c r="CH5" s="370">
        <v>3928403</v>
      </c>
      <c r="CI5" s="370">
        <v>4141970</v>
      </c>
      <c r="CJ5" s="370">
        <v>15470363</v>
      </c>
      <c r="CK5" s="370">
        <v>3743940</v>
      </c>
      <c r="CL5" s="370">
        <v>3488562</v>
      </c>
      <c r="CM5" s="370">
        <v>4095327</v>
      </c>
      <c r="CN5" s="370">
        <v>4477122</v>
      </c>
      <c r="CO5" s="370">
        <v>15804951</v>
      </c>
      <c r="CP5" s="370">
        <f>SUM(CP9:CP13,CP17,CP18:CP21)</f>
        <v>4035714</v>
      </c>
      <c r="CQ5" s="370">
        <f t="shared" ref="CQ5:CS5" si="0">SUM(CQ9:CQ13,CQ17,CQ18:CQ21)</f>
        <v>4042972.2510000002</v>
      </c>
      <c r="CR5" s="370">
        <f t="shared" si="0"/>
        <v>4632149</v>
      </c>
      <c r="CS5" s="370">
        <f t="shared" si="0"/>
        <v>12710835.251</v>
      </c>
      <c r="CT5" s="415"/>
      <c r="CU5" s="414"/>
    </row>
    <row r="6" spans="1:99" s="99" customFormat="1" ht="12">
      <c r="A6" s="97" t="s">
        <v>236</v>
      </c>
      <c r="B6" s="81">
        <v>1160887.5655499999</v>
      </c>
      <c r="C6" s="81">
        <v>1272675.56749</v>
      </c>
      <c r="D6" s="81">
        <v>323421</v>
      </c>
      <c r="E6" s="81">
        <v>352576</v>
      </c>
      <c r="F6" s="81">
        <v>356186</v>
      </c>
      <c r="G6" s="81">
        <v>340652</v>
      </c>
      <c r="H6" s="81">
        <v>1372835</v>
      </c>
      <c r="I6" s="81">
        <v>355243</v>
      </c>
      <c r="J6" s="81">
        <v>401598</v>
      </c>
      <c r="K6" s="81">
        <v>428456</v>
      </c>
      <c r="L6" s="81">
        <v>481744</v>
      </c>
      <c r="M6" s="81">
        <v>1667041</v>
      </c>
      <c r="N6" s="81">
        <v>438876</v>
      </c>
      <c r="O6" s="81">
        <v>481457</v>
      </c>
      <c r="P6" s="81">
        <v>454831</v>
      </c>
      <c r="Q6" s="98">
        <v>491556</v>
      </c>
      <c r="R6" s="81">
        <v>1866720</v>
      </c>
      <c r="S6" s="98">
        <v>519072</v>
      </c>
      <c r="T6" s="98">
        <v>538296</v>
      </c>
      <c r="U6" s="98">
        <v>544138</v>
      </c>
      <c r="V6" s="98">
        <v>559391</v>
      </c>
      <c r="W6" s="81">
        <v>2160897</v>
      </c>
      <c r="X6" s="98">
        <v>564640</v>
      </c>
      <c r="Y6" s="98">
        <v>595840</v>
      </c>
      <c r="Z6" s="98">
        <v>613445</v>
      </c>
      <c r="AA6" s="98">
        <v>636229</v>
      </c>
      <c r="AB6" s="81">
        <v>2410154</v>
      </c>
      <c r="AC6" s="81">
        <v>592499</v>
      </c>
      <c r="AD6" s="98">
        <v>626873</v>
      </c>
      <c r="AE6" s="98">
        <v>655012</v>
      </c>
      <c r="AF6" s="98">
        <v>664450</v>
      </c>
      <c r="AG6" s="81">
        <v>2538833</v>
      </c>
      <c r="AH6" s="95">
        <v>641910</v>
      </c>
      <c r="AI6" s="81">
        <v>645225</v>
      </c>
      <c r="AJ6" s="81">
        <v>743875</v>
      </c>
      <c r="AK6" s="81">
        <v>751953</v>
      </c>
      <c r="AL6" s="81">
        <v>2782963</v>
      </c>
      <c r="AM6" s="93">
        <v>720737</v>
      </c>
      <c r="AN6" s="93">
        <v>724241</v>
      </c>
      <c r="AO6" s="93">
        <v>760753</v>
      </c>
      <c r="AP6" s="92">
        <v>849284</v>
      </c>
      <c r="AQ6" s="92">
        <v>3055015</v>
      </c>
      <c r="AR6" s="93">
        <v>778926</v>
      </c>
      <c r="AS6" s="93">
        <v>779131</v>
      </c>
      <c r="AT6" s="93">
        <v>860249</v>
      </c>
      <c r="AU6" s="93">
        <v>849377</v>
      </c>
      <c r="AV6" s="93">
        <v>3267683</v>
      </c>
      <c r="AW6" s="163">
        <v>762172</v>
      </c>
      <c r="AX6" s="163">
        <v>821675</v>
      </c>
      <c r="AY6" s="39">
        <v>914984</v>
      </c>
      <c r="AZ6" s="39">
        <v>989869</v>
      </c>
      <c r="BA6" s="93">
        <v>3488700</v>
      </c>
      <c r="BB6" s="93">
        <v>891281</v>
      </c>
      <c r="BC6" s="93">
        <v>920246</v>
      </c>
      <c r="BD6" s="93">
        <v>1046615</v>
      </c>
      <c r="BE6" s="93">
        <v>1178409</v>
      </c>
      <c r="BF6" s="93">
        <v>4036551</v>
      </c>
      <c r="BG6" s="39">
        <v>1026547</v>
      </c>
      <c r="BH6" s="39">
        <v>1043496</v>
      </c>
      <c r="BI6" s="39">
        <v>1078733</v>
      </c>
      <c r="BJ6" s="39">
        <v>1295624</v>
      </c>
      <c r="BK6" s="39">
        <v>4444400</v>
      </c>
      <c r="BL6" s="39">
        <v>1177145</v>
      </c>
      <c r="BM6" s="39">
        <v>1102135</v>
      </c>
      <c r="BN6" s="39">
        <v>1134132</v>
      </c>
      <c r="BO6" s="39">
        <v>1242189</v>
      </c>
      <c r="BP6" s="39">
        <v>4655601</v>
      </c>
      <c r="BQ6" s="324">
        <v>1126383</v>
      </c>
      <c r="BR6" s="324">
        <v>1138638</v>
      </c>
      <c r="BS6" s="324">
        <v>1222399</v>
      </c>
      <c r="BT6" s="324">
        <v>1218871</v>
      </c>
      <c r="BU6" s="324">
        <v>4706291</v>
      </c>
      <c r="BV6" s="371">
        <v>1068441</v>
      </c>
      <c r="BW6" s="371">
        <v>1116652</v>
      </c>
      <c r="BX6" s="371">
        <v>1182849</v>
      </c>
      <c r="BY6" s="371">
        <v>1238571</v>
      </c>
      <c r="BZ6" s="371">
        <v>4606513</v>
      </c>
      <c r="CA6" s="371">
        <v>1059504</v>
      </c>
      <c r="CB6" s="371">
        <v>1112068</v>
      </c>
      <c r="CC6" s="371">
        <v>1099951</v>
      </c>
      <c r="CD6" s="371">
        <v>1227447</v>
      </c>
      <c r="CE6" s="371">
        <v>4498970</v>
      </c>
      <c r="CF6" s="371">
        <v>1009753</v>
      </c>
      <c r="CG6" s="371">
        <v>1296360</v>
      </c>
      <c r="CH6" s="412">
        <v>1460674.0240000002</v>
      </c>
      <c r="CI6" s="412">
        <v>1736026.8779999996</v>
      </c>
      <c r="CJ6" s="412">
        <f>SUM(CF6:CI6)</f>
        <v>5502813.9019999998</v>
      </c>
      <c r="CK6" s="371">
        <f>1494715-687-2</f>
        <v>1494026</v>
      </c>
      <c r="CL6" s="371">
        <f>1472888-84-1</f>
        <v>1472803</v>
      </c>
      <c r="CM6" s="371">
        <f>1655502-402+3</f>
        <v>1655103</v>
      </c>
      <c r="CN6" s="371">
        <v>1816137</v>
      </c>
      <c r="CO6" s="371">
        <f t="shared" ref="CO6:CO21" si="1">SUM(CK6:CN6)</f>
        <v>6438069</v>
      </c>
      <c r="CP6" s="371">
        <v>1552327</v>
      </c>
      <c r="CQ6" s="371">
        <v>1652400</v>
      </c>
      <c r="CR6" s="371">
        <v>1897000</v>
      </c>
      <c r="CS6" s="371">
        <f t="shared" ref="CS6:CS21" si="2">SUM(CP6:CR6)</f>
        <v>5101727</v>
      </c>
      <c r="CT6" s="92"/>
      <c r="CU6" s="414"/>
    </row>
    <row r="7" spans="1:99" s="99" customFormat="1" ht="12">
      <c r="A7" s="97" t="s">
        <v>237</v>
      </c>
      <c r="B7" s="81">
        <v>0</v>
      </c>
      <c r="C7" s="81">
        <v>0</v>
      </c>
      <c r="D7" s="81">
        <v>0</v>
      </c>
      <c r="E7" s="81">
        <v>0</v>
      </c>
      <c r="F7" s="81">
        <v>20212</v>
      </c>
      <c r="G7" s="81">
        <v>21896</v>
      </c>
      <c r="H7" s="81">
        <v>42108</v>
      </c>
      <c r="I7" s="81">
        <v>22050</v>
      </c>
      <c r="J7" s="81">
        <v>24439</v>
      </c>
      <c r="K7" s="81">
        <v>26982</v>
      </c>
      <c r="L7" s="81">
        <v>30411</v>
      </c>
      <c r="M7" s="81">
        <v>103882</v>
      </c>
      <c r="N7" s="81">
        <v>38068</v>
      </c>
      <c r="O7" s="81">
        <v>38495</v>
      </c>
      <c r="P7" s="81">
        <v>49151</v>
      </c>
      <c r="Q7" s="98">
        <v>56808</v>
      </c>
      <c r="R7" s="81">
        <v>182522</v>
      </c>
      <c r="S7" s="98">
        <v>67648</v>
      </c>
      <c r="T7" s="98">
        <v>64697</v>
      </c>
      <c r="U7" s="98">
        <v>64901</v>
      </c>
      <c r="V7" s="98">
        <v>71812</v>
      </c>
      <c r="W7" s="81">
        <v>269058</v>
      </c>
      <c r="X7" s="98">
        <v>92580</v>
      </c>
      <c r="Y7" s="98">
        <v>80712</v>
      </c>
      <c r="Z7" s="98">
        <v>85125</v>
      </c>
      <c r="AA7" s="98">
        <v>91112</v>
      </c>
      <c r="AB7" s="81">
        <v>349529</v>
      </c>
      <c r="AC7" s="81">
        <v>133103</v>
      </c>
      <c r="AD7" s="98">
        <v>135937</v>
      </c>
      <c r="AE7" s="98">
        <v>154656</v>
      </c>
      <c r="AF7" s="98">
        <v>142443</v>
      </c>
      <c r="AG7" s="81">
        <v>566138</v>
      </c>
      <c r="AH7" s="95">
        <v>152437</v>
      </c>
      <c r="AI7" s="81">
        <v>169712</v>
      </c>
      <c r="AJ7" s="81">
        <v>200491</v>
      </c>
      <c r="AK7" s="81">
        <v>192022</v>
      </c>
      <c r="AL7" s="81">
        <v>714662</v>
      </c>
      <c r="AM7" s="93">
        <v>201385</v>
      </c>
      <c r="AN7" s="93">
        <v>215277</v>
      </c>
      <c r="AO7" s="93">
        <v>243743</v>
      </c>
      <c r="AP7" s="92">
        <v>283941</v>
      </c>
      <c r="AQ7" s="92">
        <v>944346</v>
      </c>
      <c r="AR7" s="93">
        <v>258194</v>
      </c>
      <c r="AS7" s="93">
        <v>231478</v>
      </c>
      <c r="AT7" s="93">
        <v>261036</v>
      </c>
      <c r="AU7" s="93">
        <v>269619</v>
      </c>
      <c r="AV7" s="93">
        <v>1020327</v>
      </c>
      <c r="AW7" s="163">
        <v>284161</v>
      </c>
      <c r="AX7" s="163">
        <v>268680</v>
      </c>
      <c r="AY7" s="39">
        <v>373432</v>
      </c>
      <c r="AZ7" s="39">
        <v>385907</v>
      </c>
      <c r="BA7" s="93">
        <v>1312180</v>
      </c>
      <c r="BB7" s="93">
        <v>385682</v>
      </c>
      <c r="BC7" s="93">
        <v>390999</v>
      </c>
      <c r="BD7" s="93">
        <v>487497</v>
      </c>
      <c r="BE7" s="93">
        <v>503558</v>
      </c>
      <c r="BF7" s="93">
        <v>1767736</v>
      </c>
      <c r="BG7" s="39">
        <v>467086</v>
      </c>
      <c r="BH7" s="39">
        <v>467738</v>
      </c>
      <c r="BI7" s="39">
        <v>546692</v>
      </c>
      <c r="BJ7" s="39">
        <v>676404</v>
      </c>
      <c r="BK7" s="39">
        <v>2157920</v>
      </c>
      <c r="BL7" s="39">
        <v>591471</v>
      </c>
      <c r="BM7" s="39">
        <v>527966</v>
      </c>
      <c r="BN7" s="39">
        <v>583451</v>
      </c>
      <c r="BO7" s="39">
        <v>721259</v>
      </c>
      <c r="BP7" s="39">
        <v>2424147</v>
      </c>
      <c r="BQ7" s="324">
        <v>679006</v>
      </c>
      <c r="BR7" s="324">
        <v>590450</v>
      </c>
      <c r="BS7" s="324">
        <v>606954</v>
      </c>
      <c r="BT7" s="324">
        <v>691058</v>
      </c>
      <c r="BU7" s="324">
        <v>2567468</v>
      </c>
      <c r="BV7" s="371">
        <v>653240</v>
      </c>
      <c r="BW7" s="371">
        <v>650477</v>
      </c>
      <c r="BX7" s="371">
        <v>666860</v>
      </c>
      <c r="BY7" s="371">
        <v>772003</v>
      </c>
      <c r="BZ7" s="371">
        <v>2742580</v>
      </c>
      <c r="CA7" s="371">
        <v>769338</v>
      </c>
      <c r="CB7" s="371">
        <v>707733</v>
      </c>
      <c r="CC7" s="371">
        <v>769802</v>
      </c>
      <c r="CD7" s="371">
        <v>780183</v>
      </c>
      <c r="CE7" s="371">
        <v>3027056</v>
      </c>
      <c r="CF7" s="371">
        <v>778296</v>
      </c>
      <c r="CG7" s="371">
        <v>704635</v>
      </c>
      <c r="CH7" s="412">
        <v>861601</v>
      </c>
      <c r="CI7" s="412">
        <v>921200</v>
      </c>
      <c r="CJ7" s="412">
        <f t="shared" ref="CJ7:CJ8" si="3">SUM(CF7:CI7)</f>
        <v>3265732</v>
      </c>
      <c r="CK7" s="371">
        <v>801345</v>
      </c>
      <c r="CL7" s="371">
        <v>618220</v>
      </c>
      <c r="CM7" s="371">
        <v>863533</v>
      </c>
      <c r="CN7" s="371">
        <v>994881</v>
      </c>
      <c r="CO7" s="371">
        <f t="shared" si="1"/>
        <v>3277979</v>
      </c>
      <c r="CP7" s="371">
        <v>896043</v>
      </c>
      <c r="CQ7" s="371">
        <v>828817</v>
      </c>
      <c r="CR7" s="371">
        <v>937518</v>
      </c>
      <c r="CS7" s="371">
        <f t="shared" si="2"/>
        <v>2662378</v>
      </c>
      <c r="CT7" s="92"/>
      <c r="CU7" s="414"/>
    </row>
    <row r="8" spans="1:99" s="100" customFormat="1" ht="12">
      <c r="A8" s="100" t="s">
        <v>238</v>
      </c>
      <c r="B8" s="84">
        <v>0</v>
      </c>
      <c r="C8" s="84">
        <v>0</v>
      </c>
      <c r="D8" s="84">
        <v>0</v>
      </c>
      <c r="E8" s="84">
        <v>0</v>
      </c>
      <c r="F8" s="84">
        <v>0</v>
      </c>
      <c r="G8" s="84">
        <v>0</v>
      </c>
      <c r="H8" s="84">
        <v>0</v>
      </c>
      <c r="I8" s="84">
        <v>0</v>
      </c>
      <c r="J8" s="84">
        <v>0</v>
      </c>
      <c r="K8" s="84">
        <v>0</v>
      </c>
      <c r="L8" s="84">
        <v>0</v>
      </c>
      <c r="M8" s="84">
        <v>0</v>
      </c>
      <c r="N8" s="84">
        <v>0</v>
      </c>
      <c r="O8" s="84">
        <v>0</v>
      </c>
      <c r="P8" s="84">
        <v>0</v>
      </c>
      <c r="Q8" s="84">
        <v>0</v>
      </c>
      <c r="R8" s="84">
        <v>0</v>
      </c>
      <c r="S8" s="84">
        <v>0</v>
      </c>
      <c r="T8" s="84">
        <v>0</v>
      </c>
      <c r="U8" s="84">
        <v>0</v>
      </c>
      <c r="V8" s="84">
        <v>0</v>
      </c>
      <c r="W8" s="84">
        <v>0</v>
      </c>
      <c r="X8" s="84">
        <v>0</v>
      </c>
      <c r="Y8" s="84">
        <v>0</v>
      </c>
      <c r="Z8" s="84">
        <v>0</v>
      </c>
      <c r="AA8" s="84">
        <v>0</v>
      </c>
      <c r="AB8" s="84">
        <v>0</v>
      </c>
      <c r="AC8" s="84">
        <v>0</v>
      </c>
      <c r="AD8" s="84">
        <v>0</v>
      </c>
      <c r="AE8" s="84">
        <v>0</v>
      </c>
      <c r="AF8" s="84">
        <v>0</v>
      </c>
      <c r="AG8" s="84">
        <v>0</v>
      </c>
      <c r="AH8" s="102">
        <v>0</v>
      </c>
      <c r="AI8" s="102">
        <v>0</v>
      </c>
      <c r="AJ8" s="102">
        <v>0</v>
      </c>
      <c r="AK8" s="84">
        <v>367423</v>
      </c>
      <c r="AL8" s="81">
        <v>367423</v>
      </c>
      <c r="AM8" s="93">
        <v>327667</v>
      </c>
      <c r="AN8" s="93">
        <v>332052</v>
      </c>
      <c r="AO8" s="93">
        <v>396363</v>
      </c>
      <c r="AP8" s="92">
        <v>379325</v>
      </c>
      <c r="AQ8" s="92">
        <v>1435407</v>
      </c>
      <c r="AR8" s="93">
        <v>321127</v>
      </c>
      <c r="AS8" s="93">
        <v>330040</v>
      </c>
      <c r="AT8" s="93">
        <v>384775</v>
      </c>
      <c r="AU8" s="93">
        <v>423469</v>
      </c>
      <c r="AV8" s="93">
        <v>1459411</v>
      </c>
      <c r="AW8" s="163">
        <v>388474</v>
      </c>
      <c r="AX8" s="163">
        <v>370796</v>
      </c>
      <c r="AY8" s="39">
        <v>431972</v>
      </c>
      <c r="AZ8" s="39">
        <v>463698</v>
      </c>
      <c r="BA8" s="93">
        <v>1654940</v>
      </c>
      <c r="BB8" s="93">
        <v>411083</v>
      </c>
      <c r="BC8" s="93">
        <v>459535</v>
      </c>
      <c r="BD8" s="93">
        <v>528944</v>
      </c>
      <c r="BE8" s="93">
        <v>527742</v>
      </c>
      <c r="BF8" s="93">
        <v>1927304</v>
      </c>
      <c r="BG8" s="39">
        <v>447656</v>
      </c>
      <c r="BH8" s="39">
        <v>473016</v>
      </c>
      <c r="BI8" s="39">
        <v>598915</v>
      </c>
      <c r="BJ8" s="39">
        <v>512424</v>
      </c>
      <c r="BK8" s="39">
        <v>2032011</v>
      </c>
      <c r="BL8" s="39">
        <v>428139</v>
      </c>
      <c r="BM8" s="39">
        <v>463040</v>
      </c>
      <c r="BN8" s="39">
        <v>582508</v>
      </c>
      <c r="BO8" s="39">
        <v>565331</v>
      </c>
      <c r="BP8" s="39">
        <v>2039018</v>
      </c>
      <c r="BQ8" s="324">
        <v>494615</v>
      </c>
      <c r="BR8" s="324">
        <v>506387</v>
      </c>
      <c r="BS8" s="324">
        <v>544690</v>
      </c>
      <c r="BT8" s="324">
        <v>533340</v>
      </c>
      <c r="BU8" s="324">
        <v>2079032</v>
      </c>
      <c r="BV8" s="371">
        <v>511599</v>
      </c>
      <c r="BW8" s="371">
        <v>561079</v>
      </c>
      <c r="BX8" s="371">
        <v>591747</v>
      </c>
      <c r="BY8" s="371">
        <v>562152</v>
      </c>
      <c r="BZ8" s="371">
        <v>2226577</v>
      </c>
      <c r="CA8" s="371">
        <v>576365</v>
      </c>
      <c r="CB8" s="371">
        <v>613018</v>
      </c>
      <c r="CC8" s="371">
        <v>654396</v>
      </c>
      <c r="CD8" s="371">
        <v>592206</v>
      </c>
      <c r="CE8" s="371">
        <v>2435985</v>
      </c>
      <c r="CF8" s="371">
        <v>573063</v>
      </c>
      <c r="CG8" s="371">
        <v>319503</v>
      </c>
      <c r="CH8" s="412">
        <v>175230</v>
      </c>
      <c r="CI8" s="412">
        <v>-105</v>
      </c>
      <c r="CJ8" s="412">
        <f t="shared" si="3"/>
        <v>1067691</v>
      </c>
      <c r="CK8" s="371">
        <v>0</v>
      </c>
      <c r="CL8" s="371">
        <v>0</v>
      </c>
      <c r="CM8" s="371">
        <v>0</v>
      </c>
      <c r="CN8" s="371">
        <v>0</v>
      </c>
      <c r="CO8" s="371">
        <f t="shared" si="1"/>
        <v>0</v>
      </c>
      <c r="CP8" s="371">
        <v>0</v>
      </c>
      <c r="CQ8" s="371">
        <v>0</v>
      </c>
      <c r="CR8" s="371">
        <v>0</v>
      </c>
      <c r="CS8" s="371">
        <f t="shared" si="2"/>
        <v>0</v>
      </c>
      <c r="CT8" s="416"/>
      <c r="CU8" s="414"/>
    </row>
    <row r="9" spans="1:99" s="1" customFormat="1" ht="12">
      <c r="A9" s="97" t="s">
        <v>239</v>
      </c>
      <c r="B9" s="81">
        <v>1160887.5655499999</v>
      </c>
      <c r="C9" s="81">
        <v>1272675.56749</v>
      </c>
      <c r="D9" s="81">
        <v>323421</v>
      </c>
      <c r="E9" s="81">
        <v>352576</v>
      </c>
      <c r="F9" s="81">
        <v>376398</v>
      </c>
      <c r="G9" s="81">
        <v>362548</v>
      </c>
      <c r="H9" s="81">
        <v>1414943</v>
      </c>
      <c r="I9" s="81">
        <v>377293</v>
      </c>
      <c r="J9" s="81">
        <v>426037</v>
      </c>
      <c r="K9" s="81">
        <v>455438</v>
      </c>
      <c r="L9" s="81">
        <v>512155</v>
      </c>
      <c r="M9" s="81">
        <v>1770923</v>
      </c>
      <c r="N9" s="81">
        <v>476944</v>
      </c>
      <c r="O9" s="81">
        <v>519952</v>
      </c>
      <c r="P9" s="81">
        <v>503982</v>
      </c>
      <c r="Q9" s="81">
        <v>548364</v>
      </c>
      <c r="R9" s="81">
        <v>2049242</v>
      </c>
      <c r="S9" s="81">
        <v>586720</v>
      </c>
      <c r="T9" s="81">
        <v>602993</v>
      </c>
      <c r="U9" s="81">
        <v>609039</v>
      </c>
      <c r="V9" s="81">
        <v>631203</v>
      </c>
      <c r="W9" s="81">
        <v>2429955</v>
      </c>
      <c r="X9" s="81">
        <v>657220</v>
      </c>
      <c r="Y9" s="81">
        <v>676552</v>
      </c>
      <c r="Z9" s="81">
        <v>698570</v>
      </c>
      <c r="AA9" s="81">
        <v>727341</v>
      </c>
      <c r="AB9" s="81">
        <v>2759683</v>
      </c>
      <c r="AC9" s="81">
        <v>725602</v>
      </c>
      <c r="AD9" s="81">
        <v>762810</v>
      </c>
      <c r="AE9" s="81">
        <v>809668</v>
      </c>
      <c r="AF9" s="81">
        <v>806893</v>
      </c>
      <c r="AG9" s="81">
        <v>3104971</v>
      </c>
      <c r="AH9" s="93">
        <v>794347</v>
      </c>
      <c r="AI9" s="93">
        <v>814937</v>
      </c>
      <c r="AJ9" s="93">
        <v>944366</v>
      </c>
      <c r="AK9" s="93">
        <v>1311398</v>
      </c>
      <c r="AL9" s="93">
        <v>3865048</v>
      </c>
      <c r="AM9" s="93">
        <v>1249789</v>
      </c>
      <c r="AN9" s="93">
        <v>1271570</v>
      </c>
      <c r="AO9" s="93">
        <v>1400859</v>
      </c>
      <c r="AP9" s="93">
        <v>1512550</v>
      </c>
      <c r="AQ9" s="93">
        <v>5434768</v>
      </c>
      <c r="AR9" s="93">
        <v>1358247</v>
      </c>
      <c r="AS9" s="93">
        <v>1340649</v>
      </c>
      <c r="AT9" s="93">
        <v>1506060</v>
      </c>
      <c r="AU9" s="93">
        <v>1542465</v>
      </c>
      <c r="AV9" s="93">
        <v>5747421</v>
      </c>
      <c r="AW9" s="163">
        <f>SUM(AW6:AW8)</f>
        <v>1434807</v>
      </c>
      <c r="AX9" s="163">
        <v>1461151</v>
      </c>
      <c r="AY9" s="39">
        <v>1720388</v>
      </c>
      <c r="AZ9" s="39">
        <v>1839474</v>
      </c>
      <c r="BA9" s="93">
        <v>6455820</v>
      </c>
      <c r="BB9" s="93">
        <v>1688046</v>
      </c>
      <c r="BC9" s="93">
        <v>1770780</v>
      </c>
      <c r="BD9" s="93">
        <v>2063056</v>
      </c>
      <c r="BE9" s="93">
        <v>2209709</v>
      </c>
      <c r="BF9" s="93">
        <v>7731591</v>
      </c>
      <c r="BG9" s="39">
        <v>1941289</v>
      </c>
      <c r="BH9" s="39">
        <v>1984250</v>
      </c>
      <c r="BI9" s="39">
        <v>2224340</v>
      </c>
      <c r="BJ9" s="39">
        <v>2484452</v>
      </c>
      <c r="BK9" s="39">
        <v>8634331</v>
      </c>
      <c r="BL9" s="39">
        <v>2196755</v>
      </c>
      <c r="BM9" s="39">
        <v>2093141</v>
      </c>
      <c r="BN9" s="39">
        <v>2300091</v>
      </c>
      <c r="BO9" s="39">
        <v>2528779</v>
      </c>
      <c r="BP9" s="39">
        <v>9118766</v>
      </c>
      <c r="BQ9" s="324">
        <v>2300004</v>
      </c>
      <c r="BR9" s="324">
        <v>2235475</v>
      </c>
      <c r="BS9" s="324">
        <v>2374043</v>
      </c>
      <c r="BT9" s="324">
        <v>2443269</v>
      </c>
      <c r="BU9" s="324">
        <v>9352791</v>
      </c>
      <c r="BV9" s="371">
        <v>2233280</v>
      </c>
      <c r="BW9" s="371">
        <v>2328208</v>
      </c>
      <c r="BX9" s="371">
        <v>2441456</v>
      </c>
      <c r="BY9" s="371">
        <v>2572726</v>
      </c>
      <c r="BZ9" s="371">
        <v>9575670</v>
      </c>
      <c r="CA9" s="371">
        <v>2405207</v>
      </c>
      <c r="CB9" s="371">
        <v>2432819</v>
      </c>
      <c r="CC9" s="371">
        <v>2524149</v>
      </c>
      <c r="CD9" s="371">
        <v>2599836</v>
      </c>
      <c r="CE9" s="371">
        <v>9962011</v>
      </c>
      <c r="CF9" s="371">
        <v>2361112</v>
      </c>
      <c r="CG9" s="371">
        <v>2320498</v>
      </c>
      <c r="CH9" s="371">
        <v>2497505</v>
      </c>
      <c r="CI9" s="371">
        <v>2657121.8779999986</v>
      </c>
      <c r="CJ9" s="371">
        <v>9836236.8779999986</v>
      </c>
      <c r="CK9" s="371">
        <v>2295371</v>
      </c>
      <c r="CL9" s="371">
        <v>2091023</v>
      </c>
      <c r="CM9" s="371">
        <v>2518636</v>
      </c>
      <c r="CN9" s="371">
        <v>2811018</v>
      </c>
      <c r="CO9" s="371">
        <f t="shared" si="1"/>
        <v>9716048</v>
      </c>
      <c r="CP9" s="371">
        <f>SUM(CP6:CP8)</f>
        <v>2448370</v>
      </c>
      <c r="CQ9" s="371">
        <f>SUM(CQ6:CQ8)</f>
        <v>2481217</v>
      </c>
      <c r="CR9" s="371">
        <f>SUM(CR6:CR8)</f>
        <v>2834518</v>
      </c>
      <c r="CS9" s="371">
        <f t="shared" si="2"/>
        <v>7764105</v>
      </c>
      <c r="CT9" s="328"/>
      <c r="CU9" s="414"/>
    </row>
    <row r="10" spans="1:99" s="1" customFormat="1" ht="12">
      <c r="A10" s="97" t="s">
        <v>240</v>
      </c>
      <c r="B10" s="105">
        <v>297886.90603000001</v>
      </c>
      <c r="C10" s="98">
        <v>311165.74158999999</v>
      </c>
      <c r="D10" s="81">
        <v>85760</v>
      </c>
      <c r="E10" s="81">
        <v>88807</v>
      </c>
      <c r="F10" s="81">
        <v>96472</v>
      </c>
      <c r="G10" s="81">
        <v>102012</v>
      </c>
      <c r="H10" s="81">
        <v>373051</v>
      </c>
      <c r="I10" s="81">
        <v>103873</v>
      </c>
      <c r="J10" s="81">
        <v>106968</v>
      </c>
      <c r="K10" s="81">
        <v>116344</v>
      </c>
      <c r="L10" s="81">
        <v>123198</v>
      </c>
      <c r="M10" s="81">
        <v>450383</v>
      </c>
      <c r="N10" s="81">
        <v>126565</v>
      </c>
      <c r="O10" s="81">
        <v>132447.42000000001</v>
      </c>
      <c r="P10" s="81">
        <v>140806</v>
      </c>
      <c r="Q10" s="98">
        <v>136932</v>
      </c>
      <c r="R10" s="81">
        <v>536750.42000000004</v>
      </c>
      <c r="S10" s="98">
        <v>147962</v>
      </c>
      <c r="T10" s="98">
        <v>147278</v>
      </c>
      <c r="U10" s="98">
        <v>155866</v>
      </c>
      <c r="V10" s="98">
        <v>144031</v>
      </c>
      <c r="W10" s="98">
        <v>595137</v>
      </c>
      <c r="X10" s="98">
        <v>119680</v>
      </c>
      <c r="Y10" s="98">
        <v>121200</v>
      </c>
      <c r="Z10" s="98">
        <v>135079</v>
      </c>
      <c r="AA10" s="98">
        <v>140518</v>
      </c>
      <c r="AB10" s="98">
        <v>516477</v>
      </c>
      <c r="AC10" s="81">
        <v>146840</v>
      </c>
      <c r="AD10" s="98">
        <v>152559</v>
      </c>
      <c r="AE10" s="98">
        <v>168630</v>
      </c>
      <c r="AF10" s="98">
        <v>180342</v>
      </c>
      <c r="AG10" s="98">
        <v>648371</v>
      </c>
      <c r="AH10" s="95">
        <v>173465</v>
      </c>
      <c r="AI10" s="81">
        <v>163780</v>
      </c>
      <c r="AJ10" s="81">
        <v>163471</v>
      </c>
      <c r="AK10" s="81">
        <v>161669</v>
      </c>
      <c r="AL10" s="81">
        <v>662385</v>
      </c>
      <c r="AM10" s="93">
        <v>156192</v>
      </c>
      <c r="AN10" s="93">
        <v>178019</v>
      </c>
      <c r="AO10" s="93">
        <v>186092</v>
      </c>
      <c r="AP10" s="92">
        <v>194811</v>
      </c>
      <c r="AQ10" s="92">
        <v>715114</v>
      </c>
      <c r="AR10" s="93">
        <v>196608</v>
      </c>
      <c r="AS10" s="93">
        <v>205077</v>
      </c>
      <c r="AT10" s="93">
        <v>221089</v>
      </c>
      <c r="AU10" s="93">
        <v>229280</v>
      </c>
      <c r="AV10" s="93">
        <v>852054</v>
      </c>
      <c r="AW10" s="163">
        <v>236259</v>
      </c>
      <c r="AX10" s="163">
        <v>242863</v>
      </c>
      <c r="AY10" s="39">
        <v>247486</v>
      </c>
      <c r="AZ10" s="39">
        <v>240861</v>
      </c>
      <c r="BA10" s="93">
        <v>967469</v>
      </c>
      <c r="BB10" s="93">
        <v>233477</v>
      </c>
      <c r="BC10" s="93">
        <v>237427</v>
      </c>
      <c r="BD10" s="93">
        <v>244085</v>
      </c>
      <c r="BE10" s="93">
        <v>249511</v>
      </c>
      <c r="BF10" s="93">
        <v>964500</v>
      </c>
      <c r="BG10" s="39">
        <v>252732</v>
      </c>
      <c r="BH10" s="39">
        <v>249725</v>
      </c>
      <c r="BI10" s="39">
        <v>251396</v>
      </c>
      <c r="BJ10" s="39">
        <v>255237</v>
      </c>
      <c r="BK10" s="39">
        <v>1009090</v>
      </c>
      <c r="BL10" s="39">
        <v>255110</v>
      </c>
      <c r="BM10" s="39">
        <v>251742</v>
      </c>
      <c r="BN10" s="39">
        <v>238381</v>
      </c>
      <c r="BO10" s="39">
        <v>245477</v>
      </c>
      <c r="BP10" s="39">
        <v>990710</v>
      </c>
      <c r="BQ10" s="324">
        <v>251676</v>
      </c>
      <c r="BR10" s="324">
        <v>249757</v>
      </c>
      <c r="BS10" s="324">
        <v>249972</v>
      </c>
      <c r="BT10" s="324">
        <v>264317</v>
      </c>
      <c r="BU10" s="324">
        <v>1015722</v>
      </c>
      <c r="BV10" s="371">
        <v>269536</v>
      </c>
      <c r="BW10" s="371">
        <v>279106</v>
      </c>
      <c r="BX10" s="371">
        <v>291767</v>
      </c>
      <c r="BY10" s="371">
        <v>309547</v>
      </c>
      <c r="BZ10" s="371">
        <v>1149956</v>
      </c>
      <c r="CA10" s="371">
        <v>323076</v>
      </c>
      <c r="CB10" s="371">
        <v>336383</v>
      </c>
      <c r="CC10" s="371">
        <v>346881</v>
      </c>
      <c r="CD10" s="371">
        <v>358171</v>
      </c>
      <c r="CE10" s="371">
        <v>1364511</v>
      </c>
      <c r="CF10" s="371">
        <v>361873</v>
      </c>
      <c r="CG10" s="371">
        <v>370062</v>
      </c>
      <c r="CH10" s="371">
        <v>386626</v>
      </c>
      <c r="CI10" s="371">
        <v>421531.93299999996</v>
      </c>
      <c r="CJ10" s="371">
        <v>1540092.933</v>
      </c>
      <c r="CK10" s="371">
        <v>433556</v>
      </c>
      <c r="CL10" s="371">
        <v>431727</v>
      </c>
      <c r="CM10" s="371">
        <v>432086</v>
      </c>
      <c r="CN10" s="371">
        <v>447865</v>
      </c>
      <c r="CO10" s="371">
        <f t="shared" si="1"/>
        <v>1745234</v>
      </c>
      <c r="CP10" s="371">
        <v>454038</v>
      </c>
      <c r="CQ10" s="371">
        <v>476616.28399999999</v>
      </c>
      <c r="CR10" s="371">
        <v>520915</v>
      </c>
      <c r="CS10" s="371">
        <f t="shared" si="2"/>
        <v>1451569.284</v>
      </c>
      <c r="CT10" s="328"/>
      <c r="CU10" s="414"/>
    </row>
    <row r="11" spans="1:99" s="1" customFormat="1" ht="12">
      <c r="A11" s="97" t="s">
        <v>241</v>
      </c>
      <c r="B11" s="93">
        <v>0</v>
      </c>
      <c r="C11" s="93">
        <v>0</v>
      </c>
      <c r="D11" s="93">
        <v>0</v>
      </c>
      <c r="E11" s="93">
        <v>0</v>
      </c>
      <c r="F11" s="93">
        <v>0</v>
      </c>
      <c r="G11" s="93">
        <v>0</v>
      </c>
      <c r="H11" s="93">
        <v>0</v>
      </c>
      <c r="I11" s="93">
        <v>0</v>
      </c>
      <c r="J11" s="93">
        <v>0</v>
      </c>
      <c r="K11" s="93">
        <v>0</v>
      </c>
      <c r="L11" s="93">
        <v>0</v>
      </c>
      <c r="M11" s="93">
        <v>0</v>
      </c>
      <c r="N11" s="93">
        <v>0</v>
      </c>
      <c r="O11" s="93">
        <v>0</v>
      </c>
      <c r="P11" s="93">
        <v>0</v>
      </c>
      <c r="Q11" s="93">
        <v>0</v>
      </c>
      <c r="R11" s="93">
        <v>0</v>
      </c>
      <c r="S11" s="93">
        <v>0</v>
      </c>
      <c r="T11" s="93">
        <v>0</v>
      </c>
      <c r="U11" s="93">
        <v>0</v>
      </c>
      <c r="V11" s="93">
        <v>0</v>
      </c>
      <c r="W11" s="93">
        <v>0</v>
      </c>
      <c r="X11" s="93">
        <v>0</v>
      </c>
      <c r="Y11" s="93">
        <v>0</v>
      </c>
      <c r="Z11" s="93">
        <v>0</v>
      </c>
      <c r="AA11" s="93">
        <v>0</v>
      </c>
      <c r="AB11" s="93">
        <v>0</v>
      </c>
      <c r="AC11" s="93">
        <v>0</v>
      </c>
      <c r="AD11" s="93">
        <v>0</v>
      </c>
      <c r="AE11" s="93">
        <v>0</v>
      </c>
      <c r="AF11" s="93">
        <v>0</v>
      </c>
      <c r="AG11" s="93">
        <v>0</v>
      </c>
      <c r="AH11" s="93">
        <v>0</v>
      </c>
      <c r="AI11" s="93">
        <v>0</v>
      </c>
      <c r="AJ11" s="93">
        <v>0</v>
      </c>
      <c r="AK11" s="93">
        <v>0</v>
      </c>
      <c r="AL11" s="93">
        <v>0</v>
      </c>
      <c r="AM11" s="93">
        <v>0</v>
      </c>
      <c r="AN11" s="93">
        <v>0</v>
      </c>
      <c r="AO11" s="93">
        <v>0</v>
      </c>
      <c r="AP11" s="93">
        <v>0</v>
      </c>
      <c r="AQ11" s="93">
        <v>0</v>
      </c>
      <c r="AR11" s="93">
        <v>0</v>
      </c>
      <c r="AS11" s="93">
        <v>0</v>
      </c>
      <c r="AT11" s="93">
        <v>0</v>
      </c>
      <c r="AU11" s="93">
        <v>0</v>
      </c>
      <c r="AV11" s="93">
        <v>0</v>
      </c>
      <c r="AW11" s="93">
        <v>0</v>
      </c>
      <c r="AX11" s="93">
        <v>0</v>
      </c>
      <c r="AY11" s="93">
        <v>0</v>
      </c>
      <c r="AZ11" s="93">
        <v>0</v>
      </c>
      <c r="BA11" s="93">
        <v>0</v>
      </c>
      <c r="BB11" s="93">
        <v>9627</v>
      </c>
      <c r="BC11" s="93">
        <v>10102</v>
      </c>
      <c r="BD11" s="93">
        <v>10887</v>
      </c>
      <c r="BE11" s="93">
        <v>11943</v>
      </c>
      <c r="BF11" s="93">
        <v>42559</v>
      </c>
      <c r="BG11" s="39">
        <v>12769</v>
      </c>
      <c r="BH11" s="39">
        <v>13663</v>
      </c>
      <c r="BI11" s="39">
        <v>15075</v>
      </c>
      <c r="BJ11" s="39">
        <v>16266</v>
      </c>
      <c r="BK11" s="39">
        <v>57773</v>
      </c>
      <c r="BL11" s="39">
        <v>17749</v>
      </c>
      <c r="BM11" s="39">
        <v>18918</v>
      </c>
      <c r="BN11" s="39">
        <v>21207</v>
      </c>
      <c r="BO11" s="39">
        <v>22233</v>
      </c>
      <c r="BP11" s="39">
        <v>80107</v>
      </c>
      <c r="BQ11" s="324">
        <v>23064</v>
      </c>
      <c r="BR11" s="324">
        <v>23664</v>
      </c>
      <c r="BS11" s="324">
        <v>25032</v>
      </c>
      <c r="BT11" s="324">
        <v>26651</v>
      </c>
      <c r="BU11" s="324">
        <v>98411</v>
      </c>
      <c r="BV11" s="371">
        <v>26870</v>
      </c>
      <c r="BW11" s="371">
        <v>27620</v>
      </c>
      <c r="BX11" s="371">
        <v>27922</v>
      </c>
      <c r="BY11" s="371">
        <v>27586</v>
      </c>
      <c r="BZ11" s="371">
        <v>109998</v>
      </c>
      <c r="CA11" s="371">
        <v>28454</v>
      </c>
      <c r="CB11" s="371">
        <v>29136</v>
      </c>
      <c r="CC11" s="371">
        <v>29561</v>
      </c>
      <c r="CD11" s="371">
        <v>30409</v>
      </c>
      <c r="CE11" s="371">
        <v>117560</v>
      </c>
      <c r="CF11" s="371">
        <v>30537</v>
      </c>
      <c r="CG11" s="371">
        <v>30970</v>
      </c>
      <c r="CH11" s="371">
        <v>32222</v>
      </c>
      <c r="CI11" s="371">
        <v>35349</v>
      </c>
      <c r="CJ11" s="371">
        <v>129078</v>
      </c>
      <c r="CK11" s="371">
        <v>35851</v>
      </c>
      <c r="CL11" s="371">
        <v>33824</v>
      </c>
      <c r="CM11" s="371">
        <v>34023</v>
      </c>
      <c r="CN11" s="371">
        <v>35657</v>
      </c>
      <c r="CO11" s="371">
        <f t="shared" si="1"/>
        <v>139355</v>
      </c>
      <c r="CP11" s="371">
        <v>37608</v>
      </c>
      <c r="CQ11" s="371">
        <v>33998.967000000004</v>
      </c>
      <c r="CR11" s="371">
        <v>38116</v>
      </c>
      <c r="CS11" s="371">
        <f t="shared" si="2"/>
        <v>109722.967</v>
      </c>
      <c r="CT11" s="328"/>
      <c r="CU11" s="414"/>
    </row>
    <row r="12" spans="1:99" s="1" customFormat="1" ht="12">
      <c r="A12" s="97" t="s">
        <v>52</v>
      </c>
      <c r="B12" s="93">
        <v>0</v>
      </c>
      <c r="C12" s="93">
        <v>0</v>
      </c>
      <c r="D12" s="93">
        <v>0</v>
      </c>
      <c r="E12" s="93">
        <v>0</v>
      </c>
      <c r="F12" s="93">
        <v>0</v>
      </c>
      <c r="G12" s="93">
        <v>0</v>
      </c>
      <c r="H12" s="93">
        <v>0</v>
      </c>
      <c r="I12" s="93">
        <v>0</v>
      </c>
      <c r="J12" s="93">
        <v>0</v>
      </c>
      <c r="K12" s="93">
        <v>0</v>
      </c>
      <c r="L12" s="93">
        <v>0</v>
      </c>
      <c r="M12" s="93">
        <v>0</v>
      </c>
      <c r="N12" s="93">
        <v>0</v>
      </c>
      <c r="O12" s="93">
        <v>0</v>
      </c>
      <c r="P12" s="93">
        <v>0</v>
      </c>
      <c r="Q12" s="93">
        <v>0</v>
      </c>
      <c r="R12" s="93">
        <v>0</v>
      </c>
      <c r="S12" s="93">
        <v>0</v>
      </c>
      <c r="T12" s="93">
        <v>0</v>
      </c>
      <c r="U12" s="93">
        <v>0</v>
      </c>
      <c r="V12" s="93">
        <v>0</v>
      </c>
      <c r="W12" s="93">
        <v>0</v>
      </c>
      <c r="X12" s="93">
        <v>0</v>
      </c>
      <c r="Y12" s="93">
        <v>0</v>
      </c>
      <c r="Z12" s="93">
        <v>0</v>
      </c>
      <c r="AA12" s="93">
        <v>0</v>
      </c>
      <c r="AB12" s="93">
        <v>0</v>
      </c>
      <c r="AC12" s="93">
        <v>0</v>
      </c>
      <c r="AD12" s="93">
        <v>0</v>
      </c>
      <c r="AE12" s="93">
        <v>0</v>
      </c>
      <c r="AF12" s="93">
        <v>0</v>
      </c>
      <c r="AG12" s="93">
        <v>0</v>
      </c>
      <c r="AH12" s="93">
        <v>0</v>
      </c>
      <c r="AI12" s="93">
        <v>0</v>
      </c>
      <c r="AJ12" s="93">
        <v>0</v>
      </c>
      <c r="AK12" s="93">
        <v>0</v>
      </c>
      <c r="AL12" s="93">
        <v>0</v>
      </c>
      <c r="AM12" s="93">
        <v>0</v>
      </c>
      <c r="AN12" s="93">
        <v>0</v>
      </c>
      <c r="AO12" s="93">
        <v>0</v>
      </c>
      <c r="AP12" s="93">
        <v>0</v>
      </c>
      <c r="AQ12" s="93">
        <v>0</v>
      </c>
      <c r="AR12" s="93">
        <v>0</v>
      </c>
      <c r="AS12" s="93">
        <v>0</v>
      </c>
      <c r="AT12" s="93">
        <v>0</v>
      </c>
      <c r="AU12" s="93">
        <v>0</v>
      </c>
      <c r="AV12" s="93">
        <v>0</v>
      </c>
      <c r="AW12" s="93">
        <v>0</v>
      </c>
      <c r="AX12" s="93">
        <v>0</v>
      </c>
      <c r="AY12" s="93">
        <v>0</v>
      </c>
      <c r="AZ12" s="93">
        <v>0</v>
      </c>
      <c r="BA12" s="93">
        <v>0</v>
      </c>
      <c r="BB12" s="93">
        <v>1283</v>
      </c>
      <c r="BC12" s="93">
        <v>2362</v>
      </c>
      <c r="BD12" s="93">
        <v>4177</v>
      </c>
      <c r="BE12" s="93">
        <v>6934</v>
      </c>
      <c r="BF12" s="93">
        <v>14756</v>
      </c>
      <c r="BG12" s="39">
        <v>8346</v>
      </c>
      <c r="BH12" s="39">
        <v>11231</v>
      </c>
      <c r="BI12" s="39">
        <v>14501</v>
      </c>
      <c r="BJ12" s="39">
        <v>14917</v>
      </c>
      <c r="BK12" s="39">
        <v>48995</v>
      </c>
      <c r="BL12" s="39">
        <v>16238</v>
      </c>
      <c r="BM12" s="39">
        <v>18931</v>
      </c>
      <c r="BN12" s="39">
        <v>21476</v>
      </c>
      <c r="BO12" s="39">
        <v>25906</v>
      </c>
      <c r="BP12" s="39">
        <v>82551</v>
      </c>
      <c r="BQ12" s="324">
        <v>30117</v>
      </c>
      <c r="BR12" s="324">
        <v>32036</v>
      </c>
      <c r="BS12" s="324">
        <v>31112</v>
      </c>
      <c r="BT12" s="324">
        <v>25775</v>
      </c>
      <c r="BU12" s="324">
        <v>119040</v>
      </c>
      <c r="BV12" s="371">
        <v>23365</v>
      </c>
      <c r="BW12" s="371">
        <v>20304</v>
      </c>
      <c r="BX12" s="371">
        <v>17912</v>
      </c>
      <c r="BY12" s="371">
        <v>13402</v>
      </c>
      <c r="BZ12" s="371">
        <v>74983</v>
      </c>
      <c r="CA12" s="371">
        <v>10670</v>
      </c>
      <c r="CB12" s="371">
        <v>8746</v>
      </c>
      <c r="CC12" s="371">
        <v>-4371</v>
      </c>
      <c r="CD12" s="371">
        <v>3410</v>
      </c>
      <c r="CE12" s="371">
        <v>18455</v>
      </c>
      <c r="CF12" s="371">
        <v>2511</v>
      </c>
      <c r="CG12" s="371">
        <v>2072</v>
      </c>
      <c r="CH12" s="371">
        <v>1310</v>
      </c>
      <c r="CI12" s="371">
        <v>1284</v>
      </c>
      <c r="CJ12" s="371">
        <v>7177</v>
      </c>
      <c r="CK12" s="371">
        <v>1389</v>
      </c>
      <c r="CL12" s="371">
        <v>1057</v>
      </c>
      <c r="CM12" s="371">
        <v>867</v>
      </c>
      <c r="CN12" s="371">
        <v>864</v>
      </c>
      <c r="CO12" s="371">
        <f t="shared" si="1"/>
        <v>4177</v>
      </c>
      <c r="CP12" s="371">
        <v>768</v>
      </c>
      <c r="CQ12" s="371">
        <v>575</v>
      </c>
      <c r="CR12" s="371">
        <v>658</v>
      </c>
      <c r="CS12" s="371">
        <f t="shared" si="2"/>
        <v>2001</v>
      </c>
      <c r="CT12" s="328"/>
      <c r="CU12" s="414"/>
    </row>
    <row r="13" spans="1:99" s="1" customFormat="1" ht="12">
      <c r="A13" s="97" t="s">
        <v>242</v>
      </c>
      <c r="B13" s="105">
        <v>114961.40829000001</v>
      </c>
      <c r="C13" s="98">
        <v>126352.8983</v>
      </c>
      <c r="D13" s="81">
        <v>31367</v>
      </c>
      <c r="E13" s="81">
        <v>33644</v>
      </c>
      <c r="F13" s="81">
        <v>37329</v>
      </c>
      <c r="G13" s="81">
        <v>39388</v>
      </c>
      <c r="H13" s="81">
        <v>141728</v>
      </c>
      <c r="I13" s="81">
        <v>37922</v>
      </c>
      <c r="J13" s="81">
        <v>37888</v>
      </c>
      <c r="K13" s="81">
        <v>39838</v>
      </c>
      <c r="L13" s="81">
        <v>47108</v>
      </c>
      <c r="M13" s="81">
        <v>162756</v>
      </c>
      <c r="N13" s="81">
        <v>39896</v>
      </c>
      <c r="O13" s="81">
        <v>41609</v>
      </c>
      <c r="P13" s="81">
        <v>42817</v>
      </c>
      <c r="Q13" s="81">
        <v>45039</v>
      </c>
      <c r="R13" s="81">
        <v>169361</v>
      </c>
      <c r="S13" s="81">
        <v>45902</v>
      </c>
      <c r="T13" s="81">
        <v>44760</v>
      </c>
      <c r="U13" s="81">
        <v>54175</v>
      </c>
      <c r="V13" s="98">
        <v>55139</v>
      </c>
      <c r="W13" s="81">
        <v>199976</v>
      </c>
      <c r="X13" s="81">
        <v>50526</v>
      </c>
      <c r="Y13" s="81">
        <v>52299</v>
      </c>
      <c r="Z13" s="81">
        <v>62853</v>
      </c>
      <c r="AA13" s="81">
        <v>45948</v>
      </c>
      <c r="AB13" s="81">
        <v>211626</v>
      </c>
      <c r="AC13" s="81">
        <v>57675</v>
      </c>
      <c r="AD13" s="81">
        <v>67577</v>
      </c>
      <c r="AE13" s="81">
        <v>77928</v>
      </c>
      <c r="AF13" s="81">
        <v>63886</v>
      </c>
      <c r="AG13" s="81">
        <v>267068</v>
      </c>
      <c r="AH13" s="95">
        <v>66321</v>
      </c>
      <c r="AI13" s="81">
        <v>75587</v>
      </c>
      <c r="AJ13" s="81">
        <v>70446</v>
      </c>
      <c r="AK13" s="81">
        <v>64494</v>
      </c>
      <c r="AL13" s="81">
        <v>276848</v>
      </c>
      <c r="AM13" s="93">
        <v>66675</v>
      </c>
      <c r="AN13" s="93">
        <v>78866</v>
      </c>
      <c r="AO13" s="93">
        <v>85640</v>
      </c>
      <c r="AP13" s="92">
        <v>88915</v>
      </c>
      <c r="AQ13" s="92">
        <v>320096</v>
      </c>
      <c r="AR13" s="93">
        <v>74370</v>
      </c>
      <c r="AS13" s="93">
        <v>89816</v>
      </c>
      <c r="AT13" s="93">
        <v>97623</v>
      </c>
      <c r="AU13" s="93">
        <v>89707</v>
      </c>
      <c r="AV13" s="93">
        <v>351516</v>
      </c>
      <c r="AW13" s="163">
        <v>87464</v>
      </c>
      <c r="AX13" s="163">
        <v>94966</v>
      </c>
      <c r="AY13" s="39">
        <v>105231</v>
      </c>
      <c r="AZ13" s="39">
        <v>120991</v>
      </c>
      <c r="BA13" s="93">
        <v>408652</v>
      </c>
      <c r="BB13" s="93">
        <v>94809</v>
      </c>
      <c r="BC13" s="93">
        <v>140627</v>
      </c>
      <c r="BD13" s="93">
        <v>125817</v>
      </c>
      <c r="BE13" s="93">
        <v>99376</v>
      </c>
      <c r="BF13" s="93">
        <v>460629</v>
      </c>
      <c r="BG13" s="39">
        <v>109297</v>
      </c>
      <c r="BH13" s="39">
        <v>121826</v>
      </c>
      <c r="BI13" s="39">
        <v>139070</v>
      </c>
      <c r="BJ13" s="39">
        <v>129455</v>
      </c>
      <c r="BK13" s="39">
        <v>499648</v>
      </c>
      <c r="BL13" s="39">
        <v>122460</v>
      </c>
      <c r="BM13" s="39">
        <v>136794</v>
      </c>
      <c r="BN13" s="39">
        <v>153817</v>
      </c>
      <c r="BO13" s="39">
        <v>140020</v>
      </c>
      <c r="BP13" s="39">
        <v>553091</v>
      </c>
      <c r="BQ13" s="324">
        <v>143258</v>
      </c>
      <c r="BR13" s="324">
        <v>166122</v>
      </c>
      <c r="BS13" s="324">
        <v>189993</v>
      </c>
      <c r="BT13" s="324">
        <v>172460</v>
      </c>
      <c r="BU13" s="324">
        <v>671833</v>
      </c>
      <c r="BV13" s="371">
        <v>172534</v>
      </c>
      <c r="BW13" s="371">
        <v>195736</v>
      </c>
      <c r="BX13" s="371">
        <v>213672</v>
      </c>
      <c r="BY13" s="371">
        <v>198516</v>
      </c>
      <c r="BZ13" s="371">
        <v>780458</v>
      </c>
      <c r="CA13" s="371">
        <v>194567</v>
      </c>
      <c r="CB13" s="371">
        <v>213052</v>
      </c>
      <c r="CC13" s="371">
        <v>187783</v>
      </c>
      <c r="CD13" s="371">
        <v>202789</v>
      </c>
      <c r="CE13" s="371">
        <v>798191</v>
      </c>
      <c r="CF13" s="371">
        <v>208194</v>
      </c>
      <c r="CG13" s="371">
        <v>234029</v>
      </c>
      <c r="CH13" s="371">
        <v>239523</v>
      </c>
      <c r="CI13" s="371">
        <v>222578</v>
      </c>
      <c r="CJ13" s="371">
        <v>904324</v>
      </c>
      <c r="CK13" s="371">
        <v>233839</v>
      </c>
      <c r="CL13" s="371">
        <v>230851</v>
      </c>
      <c r="CM13" s="371">
        <v>240745</v>
      </c>
      <c r="CN13" s="371">
        <v>223085</v>
      </c>
      <c r="CO13" s="371">
        <f t="shared" si="1"/>
        <v>928520</v>
      </c>
      <c r="CP13" s="371">
        <v>239881</v>
      </c>
      <c r="CQ13" s="371">
        <v>268562</v>
      </c>
      <c r="CR13" s="371">
        <v>276570</v>
      </c>
      <c r="CS13" s="371">
        <f t="shared" si="2"/>
        <v>785013</v>
      </c>
      <c r="CT13" s="328"/>
      <c r="CU13" s="414"/>
    </row>
    <row r="14" spans="1:99" s="100" customFormat="1" ht="12">
      <c r="A14" s="100" t="s">
        <v>243</v>
      </c>
      <c r="B14" s="103">
        <v>108088.16243000001</v>
      </c>
      <c r="C14" s="101">
        <v>116147.14073</v>
      </c>
      <c r="D14" s="84">
        <v>29931</v>
      </c>
      <c r="E14" s="84">
        <v>31429</v>
      </c>
      <c r="F14" s="84">
        <v>36576</v>
      </c>
      <c r="G14" s="84">
        <v>37462</v>
      </c>
      <c r="H14" s="84">
        <v>135398</v>
      </c>
      <c r="I14" s="84">
        <v>32132</v>
      </c>
      <c r="J14" s="84">
        <v>33421</v>
      </c>
      <c r="K14" s="84">
        <v>39118</v>
      </c>
      <c r="L14" s="84">
        <v>40064</v>
      </c>
      <c r="M14" s="84">
        <v>144735</v>
      </c>
      <c r="N14" s="84">
        <v>32840</v>
      </c>
      <c r="O14" s="84">
        <v>35367</v>
      </c>
      <c r="P14" s="84">
        <v>38920</v>
      </c>
      <c r="Q14" s="84">
        <v>41301</v>
      </c>
      <c r="R14" s="84">
        <v>148428</v>
      </c>
      <c r="S14" s="84">
        <v>40038</v>
      </c>
      <c r="T14" s="84">
        <v>37519</v>
      </c>
      <c r="U14" s="84">
        <v>40599</v>
      </c>
      <c r="V14" s="101">
        <v>44724</v>
      </c>
      <c r="W14" s="84">
        <v>162880</v>
      </c>
      <c r="X14" s="84">
        <v>45975</v>
      </c>
      <c r="Y14" s="84">
        <v>48475</v>
      </c>
      <c r="Z14" s="84">
        <v>53792</v>
      </c>
      <c r="AA14" s="84">
        <v>59018</v>
      </c>
      <c r="AB14" s="84">
        <v>207260</v>
      </c>
      <c r="AC14" s="84">
        <v>57111</v>
      </c>
      <c r="AD14" s="84">
        <v>65200</v>
      </c>
      <c r="AE14" s="84">
        <v>72613</v>
      </c>
      <c r="AF14" s="84">
        <v>67419</v>
      </c>
      <c r="AG14" s="84">
        <v>260596</v>
      </c>
      <c r="AH14" s="96">
        <v>62857</v>
      </c>
      <c r="AI14" s="84">
        <v>68861</v>
      </c>
      <c r="AJ14" s="84">
        <v>62432</v>
      </c>
      <c r="AK14" s="84">
        <v>71671</v>
      </c>
      <c r="AL14" s="81">
        <v>265821</v>
      </c>
      <c r="AM14" s="94">
        <v>71940</v>
      </c>
      <c r="AN14" s="94">
        <v>75877</v>
      </c>
      <c r="AO14" s="94">
        <v>93416</v>
      </c>
      <c r="AP14" s="92">
        <v>98805</v>
      </c>
      <c r="AQ14" s="92">
        <v>340038</v>
      </c>
      <c r="AR14" s="94">
        <v>80063</v>
      </c>
      <c r="AS14" s="93">
        <v>83955</v>
      </c>
      <c r="AT14" s="93">
        <v>98104</v>
      </c>
      <c r="AU14" s="93">
        <v>104995</v>
      </c>
      <c r="AV14" s="93">
        <v>367117</v>
      </c>
      <c r="AW14" s="163">
        <v>89893</v>
      </c>
      <c r="AX14" s="163">
        <v>96474</v>
      </c>
      <c r="AY14" s="39">
        <v>106171</v>
      </c>
      <c r="AZ14" s="39">
        <v>116089</v>
      </c>
      <c r="BA14" s="93">
        <v>408627</v>
      </c>
      <c r="BB14" s="93">
        <v>106240</v>
      </c>
      <c r="BC14" s="93">
        <v>115439</v>
      </c>
      <c r="BD14" s="93">
        <v>126657</v>
      </c>
      <c r="BE14" s="93">
        <v>147293</v>
      </c>
      <c r="BF14" s="93">
        <v>495629</v>
      </c>
      <c r="BG14" s="39">
        <v>130254</v>
      </c>
      <c r="BH14" s="39">
        <v>145864</v>
      </c>
      <c r="BI14" s="39">
        <v>161986</v>
      </c>
      <c r="BJ14" s="39">
        <v>181546</v>
      </c>
      <c r="BK14" s="39">
        <v>619650</v>
      </c>
      <c r="BL14" s="39">
        <v>168430</v>
      </c>
      <c r="BM14" s="39">
        <v>188584</v>
      </c>
      <c r="BN14" s="39">
        <v>197539</v>
      </c>
      <c r="BO14" s="39">
        <v>222530</v>
      </c>
      <c r="BP14" s="39">
        <v>777083</v>
      </c>
      <c r="BQ14" s="324">
        <v>185849</v>
      </c>
      <c r="BR14" s="324">
        <v>222158</v>
      </c>
      <c r="BS14" s="324">
        <v>248012</v>
      </c>
      <c r="BT14" s="324">
        <v>216795</v>
      </c>
      <c r="BU14" s="324">
        <v>872814</v>
      </c>
      <c r="BV14" s="371">
        <v>213668</v>
      </c>
      <c r="BW14" s="371">
        <v>228014</v>
      </c>
      <c r="BX14" s="371">
        <v>254384</v>
      </c>
      <c r="BY14" s="371">
        <v>277346</v>
      </c>
      <c r="BZ14" s="371">
        <v>973412</v>
      </c>
      <c r="CA14" s="371">
        <v>224550</v>
      </c>
      <c r="CB14" s="371">
        <v>253613</v>
      </c>
      <c r="CC14" s="371">
        <v>255427</v>
      </c>
      <c r="CD14" s="371">
        <v>270579</v>
      </c>
      <c r="CE14" s="371">
        <v>1004169</v>
      </c>
      <c r="CF14" s="371">
        <v>236249</v>
      </c>
      <c r="CG14" s="371">
        <v>257944</v>
      </c>
      <c r="CH14" s="371">
        <v>286073</v>
      </c>
      <c r="CI14" s="371">
        <v>295005</v>
      </c>
      <c r="CJ14" s="371">
        <v>1075271</v>
      </c>
      <c r="CK14" s="371">
        <v>256325</v>
      </c>
      <c r="CL14" s="371">
        <v>250236</v>
      </c>
      <c r="CM14" s="371">
        <v>304317</v>
      </c>
      <c r="CN14" s="371">
        <v>340357</v>
      </c>
      <c r="CO14" s="371">
        <f t="shared" si="1"/>
        <v>1151235</v>
      </c>
      <c r="CP14" s="371">
        <v>284459</v>
      </c>
      <c r="CQ14" s="371">
        <v>287674</v>
      </c>
      <c r="CR14" s="371">
        <v>351361</v>
      </c>
      <c r="CS14" s="371">
        <f t="shared" si="2"/>
        <v>923494</v>
      </c>
      <c r="CT14" s="416"/>
      <c r="CU14" s="414"/>
    </row>
    <row r="15" spans="1:99" s="100" customFormat="1" ht="12">
      <c r="A15" s="100" t="s">
        <v>244</v>
      </c>
      <c r="B15" s="84">
        <v>0</v>
      </c>
      <c r="C15" s="84">
        <v>0</v>
      </c>
      <c r="D15" s="84">
        <v>0</v>
      </c>
      <c r="E15" s="84">
        <v>0</v>
      </c>
      <c r="F15" s="84">
        <v>0</v>
      </c>
      <c r="G15" s="84">
        <v>0</v>
      </c>
      <c r="H15" s="84">
        <v>0</v>
      </c>
      <c r="I15" s="84">
        <v>0</v>
      </c>
      <c r="J15" s="84">
        <v>0</v>
      </c>
      <c r="K15" s="84">
        <v>0</v>
      </c>
      <c r="L15" s="84">
        <v>0</v>
      </c>
      <c r="M15" s="84">
        <v>0</v>
      </c>
      <c r="N15" s="84">
        <v>0</v>
      </c>
      <c r="O15" s="84">
        <v>0</v>
      </c>
      <c r="P15" s="84">
        <v>0</v>
      </c>
      <c r="Q15" s="84">
        <v>0</v>
      </c>
      <c r="R15" s="84">
        <v>0</v>
      </c>
      <c r="S15" s="84">
        <v>0</v>
      </c>
      <c r="T15" s="84">
        <v>0</v>
      </c>
      <c r="U15" s="84">
        <v>0</v>
      </c>
      <c r="V15" s="84">
        <v>0</v>
      </c>
      <c r="W15" s="84">
        <v>0</v>
      </c>
      <c r="X15" s="84">
        <v>0</v>
      </c>
      <c r="Y15" s="84">
        <v>0</v>
      </c>
      <c r="Z15" s="84">
        <v>0</v>
      </c>
      <c r="AA15" s="84">
        <v>0</v>
      </c>
      <c r="AB15" s="84">
        <v>0</v>
      </c>
      <c r="AC15" s="84">
        <v>0</v>
      </c>
      <c r="AD15" s="84">
        <v>0</v>
      </c>
      <c r="AE15" s="84">
        <v>0</v>
      </c>
      <c r="AF15" s="84">
        <v>0</v>
      </c>
      <c r="AG15" s="84">
        <v>0</v>
      </c>
      <c r="AH15" s="84">
        <v>0</v>
      </c>
      <c r="AI15" s="84">
        <v>0</v>
      </c>
      <c r="AJ15" s="84">
        <v>0</v>
      </c>
      <c r="AK15" s="84">
        <v>62675</v>
      </c>
      <c r="AL15" s="81">
        <v>62675</v>
      </c>
      <c r="AM15" s="94">
        <v>60961</v>
      </c>
      <c r="AN15" s="94">
        <v>73556</v>
      </c>
      <c r="AO15" s="94">
        <v>62864</v>
      </c>
      <c r="AP15" s="92">
        <v>69311</v>
      </c>
      <c r="AQ15" s="92">
        <v>266692</v>
      </c>
      <c r="AR15" s="94">
        <v>69406</v>
      </c>
      <c r="AS15" s="93">
        <v>83995</v>
      </c>
      <c r="AT15" s="93">
        <v>91582</v>
      </c>
      <c r="AU15" s="93">
        <v>69601</v>
      </c>
      <c r="AV15" s="93">
        <v>314584</v>
      </c>
      <c r="AW15" s="163">
        <v>69475</v>
      </c>
      <c r="AX15" s="163">
        <v>104949</v>
      </c>
      <c r="AY15" s="39">
        <v>89519</v>
      </c>
      <c r="AZ15" s="39">
        <v>85601</v>
      </c>
      <c r="BA15" s="93">
        <v>349544</v>
      </c>
      <c r="BB15" s="93">
        <v>93599</v>
      </c>
      <c r="BC15" s="93">
        <v>107561</v>
      </c>
      <c r="BD15" s="93">
        <v>115503</v>
      </c>
      <c r="BE15" s="93">
        <v>99454</v>
      </c>
      <c r="BF15" s="93">
        <v>416117</v>
      </c>
      <c r="BG15" s="39">
        <v>113130</v>
      </c>
      <c r="BH15" s="39">
        <v>102415</v>
      </c>
      <c r="BI15" s="39">
        <v>127316</v>
      </c>
      <c r="BJ15" s="39">
        <v>124201</v>
      </c>
      <c r="BK15" s="39">
        <v>467062</v>
      </c>
      <c r="BL15" s="39">
        <v>124160</v>
      </c>
      <c r="BM15" s="39">
        <v>101484</v>
      </c>
      <c r="BN15" s="39">
        <v>118449</v>
      </c>
      <c r="BO15" s="39">
        <v>133803</v>
      </c>
      <c r="BP15" s="39">
        <v>477896</v>
      </c>
      <c r="BQ15" s="324">
        <v>124946</v>
      </c>
      <c r="BR15" s="324">
        <v>92527</v>
      </c>
      <c r="BS15" s="324">
        <v>128518</v>
      </c>
      <c r="BT15" s="324">
        <v>107164</v>
      </c>
      <c r="BU15" s="324">
        <v>453155</v>
      </c>
      <c r="BV15" s="371">
        <v>118196</v>
      </c>
      <c r="BW15" s="371">
        <v>102666</v>
      </c>
      <c r="BX15" s="371">
        <v>114202</v>
      </c>
      <c r="BY15" s="371">
        <v>123810</v>
      </c>
      <c r="BZ15" s="371">
        <v>458874</v>
      </c>
      <c r="CA15" s="371">
        <v>124833</v>
      </c>
      <c r="CB15" s="371">
        <v>117674</v>
      </c>
      <c r="CC15" s="371">
        <v>117793</v>
      </c>
      <c r="CD15" s="371">
        <v>124813</v>
      </c>
      <c r="CE15" s="371">
        <v>485113</v>
      </c>
      <c r="CF15" s="371">
        <v>120003</v>
      </c>
      <c r="CG15" s="371">
        <v>112967</v>
      </c>
      <c r="CH15" s="371">
        <v>121545</v>
      </c>
      <c r="CI15" s="371">
        <v>126364</v>
      </c>
      <c r="CJ15" s="371">
        <v>480879</v>
      </c>
      <c r="CK15" s="371">
        <v>119927</v>
      </c>
      <c r="CL15" s="371">
        <v>96022</v>
      </c>
      <c r="CM15" s="371">
        <v>134188</v>
      </c>
      <c r="CN15" s="371">
        <v>128855</v>
      </c>
      <c r="CO15" s="371">
        <f t="shared" si="1"/>
        <v>478992</v>
      </c>
      <c r="CP15" s="371">
        <v>123633</v>
      </c>
      <c r="CQ15" s="371">
        <v>93435</v>
      </c>
      <c r="CR15" s="371">
        <v>127111</v>
      </c>
      <c r="CS15" s="371">
        <f t="shared" si="2"/>
        <v>344179</v>
      </c>
      <c r="CT15" s="416"/>
      <c r="CU15" s="414"/>
    </row>
    <row r="16" spans="1:99" s="100" customFormat="1" ht="12">
      <c r="A16" s="100" t="s">
        <v>245</v>
      </c>
      <c r="B16" s="84">
        <v>0</v>
      </c>
      <c r="C16" s="84">
        <v>0</v>
      </c>
      <c r="D16" s="84">
        <v>0</v>
      </c>
      <c r="E16" s="84">
        <v>0</v>
      </c>
      <c r="F16" s="84">
        <v>0</v>
      </c>
      <c r="G16" s="84">
        <v>0</v>
      </c>
      <c r="H16" s="84">
        <v>0</v>
      </c>
      <c r="I16" s="84">
        <v>0</v>
      </c>
      <c r="J16" s="84">
        <v>0</v>
      </c>
      <c r="K16" s="84">
        <v>0</v>
      </c>
      <c r="L16" s="84">
        <v>0</v>
      </c>
      <c r="M16" s="84">
        <v>0</v>
      </c>
      <c r="N16" s="84">
        <v>0</v>
      </c>
      <c r="O16" s="84">
        <v>0</v>
      </c>
      <c r="P16" s="84">
        <v>0</v>
      </c>
      <c r="Q16" s="84">
        <v>0</v>
      </c>
      <c r="R16" s="84">
        <v>0</v>
      </c>
      <c r="S16" s="84">
        <v>0</v>
      </c>
      <c r="T16" s="84">
        <v>0</v>
      </c>
      <c r="U16" s="84">
        <v>0</v>
      </c>
      <c r="V16" s="84">
        <v>0</v>
      </c>
      <c r="W16" s="84">
        <v>0</v>
      </c>
      <c r="X16" s="84">
        <v>0</v>
      </c>
      <c r="Y16" s="84">
        <v>0</v>
      </c>
      <c r="Z16" s="84">
        <v>0</v>
      </c>
      <c r="AA16" s="84">
        <v>0</v>
      </c>
      <c r="AB16" s="84">
        <v>0</v>
      </c>
      <c r="AC16" s="84">
        <v>0</v>
      </c>
      <c r="AD16" s="84">
        <v>0</v>
      </c>
      <c r="AE16" s="84">
        <v>0</v>
      </c>
      <c r="AF16" s="84">
        <v>0</v>
      </c>
      <c r="AG16" s="84">
        <v>0</v>
      </c>
      <c r="AH16" s="96">
        <v>636</v>
      </c>
      <c r="AI16" s="84">
        <v>993</v>
      </c>
      <c r="AJ16" s="84">
        <v>1087</v>
      </c>
      <c r="AK16" s="84">
        <v>1098</v>
      </c>
      <c r="AL16" s="81">
        <v>3814</v>
      </c>
      <c r="AM16" s="94">
        <v>947</v>
      </c>
      <c r="AN16" s="94">
        <v>1007</v>
      </c>
      <c r="AO16" s="94">
        <v>1086</v>
      </c>
      <c r="AP16" s="92">
        <v>1169</v>
      </c>
      <c r="AQ16" s="92">
        <v>4209</v>
      </c>
      <c r="AR16" s="94">
        <v>877</v>
      </c>
      <c r="AS16" s="93">
        <v>911</v>
      </c>
      <c r="AT16" s="93">
        <v>901</v>
      </c>
      <c r="AU16" s="93">
        <v>899</v>
      </c>
      <c r="AV16" s="93">
        <v>3588</v>
      </c>
      <c r="AW16" s="163">
        <v>817</v>
      </c>
      <c r="AX16" s="163">
        <v>803</v>
      </c>
      <c r="AY16" s="39">
        <v>851</v>
      </c>
      <c r="AZ16" s="39">
        <v>820</v>
      </c>
      <c r="BA16" s="93">
        <v>3291</v>
      </c>
      <c r="BB16" s="93">
        <v>857</v>
      </c>
      <c r="BC16" s="93">
        <v>512</v>
      </c>
      <c r="BD16" s="93">
        <v>588</v>
      </c>
      <c r="BE16" s="93">
        <v>514</v>
      </c>
      <c r="BF16" s="93">
        <v>2471</v>
      </c>
      <c r="BG16" s="39">
        <v>479</v>
      </c>
      <c r="BH16" s="39">
        <v>439</v>
      </c>
      <c r="BI16" s="39">
        <v>506</v>
      </c>
      <c r="BJ16" s="39">
        <v>525</v>
      </c>
      <c r="BK16" s="39">
        <v>1949</v>
      </c>
      <c r="BL16" s="39">
        <v>534</v>
      </c>
      <c r="BM16" s="39">
        <v>449</v>
      </c>
      <c r="BN16" s="39">
        <v>425</v>
      </c>
      <c r="BO16" s="39">
        <v>498</v>
      </c>
      <c r="BP16" s="39">
        <v>1906</v>
      </c>
      <c r="BQ16" s="324">
        <v>448</v>
      </c>
      <c r="BR16" s="324">
        <v>376</v>
      </c>
      <c r="BS16" s="324">
        <v>399</v>
      </c>
      <c r="BT16" s="324">
        <v>410</v>
      </c>
      <c r="BU16" s="324">
        <v>1633</v>
      </c>
      <c r="BV16" s="371">
        <v>354</v>
      </c>
      <c r="BW16" s="371">
        <v>275</v>
      </c>
      <c r="BX16" s="371">
        <v>325</v>
      </c>
      <c r="BY16" s="371">
        <v>360</v>
      </c>
      <c r="BZ16" s="371">
        <v>1314</v>
      </c>
      <c r="CA16" s="371">
        <v>298</v>
      </c>
      <c r="CB16" s="371">
        <v>247</v>
      </c>
      <c r="CC16" s="371">
        <v>248</v>
      </c>
      <c r="CD16" s="371">
        <v>4</v>
      </c>
      <c r="CE16" s="371">
        <v>797</v>
      </c>
      <c r="CF16" s="371">
        <v>1</v>
      </c>
      <c r="CG16" s="371">
        <v>-7</v>
      </c>
      <c r="CH16" s="371">
        <v>-2</v>
      </c>
      <c r="CI16" s="371">
        <v>0</v>
      </c>
      <c r="CJ16" s="371">
        <v>-8</v>
      </c>
      <c r="CK16" s="371">
        <v>0</v>
      </c>
      <c r="CL16" s="371">
        <v>0</v>
      </c>
      <c r="CM16" s="371">
        <v>0</v>
      </c>
      <c r="CN16" s="371">
        <v>0</v>
      </c>
      <c r="CO16" s="371">
        <f t="shared" si="1"/>
        <v>0</v>
      </c>
      <c r="CP16" s="371">
        <v>0</v>
      </c>
      <c r="CQ16" s="371">
        <v>0</v>
      </c>
      <c r="CR16" s="371">
        <v>0</v>
      </c>
      <c r="CS16" s="371">
        <f t="shared" si="2"/>
        <v>0</v>
      </c>
      <c r="CT16" s="416"/>
      <c r="CU16" s="414"/>
    </row>
    <row r="17" spans="1:99" s="30" customFormat="1" ht="12">
      <c r="A17" s="100" t="s">
        <v>246</v>
      </c>
      <c r="B17" s="104">
        <v>108088.16243000001</v>
      </c>
      <c r="C17" s="104">
        <v>116147.14073</v>
      </c>
      <c r="D17" s="104">
        <v>29931</v>
      </c>
      <c r="E17" s="104">
        <v>31429</v>
      </c>
      <c r="F17" s="104">
        <v>36576</v>
      </c>
      <c r="G17" s="104">
        <v>37462</v>
      </c>
      <c r="H17" s="104">
        <v>135398</v>
      </c>
      <c r="I17" s="104">
        <v>32132</v>
      </c>
      <c r="J17" s="104">
        <v>33421</v>
      </c>
      <c r="K17" s="104">
        <v>39118</v>
      </c>
      <c r="L17" s="104">
        <v>40064</v>
      </c>
      <c r="M17" s="104">
        <v>144735</v>
      </c>
      <c r="N17" s="104">
        <v>32840</v>
      </c>
      <c r="O17" s="104">
        <v>35367</v>
      </c>
      <c r="P17" s="104">
        <v>38920</v>
      </c>
      <c r="Q17" s="104">
        <v>41301</v>
      </c>
      <c r="R17" s="104">
        <v>148428</v>
      </c>
      <c r="S17" s="104">
        <v>40038</v>
      </c>
      <c r="T17" s="104">
        <v>37519</v>
      </c>
      <c r="U17" s="104">
        <v>40599</v>
      </c>
      <c r="V17" s="104">
        <v>44724</v>
      </c>
      <c r="W17" s="104">
        <v>162880</v>
      </c>
      <c r="X17" s="104">
        <v>45975</v>
      </c>
      <c r="Y17" s="104">
        <v>48475</v>
      </c>
      <c r="Z17" s="104">
        <v>53792</v>
      </c>
      <c r="AA17" s="104">
        <v>59018</v>
      </c>
      <c r="AB17" s="104">
        <v>207260</v>
      </c>
      <c r="AC17" s="104">
        <v>57111</v>
      </c>
      <c r="AD17" s="104">
        <v>65200</v>
      </c>
      <c r="AE17" s="104">
        <v>72613</v>
      </c>
      <c r="AF17" s="104">
        <v>67419</v>
      </c>
      <c r="AG17" s="104">
        <v>260596</v>
      </c>
      <c r="AH17" s="94">
        <v>63493</v>
      </c>
      <c r="AI17" s="94">
        <v>69854</v>
      </c>
      <c r="AJ17" s="94">
        <v>63519</v>
      </c>
      <c r="AK17" s="94">
        <v>135444</v>
      </c>
      <c r="AL17" s="94">
        <v>332310</v>
      </c>
      <c r="AM17" s="94">
        <v>133848</v>
      </c>
      <c r="AN17" s="94">
        <v>150440</v>
      </c>
      <c r="AO17" s="94">
        <v>157366</v>
      </c>
      <c r="AP17" s="94">
        <v>169285</v>
      </c>
      <c r="AQ17" s="94">
        <v>610939</v>
      </c>
      <c r="AR17" s="94">
        <v>150346</v>
      </c>
      <c r="AS17" s="94">
        <v>168861</v>
      </c>
      <c r="AT17" s="94">
        <v>190587</v>
      </c>
      <c r="AU17" s="94">
        <v>175495</v>
      </c>
      <c r="AV17" s="94">
        <v>685289</v>
      </c>
      <c r="AW17" s="154">
        <f>SUM(AW14:AW16)</f>
        <v>160185</v>
      </c>
      <c r="AX17" s="163">
        <v>202226</v>
      </c>
      <c r="AY17" s="39">
        <v>196541</v>
      </c>
      <c r="AZ17" s="39">
        <v>202510</v>
      </c>
      <c r="BA17" s="94">
        <v>761462</v>
      </c>
      <c r="BB17" s="93">
        <v>200696</v>
      </c>
      <c r="BC17" s="93">
        <v>223512</v>
      </c>
      <c r="BD17" s="93">
        <v>242748</v>
      </c>
      <c r="BE17" s="93">
        <v>247261</v>
      </c>
      <c r="BF17" s="93">
        <v>914217</v>
      </c>
      <c r="BG17" s="39">
        <v>243863</v>
      </c>
      <c r="BH17" s="39">
        <v>248718</v>
      </c>
      <c r="BI17" s="39">
        <v>289808</v>
      </c>
      <c r="BJ17" s="39">
        <v>306272</v>
      </c>
      <c r="BK17" s="39">
        <v>1088661</v>
      </c>
      <c r="BL17" s="39">
        <v>293124</v>
      </c>
      <c r="BM17" s="39">
        <v>290517</v>
      </c>
      <c r="BN17" s="39">
        <v>316413</v>
      </c>
      <c r="BO17" s="39">
        <v>356831</v>
      </c>
      <c r="BP17" s="39">
        <v>1256885</v>
      </c>
      <c r="BQ17" s="324">
        <v>311243</v>
      </c>
      <c r="BR17" s="324">
        <v>315061</v>
      </c>
      <c r="BS17" s="324">
        <v>376929</v>
      </c>
      <c r="BT17" s="324">
        <v>324369</v>
      </c>
      <c r="BU17" s="324">
        <v>1327602</v>
      </c>
      <c r="BV17" s="371">
        <v>332218</v>
      </c>
      <c r="BW17" s="371">
        <v>330955</v>
      </c>
      <c r="BX17" s="371">
        <v>368911</v>
      </c>
      <c r="BY17" s="371">
        <v>401516</v>
      </c>
      <c r="BZ17" s="371">
        <v>1433600</v>
      </c>
      <c r="CA17" s="371">
        <v>349681</v>
      </c>
      <c r="CB17" s="371">
        <v>371534</v>
      </c>
      <c r="CC17" s="371">
        <v>373468</v>
      </c>
      <c r="CD17" s="371">
        <v>395396</v>
      </c>
      <c r="CE17" s="371">
        <v>1490079</v>
      </c>
      <c r="CF17" s="371">
        <v>356253</v>
      </c>
      <c r="CG17" s="371">
        <v>370904</v>
      </c>
      <c r="CH17" s="371">
        <v>407616</v>
      </c>
      <c r="CI17" s="371">
        <v>421369</v>
      </c>
      <c r="CJ17" s="371">
        <v>1556142</v>
      </c>
      <c r="CK17" s="371">
        <v>376252</v>
      </c>
      <c r="CL17" s="371">
        <v>346258</v>
      </c>
      <c r="CM17" s="371">
        <v>438505</v>
      </c>
      <c r="CN17" s="371">
        <v>469212</v>
      </c>
      <c r="CO17" s="371">
        <f t="shared" si="1"/>
        <v>1630227</v>
      </c>
      <c r="CP17" s="371">
        <f>SUM(CP14:CP16)</f>
        <v>408092</v>
      </c>
      <c r="CQ17" s="371">
        <f>SUM(CQ14:CQ16)</f>
        <v>381109</v>
      </c>
      <c r="CR17" s="371">
        <f>SUM(CR14:CR16)</f>
        <v>478472</v>
      </c>
      <c r="CS17" s="371">
        <f t="shared" si="2"/>
        <v>1267673</v>
      </c>
      <c r="CT17" s="417"/>
      <c r="CU17" s="414"/>
    </row>
    <row r="18" spans="1:99" s="30" customFormat="1" ht="12">
      <c r="A18" s="100" t="s">
        <v>247</v>
      </c>
      <c r="B18" s="94">
        <v>45379.628689999998</v>
      </c>
      <c r="C18" s="94">
        <v>47899.536399999997</v>
      </c>
      <c r="D18" s="84">
        <v>14303</v>
      </c>
      <c r="E18" s="84">
        <v>12626</v>
      </c>
      <c r="F18" s="84">
        <v>16189</v>
      </c>
      <c r="G18" s="84">
        <v>12901</v>
      </c>
      <c r="H18" s="84">
        <v>56019</v>
      </c>
      <c r="I18" s="84">
        <v>21381</v>
      </c>
      <c r="J18" s="84">
        <v>19951</v>
      </c>
      <c r="K18" s="84">
        <v>18412</v>
      </c>
      <c r="L18" s="84">
        <v>15828</v>
      </c>
      <c r="M18" s="84">
        <v>75572</v>
      </c>
      <c r="N18" s="84">
        <v>43098</v>
      </c>
      <c r="O18" s="84">
        <v>33588</v>
      </c>
      <c r="P18" s="84">
        <v>28838</v>
      </c>
      <c r="Q18" s="84">
        <v>25521</v>
      </c>
      <c r="R18" s="84">
        <v>131045</v>
      </c>
      <c r="S18" s="84">
        <v>67141</v>
      </c>
      <c r="T18" s="84">
        <v>42838</v>
      </c>
      <c r="U18" s="84">
        <v>37383</v>
      </c>
      <c r="V18" s="101">
        <v>34977</v>
      </c>
      <c r="W18" s="84">
        <v>182339</v>
      </c>
      <c r="X18" s="84">
        <v>84326</v>
      </c>
      <c r="Y18" s="84">
        <v>32324</v>
      </c>
      <c r="Z18" s="84">
        <v>59838</v>
      </c>
      <c r="AA18" s="84">
        <v>92668</v>
      </c>
      <c r="AB18" s="84">
        <v>269156</v>
      </c>
      <c r="AC18" s="84">
        <v>54985</v>
      </c>
      <c r="AD18" s="84">
        <v>41047</v>
      </c>
      <c r="AE18" s="84">
        <v>37627</v>
      </c>
      <c r="AF18" s="84">
        <v>28386</v>
      </c>
      <c r="AG18" s="84">
        <v>162045</v>
      </c>
      <c r="AH18" s="96">
        <v>64728</v>
      </c>
      <c r="AI18" s="84">
        <v>47277</v>
      </c>
      <c r="AJ18" s="84">
        <v>55538</v>
      </c>
      <c r="AK18" s="84">
        <v>37780</v>
      </c>
      <c r="AL18" s="81">
        <v>205323</v>
      </c>
      <c r="AM18" s="94">
        <v>81482</v>
      </c>
      <c r="AN18" s="94">
        <v>65757</v>
      </c>
      <c r="AO18" s="94">
        <v>62462</v>
      </c>
      <c r="AP18" s="92">
        <v>59139</v>
      </c>
      <c r="AQ18" s="92">
        <v>268840</v>
      </c>
      <c r="AR18" s="94">
        <v>96480</v>
      </c>
      <c r="AS18" s="93">
        <v>83092</v>
      </c>
      <c r="AT18" s="93">
        <v>67455</v>
      </c>
      <c r="AU18" s="93">
        <v>53262</v>
      </c>
      <c r="AV18" s="93">
        <v>300289</v>
      </c>
      <c r="AW18" s="163">
        <v>113147</v>
      </c>
      <c r="AX18" s="163">
        <v>64919</v>
      </c>
      <c r="AY18" s="39">
        <v>62992</v>
      </c>
      <c r="AZ18" s="39">
        <v>48093</v>
      </c>
      <c r="BA18" s="93">
        <v>289151</v>
      </c>
      <c r="BB18" s="93">
        <v>107618</v>
      </c>
      <c r="BC18" s="93">
        <v>73225</v>
      </c>
      <c r="BD18" s="93">
        <v>64913</v>
      </c>
      <c r="BE18" s="93">
        <v>49306</v>
      </c>
      <c r="BF18" s="93">
        <v>295062</v>
      </c>
      <c r="BG18" s="39">
        <v>144400</v>
      </c>
      <c r="BH18" s="39">
        <v>113763</v>
      </c>
      <c r="BI18" s="39">
        <v>101235</v>
      </c>
      <c r="BJ18" s="39">
        <v>68155</v>
      </c>
      <c r="BK18" s="39">
        <v>427553</v>
      </c>
      <c r="BL18" s="39">
        <v>182163</v>
      </c>
      <c r="BM18" s="39">
        <v>129503</v>
      </c>
      <c r="BN18" s="39">
        <v>105789</v>
      </c>
      <c r="BO18" s="39">
        <v>72344</v>
      </c>
      <c r="BP18" s="39">
        <v>489799</v>
      </c>
      <c r="BQ18" s="324">
        <v>191050</v>
      </c>
      <c r="BR18" s="324">
        <v>122320</v>
      </c>
      <c r="BS18" s="324">
        <v>96654</v>
      </c>
      <c r="BT18" s="324">
        <v>68555</v>
      </c>
      <c r="BU18" s="324">
        <v>478579</v>
      </c>
      <c r="BV18" s="371">
        <v>131475</v>
      </c>
      <c r="BW18" s="371">
        <v>76495</v>
      </c>
      <c r="BX18" s="371">
        <v>60027</v>
      </c>
      <c r="BY18" s="371">
        <v>41690</v>
      </c>
      <c r="BZ18" s="371">
        <v>309687</v>
      </c>
      <c r="CA18" s="371">
        <v>98457</v>
      </c>
      <c r="CB18" s="371">
        <v>63807</v>
      </c>
      <c r="CC18" s="371">
        <v>46272</v>
      </c>
      <c r="CD18" s="371">
        <v>36151</v>
      </c>
      <c r="CE18" s="371">
        <v>244687</v>
      </c>
      <c r="CF18" s="371">
        <v>50153</v>
      </c>
      <c r="CG18" s="371">
        <v>21749</v>
      </c>
      <c r="CH18" s="371">
        <v>17146</v>
      </c>
      <c r="CI18" s="371">
        <v>13195.323999999993</v>
      </c>
      <c r="CJ18" s="371">
        <v>102243.32399999999</v>
      </c>
      <c r="CK18" s="371">
        <v>0</v>
      </c>
      <c r="CL18" s="371">
        <v>0</v>
      </c>
      <c r="CM18" s="371">
        <v>0</v>
      </c>
      <c r="CN18" s="371">
        <v>0</v>
      </c>
      <c r="CO18" s="371">
        <f t="shared" si="1"/>
        <v>0</v>
      </c>
      <c r="CP18" s="371">
        <v>0</v>
      </c>
      <c r="CQ18" s="371">
        <v>0</v>
      </c>
      <c r="CR18" s="371">
        <v>0</v>
      </c>
      <c r="CS18" s="371">
        <f t="shared" si="2"/>
        <v>0</v>
      </c>
      <c r="CT18" s="417"/>
      <c r="CU18" s="414"/>
    </row>
    <row r="19" spans="1:99" s="30" customFormat="1" ht="12">
      <c r="A19" s="100" t="s">
        <v>248</v>
      </c>
      <c r="B19" s="94">
        <v>109359.32901000022</v>
      </c>
      <c r="C19" s="94">
        <v>113095.11548999976</v>
      </c>
      <c r="D19" s="84">
        <v>24828</v>
      </c>
      <c r="E19" s="84">
        <v>24591</v>
      </c>
      <c r="F19" s="84">
        <v>26192</v>
      </c>
      <c r="G19" s="84">
        <v>28675</v>
      </c>
      <c r="H19" s="84">
        <v>104286</v>
      </c>
      <c r="I19" s="84">
        <v>22831</v>
      </c>
      <c r="J19" s="84">
        <v>25181</v>
      </c>
      <c r="K19" s="84">
        <v>27611</v>
      </c>
      <c r="L19" s="84">
        <v>37116</v>
      </c>
      <c r="M19" s="84">
        <v>112739</v>
      </c>
      <c r="N19" s="84">
        <v>24702</v>
      </c>
      <c r="O19" s="84">
        <v>30986</v>
      </c>
      <c r="P19" s="84">
        <v>30680</v>
      </c>
      <c r="Q19" s="84">
        <v>30137</v>
      </c>
      <c r="R19" s="84">
        <v>116505</v>
      </c>
      <c r="S19" s="84">
        <v>31798</v>
      </c>
      <c r="T19" s="84">
        <v>34711</v>
      </c>
      <c r="U19" s="84">
        <v>37948</v>
      </c>
      <c r="V19" s="101">
        <v>36996</v>
      </c>
      <c r="W19" s="84">
        <v>141453</v>
      </c>
      <c r="X19" s="84">
        <v>35617</v>
      </c>
      <c r="Y19" s="84">
        <v>39859</v>
      </c>
      <c r="Z19" s="84">
        <v>48131</v>
      </c>
      <c r="AA19" s="84">
        <v>48962</v>
      </c>
      <c r="AB19" s="84">
        <v>172569</v>
      </c>
      <c r="AC19" s="84">
        <v>54215</v>
      </c>
      <c r="AD19" s="84">
        <v>63088</v>
      </c>
      <c r="AE19" s="84">
        <v>70558</v>
      </c>
      <c r="AF19" s="84">
        <v>73031</v>
      </c>
      <c r="AG19" s="84">
        <v>262642</v>
      </c>
      <c r="AH19" s="96">
        <v>64004</v>
      </c>
      <c r="AI19" s="84">
        <v>67400</v>
      </c>
      <c r="AJ19" s="84">
        <v>77761</v>
      </c>
      <c r="AK19" s="84">
        <v>79528</v>
      </c>
      <c r="AL19" s="81">
        <v>288693</v>
      </c>
      <c r="AM19" s="94">
        <v>66511</v>
      </c>
      <c r="AN19" s="94">
        <v>72136</v>
      </c>
      <c r="AO19" s="94">
        <v>120241</v>
      </c>
      <c r="AP19" s="92">
        <v>89868</v>
      </c>
      <c r="AQ19" s="92">
        <v>348756</v>
      </c>
      <c r="AR19" s="94">
        <v>85824</v>
      </c>
      <c r="AS19" s="93">
        <v>95439</v>
      </c>
      <c r="AT19" s="93">
        <v>118263</v>
      </c>
      <c r="AU19" s="93">
        <v>112066</v>
      </c>
      <c r="AV19" s="93">
        <v>411592</v>
      </c>
      <c r="AW19" s="163">
        <v>102319</v>
      </c>
      <c r="AX19" s="163">
        <v>108452</v>
      </c>
      <c r="AY19" s="39">
        <v>126971</v>
      </c>
      <c r="AZ19" s="39">
        <v>144449</v>
      </c>
      <c r="BA19" s="93">
        <v>482191</v>
      </c>
      <c r="BB19" s="93">
        <v>119248</v>
      </c>
      <c r="BC19" s="93">
        <v>122290</v>
      </c>
      <c r="BD19" s="93">
        <v>141337</v>
      </c>
      <c r="BE19" s="93">
        <v>149433</v>
      </c>
      <c r="BF19" s="93">
        <v>532308</v>
      </c>
      <c r="BG19" s="39">
        <v>114543</v>
      </c>
      <c r="BH19" s="39">
        <v>131025</v>
      </c>
      <c r="BI19" s="39">
        <v>158922</v>
      </c>
      <c r="BJ19" s="39">
        <v>155677</v>
      </c>
      <c r="BK19" s="39">
        <v>560167</v>
      </c>
      <c r="BL19" s="39">
        <v>137800</v>
      </c>
      <c r="BM19" s="39">
        <v>134238</v>
      </c>
      <c r="BN19" s="39">
        <v>160905</v>
      </c>
      <c r="BO19" s="39">
        <v>151516</v>
      </c>
      <c r="BP19" s="39">
        <v>584459</v>
      </c>
      <c r="BQ19" s="324">
        <v>131874</v>
      </c>
      <c r="BR19" s="324">
        <v>142679</v>
      </c>
      <c r="BS19" s="324">
        <v>143346</v>
      </c>
      <c r="BT19" s="324">
        <v>133367</v>
      </c>
      <c r="BU19" s="324">
        <v>551266</v>
      </c>
      <c r="BV19" s="371">
        <v>133659</v>
      </c>
      <c r="BW19" s="371">
        <v>139934</v>
      </c>
      <c r="BX19" s="371">
        <v>140698</v>
      </c>
      <c r="BY19" s="371">
        <v>148445</v>
      </c>
      <c r="BZ19" s="371">
        <v>562736</v>
      </c>
      <c r="CA19" s="371">
        <v>147176</v>
      </c>
      <c r="CB19" s="371">
        <v>160358</v>
      </c>
      <c r="CC19" s="371">
        <v>162150</v>
      </c>
      <c r="CD19" s="371">
        <v>160392</v>
      </c>
      <c r="CE19" s="371">
        <v>630076</v>
      </c>
      <c r="CF19" s="371">
        <v>167685</v>
      </c>
      <c r="CG19" s="371">
        <v>186804</v>
      </c>
      <c r="CH19" s="371">
        <v>189012</v>
      </c>
      <c r="CI19" s="371">
        <v>191271</v>
      </c>
      <c r="CJ19" s="371">
        <v>734772</v>
      </c>
      <c r="CK19" s="371">
        <v>209733</v>
      </c>
      <c r="CL19" s="371">
        <v>203431</v>
      </c>
      <c r="CM19" s="371">
        <v>263926</v>
      </c>
      <c r="CN19" s="371">
        <v>317305</v>
      </c>
      <c r="CO19" s="371">
        <f t="shared" si="1"/>
        <v>994395</v>
      </c>
      <c r="CP19" s="371">
        <v>273481</v>
      </c>
      <c r="CQ19" s="371">
        <v>238063</v>
      </c>
      <c r="CR19" s="371">
        <v>295937</v>
      </c>
      <c r="CS19" s="371">
        <f t="shared" si="2"/>
        <v>807481</v>
      </c>
      <c r="CT19" s="417"/>
      <c r="CU19" s="414"/>
    </row>
    <row r="20" spans="1:99" s="1" customFormat="1" ht="12">
      <c r="A20" s="97" t="s">
        <v>249</v>
      </c>
      <c r="B20" s="98">
        <v>37645</v>
      </c>
      <c r="C20" s="98">
        <v>44765</v>
      </c>
      <c r="D20" s="81">
        <v>10675</v>
      </c>
      <c r="E20" s="81">
        <v>5812</v>
      </c>
      <c r="F20" s="81">
        <v>5882</v>
      </c>
      <c r="G20" s="81">
        <v>8329</v>
      </c>
      <c r="H20" s="81">
        <v>30698</v>
      </c>
      <c r="I20" s="81">
        <v>9752</v>
      </c>
      <c r="J20" s="81">
        <v>5819</v>
      </c>
      <c r="K20" s="81">
        <v>10267</v>
      </c>
      <c r="L20" s="81">
        <v>8687</v>
      </c>
      <c r="M20" s="81">
        <v>34525</v>
      </c>
      <c r="N20" s="81">
        <v>10051</v>
      </c>
      <c r="O20" s="81">
        <v>6959</v>
      </c>
      <c r="P20" s="81">
        <v>7143</v>
      </c>
      <c r="Q20" s="81">
        <v>11197</v>
      </c>
      <c r="R20" s="81">
        <v>35350</v>
      </c>
      <c r="S20" s="81">
        <v>9144</v>
      </c>
      <c r="T20" s="81">
        <v>8837</v>
      </c>
      <c r="U20" s="81">
        <v>5759</v>
      </c>
      <c r="V20" s="98">
        <v>9353</v>
      </c>
      <c r="W20" s="81">
        <v>33093</v>
      </c>
      <c r="X20" s="81">
        <v>9995</v>
      </c>
      <c r="Y20" s="81">
        <v>7461</v>
      </c>
      <c r="Z20" s="81">
        <v>9173</v>
      </c>
      <c r="AA20" s="81">
        <v>12042</v>
      </c>
      <c r="AB20" s="81">
        <v>38671</v>
      </c>
      <c r="AC20" s="81">
        <v>11053</v>
      </c>
      <c r="AD20" s="81">
        <v>10225</v>
      </c>
      <c r="AE20" s="81">
        <v>17354</v>
      </c>
      <c r="AF20" s="81">
        <v>9837</v>
      </c>
      <c r="AG20" s="81">
        <v>48469</v>
      </c>
      <c r="AH20" s="95">
        <v>14484</v>
      </c>
      <c r="AI20" s="81">
        <v>12455</v>
      </c>
      <c r="AJ20" s="81">
        <v>12245</v>
      </c>
      <c r="AK20" s="81">
        <v>17040</v>
      </c>
      <c r="AL20" s="81">
        <v>56224</v>
      </c>
      <c r="AM20" s="93">
        <v>16548</v>
      </c>
      <c r="AN20" s="93">
        <v>14675</v>
      </c>
      <c r="AO20" s="93">
        <v>17431</v>
      </c>
      <c r="AP20" s="92">
        <v>18319</v>
      </c>
      <c r="AQ20" s="92">
        <v>66973</v>
      </c>
      <c r="AR20" s="93">
        <v>18683</v>
      </c>
      <c r="AS20" s="93">
        <v>16816</v>
      </c>
      <c r="AT20" s="93">
        <v>20788</v>
      </c>
      <c r="AU20" s="93">
        <v>22088</v>
      </c>
      <c r="AV20" s="93">
        <v>78375</v>
      </c>
      <c r="AW20" s="163">
        <v>23361</v>
      </c>
      <c r="AX20" s="163">
        <v>23098</v>
      </c>
      <c r="AY20" s="39">
        <v>28059</v>
      </c>
      <c r="AZ20" s="39">
        <v>32746</v>
      </c>
      <c r="BA20" s="93">
        <v>107264</v>
      </c>
      <c r="BB20" s="93">
        <v>34289</v>
      </c>
      <c r="BC20" s="93">
        <v>31561</v>
      </c>
      <c r="BD20" s="93">
        <v>36655</v>
      </c>
      <c r="BE20" s="93">
        <v>41050</v>
      </c>
      <c r="BF20" s="93">
        <v>143555</v>
      </c>
      <c r="BG20" s="39">
        <v>39684</v>
      </c>
      <c r="BH20" s="39">
        <v>34017</v>
      </c>
      <c r="BI20" s="39">
        <v>42917</v>
      </c>
      <c r="BJ20" s="39">
        <v>46886</v>
      </c>
      <c r="BK20" s="39">
        <v>163504</v>
      </c>
      <c r="BL20" s="39">
        <v>54536</v>
      </c>
      <c r="BM20" s="39">
        <v>51834</v>
      </c>
      <c r="BN20" s="39">
        <v>60477</v>
      </c>
      <c r="BO20" s="39">
        <v>62080</v>
      </c>
      <c r="BP20" s="39">
        <v>228927</v>
      </c>
      <c r="BQ20" s="324">
        <v>64130</v>
      </c>
      <c r="BR20" s="324">
        <v>54062</v>
      </c>
      <c r="BS20" s="324">
        <v>58645</v>
      </c>
      <c r="BT20" s="324">
        <v>68560</v>
      </c>
      <c r="BU20" s="324">
        <v>245397</v>
      </c>
      <c r="BV20" s="371">
        <v>66055</v>
      </c>
      <c r="BW20" s="371">
        <v>64858</v>
      </c>
      <c r="BX20" s="371">
        <v>67794</v>
      </c>
      <c r="BY20" s="371">
        <v>67408</v>
      </c>
      <c r="BZ20" s="371">
        <v>266115</v>
      </c>
      <c r="CA20" s="371">
        <v>72391</v>
      </c>
      <c r="CB20" s="371">
        <v>70855</v>
      </c>
      <c r="CC20" s="371">
        <v>78913</v>
      </c>
      <c r="CD20" s="371">
        <v>81177</v>
      </c>
      <c r="CE20" s="371">
        <v>303336</v>
      </c>
      <c r="CF20" s="371">
        <v>84078</v>
      </c>
      <c r="CG20" s="371">
        <v>77994</v>
      </c>
      <c r="CH20" s="371">
        <v>78327</v>
      </c>
      <c r="CI20" s="371">
        <v>81739</v>
      </c>
      <c r="CJ20" s="371">
        <v>322138</v>
      </c>
      <c r="CK20" s="371">
        <v>82996</v>
      </c>
      <c r="CL20" s="371">
        <v>80972</v>
      </c>
      <c r="CM20" s="371">
        <v>91313</v>
      </c>
      <c r="CN20" s="371">
        <v>103548</v>
      </c>
      <c r="CO20" s="371">
        <f t="shared" si="1"/>
        <v>358829</v>
      </c>
      <c r="CP20" s="371">
        <v>106227</v>
      </c>
      <c r="CQ20" s="371">
        <v>93732</v>
      </c>
      <c r="CR20" s="371">
        <v>103591</v>
      </c>
      <c r="CS20" s="371">
        <f t="shared" si="2"/>
        <v>303550</v>
      </c>
      <c r="CT20" s="328"/>
      <c r="CU20" s="414"/>
    </row>
    <row r="21" spans="1:99" s="1" customFormat="1" ht="12">
      <c r="A21" s="97" t="s">
        <v>250</v>
      </c>
      <c r="B21" s="81">
        <v>0</v>
      </c>
      <c r="C21" s="81">
        <v>0</v>
      </c>
      <c r="D21" s="81">
        <v>0</v>
      </c>
      <c r="E21" s="81">
        <v>0</v>
      </c>
      <c r="F21" s="81">
        <v>0</v>
      </c>
      <c r="G21" s="81">
        <v>0</v>
      </c>
      <c r="H21" s="81">
        <v>0</v>
      </c>
      <c r="I21" s="81">
        <v>2517</v>
      </c>
      <c r="J21" s="81">
        <v>2244</v>
      </c>
      <c r="K21" s="81">
        <v>3462</v>
      </c>
      <c r="L21" s="81">
        <v>4472</v>
      </c>
      <c r="M21" s="81">
        <v>12695</v>
      </c>
      <c r="N21" s="81">
        <v>4944</v>
      </c>
      <c r="O21" s="81">
        <v>5197</v>
      </c>
      <c r="P21" s="81">
        <v>6490</v>
      </c>
      <c r="Q21" s="81">
        <v>6563</v>
      </c>
      <c r="R21" s="81">
        <v>23194</v>
      </c>
      <c r="S21" s="81">
        <v>7393</v>
      </c>
      <c r="T21" s="81">
        <v>7410</v>
      </c>
      <c r="U21" s="81">
        <v>9308</v>
      </c>
      <c r="V21" s="98">
        <v>13034</v>
      </c>
      <c r="W21" s="81">
        <v>37145</v>
      </c>
      <c r="X21" s="81">
        <v>11379</v>
      </c>
      <c r="Y21" s="81">
        <v>12998</v>
      </c>
      <c r="Z21" s="81">
        <v>14592</v>
      </c>
      <c r="AA21" s="81">
        <v>17969</v>
      </c>
      <c r="AB21" s="81">
        <v>56938</v>
      </c>
      <c r="AC21" s="81">
        <v>15672</v>
      </c>
      <c r="AD21" s="81">
        <v>16657</v>
      </c>
      <c r="AE21" s="81">
        <v>18437</v>
      </c>
      <c r="AF21" s="81">
        <v>20087</v>
      </c>
      <c r="AG21" s="81">
        <v>70851</v>
      </c>
      <c r="AH21" s="95">
        <v>20127</v>
      </c>
      <c r="AI21" s="81">
        <v>22630</v>
      </c>
      <c r="AJ21" s="81">
        <v>23938</v>
      </c>
      <c r="AK21" s="81">
        <v>25919</v>
      </c>
      <c r="AL21" s="81">
        <v>92614</v>
      </c>
      <c r="AM21" s="93">
        <v>25518</v>
      </c>
      <c r="AN21" s="93">
        <v>26756</v>
      </c>
      <c r="AO21" s="93">
        <v>29259</v>
      </c>
      <c r="AP21" s="92">
        <v>32769</v>
      </c>
      <c r="AQ21" s="92">
        <v>114302</v>
      </c>
      <c r="AR21" s="93">
        <v>29865</v>
      </c>
      <c r="AS21" s="93">
        <v>33186</v>
      </c>
      <c r="AT21" s="93">
        <v>36380</v>
      </c>
      <c r="AU21" s="93">
        <v>36670</v>
      </c>
      <c r="AV21" s="93">
        <v>136101</v>
      </c>
      <c r="AW21" s="163">
        <v>37745</v>
      </c>
      <c r="AX21" s="163">
        <v>40000</v>
      </c>
      <c r="AY21" s="39">
        <v>39552</v>
      </c>
      <c r="AZ21" s="39">
        <v>40363</v>
      </c>
      <c r="BA21" s="93">
        <v>157660</v>
      </c>
      <c r="BB21" s="93">
        <v>40668</v>
      </c>
      <c r="BC21" s="93">
        <v>43615</v>
      </c>
      <c r="BD21" s="93">
        <v>41127</v>
      </c>
      <c r="BE21" s="93">
        <v>42721</v>
      </c>
      <c r="BF21" s="93">
        <v>168131</v>
      </c>
      <c r="BG21" s="39">
        <v>39426</v>
      </c>
      <c r="BH21" s="39">
        <v>43166</v>
      </c>
      <c r="BI21" s="39">
        <v>42391</v>
      </c>
      <c r="BJ21" s="39">
        <v>60710</v>
      </c>
      <c r="BK21" s="39">
        <v>185693</v>
      </c>
      <c r="BL21" s="39">
        <v>42967</v>
      </c>
      <c r="BM21" s="39">
        <v>42953</v>
      </c>
      <c r="BN21" s="39">
        <v>46673</v>
      </c>
      <c r="BO21" s="39">
        <v>49744</v>
      </c>
      <c r="BP21" s="39">
        <v>182337</v>
      </c>
      <c r="BQ21" s="324">
        <v>49320</v>
      </c>
      <c r="BR21" s="324">
        <v>64884</v>
      </c>
      <c r="BS21" s="324">
        <v>58384</v>
      </c>
      <c r="BT21" s="324">
        <v>65876</v>
      </c>
      <c r="BU21" s="324">
        <v>238464</v>
      </c>
      <c r="BV21" s="371">
        <v>74484</v>
      </c>
      <c r="BW21" s="371">
        <v>76986</v>
      </c>
      <c r="BX21" s="371">
        <v>78464</v>
      </c>
      <c r="BY21" s="371">
        <v>87872</v>
      </c>
      <c r="BZ21" s="371">
        <v>317806</v>
      </c>
      <c r="CA21" s="371">
        <v>76637</v>
      </c>
      <c r="CB21" s="371">
        <v>90342</v>
      </c>
      <c r="CC21" s="371">
        <v>79898</v>
      </c>
      <c r="CD21" s="371">
        <v>95544</v>
      </c>
      <c r="CE21" s="371">
        <v>342421</v>
      </c>
      <c r="CF21" s="371">
        <v>87226</v>
      </c>
      <c r="CG21" s="371">
        <v>75286</v>
      </c>
      <c r="CH21" s="371">
        <v>79116</v>
      </c>
      <c r="CI21" s="371">
        <v>96530</v>
      </c>
      <c r="CJ21" s="371">
        <v>338158</v>
      </c>
      <c r="CK21" s="371">
        <v>74953</v>
      </c>
      <c r="CL21" s="371">
        <v>69419</v>
      </c>
      <c r="CM21" s="371">
        <v>75226</v>
      </c>
      <c r="CN21" s="371">
        <v>68568</v>
      </c>
      <c r="CO21" s="371">
        <f t="shared" si="1"/>
        <v>288166</v>
      </c>
      <c r="CP21" s="371">
        <v>67249</v>
      </c>
      <c r="CQ21" s="371">
        <v>69099</v>
      </c>
      <c r="CR21" s="371">
        <v>83372</v>
      </c>
      <c r="CS21" s="371">
        <f t="shared" si="2"/>
        <v>219720</v>
      </c>
      <c r="CT21" s="328"/>
      <c r="CU21" s="414"/>
    </row>
    <row r="22" spans="1:99" s="1" customFormat="1" ht="12">
      <c r="A22" s="25"/>
      <c r="B22" s="40"/>
      <c r="C22" s="40"/>
      <c r="D22" s="40"/>
      <c r="E22" s="40"/>
      <c r="F22" s="40"/>
      <c r="G22" s="40"/>
      <c r="H22" s="40"/>
      <c r="I22" s="52"/>
      <c r="J22" s="52"/>
      <c r="K22" s="52"/>
      <c r="L22" s="52"/>
      <c r="M22" s="40"/>
      <c r="N22" s="52"/>
      <c r="O22" s="52"/>
      <c r="P22" s="52"/>
      <c r="Q22" s="52"/>
      <c r="R22" s="40"/>
      <c r="S22" s="52"/>
      <c r="T22" s="52"/>
      <c r="U22" s="52"/>
      <c r="V22" s="52"/>
      <c r="W22" s="40"/>
      <c r="X22" s="52"/>
      <c r="Y22" s="53"/>
      <c r="Z22" s="53"/>
      <c r="AA22" s="53"/>
      <c r="AB22" s="40"/>
      <c r="AC22" s="40"/>
      <c r="AD22" s="53"/>
      <c r="AE22" s="53"/>
      <c r="AF22" s="53"/>
      <c r="AG22" s="40"/>
      <c r="AH22" s="40"/>
      <c r="AI22" s="40"/>
      <c r="AJ22" s="40"/>
      <c r="AK22" s="40"/>
      <c r="AL22" s="40"/>
      <c r="AM22" s="40"/>
      <c r="AN22" s="40"/>
      <c r="AO22" s="40"/>
      <c r="AP22" s="40"/>
      <c r="AQ22" s="40"/>
      <c r="AR22" s="40"/>
      <c r="AS22" s="40"/>
      <c r="AT22" s="40"/>
      <c r="AU22" s="40"/>
      <c r="AV22" s="40"/>
      <c r="AW22" s="40"/>
      <c r="AX22" s="40"/>
      <c r="AY22" s="40"/>
      <c r="AZ22" s="40"/>
      <c r="BA22" s="40"/>
      <c r="BB22" s="40"/>
      <c r="BC22" s="40"/>
      <c r="BD22" s="40"/>
      <c r="BE22" s="40"/>
      <c r="BF22" s="40"/>
      <c r="BG22" s="40"/>
      <c r="BH22" s="40"/>
      <c r="BI22" s="40"/>
      <c r="BJ22" s="40"/>
      <c r="BK22" s="40"/>
      <c r="BL22" s="40"/>
      <c r="BM22" s="40"/>
      <c r="BN22" s="40"/>
      <c r="BO22" s="40"/>
      <c r="BP22" s="40"/>
      <c r="BQ22" s="40"/>
      <c r="BR22" s="40"/>
      <c r="BS22" s="40"/>
      <c r="BT22" s="269"/>
      <c r="BU22" s="273"/>
      <c r="BV22" s="286"/>
      <c r="BW22" s="375"/>
      <c r="BX22" s="375"/>
      <c r="BY22" s="375"/>
      <c r="BZ22" s="375"/>
      <c r="CA22" s="375"/>
      <c r="CB22" s="375"/>
      <c r="CC22" s="375"/>
      <c r="CD22" s="375"/>
      <c r="CE22" s="375"/>
      <c r="CF22" s="375"/>
      <c r="CG22" s="375"/>
      <c r="CH22" s="375"/>
      <c r="CI22" s="375"/>
      <c r="CJ22" s="375"/>
      <c r="CK22" s="375"/>
      <c r="CL22" s="375"/>
      <c r="CM22" s="375"/>
      <c r="CN22" s="375"/>
      <c r="CO22" s="375"/>
      <c r="CP22" s="375"/>
      <c r="CQ22" s="375"/>
      <c r="CR22" s="375"/>
      <c r="CS22" s="375"/>
    </row>
    <row r="23" spans="1:99" s="1" customFormat="1" ht="12">
      <c r="A23" s="13" t="s">
        <v>251</v>
      </c>
      <c r="B23" s="37">
        <v>2001</v>
      </c>
      <c r="C23" s="37">
        <v>2002</v>
      </c>
      <c r="D23" s="37" t="s">
        <v>0</v>
      </c>
      <c r="E23" s="37" t="s">
        <v>1</v>
      </c>
      <c r="F23" s="37" t="s">
        <v>2</v>
      </c>
      <c r="G23" s="37" t="s">
        <v>3</v>
      </c>
      <c r="H23" s="37">
        <v>2003</v>
      </c>
      <c r="I23" s="49" t="s">
        <v>4</v>
      </c>
      <c r="J23" s="49" t="s">
        <v>5</v>
      </c>
      <c r="K23" s="49" t="s">
        <v>6</v>
      </c>
      <c r="L23" s="49" t="s">
        <v>7</v>
      </c>
      <c r="M23" s="37">
        <v>2004</v>
      </c>
      <c r="N23" s="49" t="s">
        <v>8</v>
      </c>
      <c r="O23" s="49" t="s">
        <v>9</v>
      </c>
      <c r="P23" s="49" t="s">
        <v>10</v>
      </c>
      <c r="Q23" s="49" t="s">
        <v>11</v>
      </c>
      <c r="R23" s="37">
        <v>2005</v>
      </c>
      <c r="S23" s="49" t="s">
        <v>12</v>
      </c>
      <c r="T23" s="49" t="s">
        <v>13</v>
      </c>
      <c r="U23" s="49" t="s">
        <v>14</v>
      </c>
      <c r="V23" s="49" t="s">
        <v>15</v>
      </c>
      <c r="W23" s="37">
        <v>2006</v>
      </c>
      <c r="X23" s="49" t="s">
        <v>16</v>
      </c>
      <c r="Y23" s="50" t="s">
        <v>17</v>
      </c>
      <c r="Z23" s="50" t="s">
        <v>18</v>
      </c>
      <c r="AA23" s="50" t="s">
        <v>19</v>
      </c>
      <c r="AB23" s="51">
        <v>2007</v>
      </c>
      <c r="AC23" s="6" t="s">
        <v>20</v>
      </c>
      <c r="AD23" s="50" t="s">
        <v>21</v>
      </c>
      <c r="AE23" s="49" t="s">
        <v>22</v>
      </c>
      <c r="AF23" s="50" t="s">
        <v>25</v>
      </c>
      <c r="AG23" s="6">
        <v>2008</v>
      </c>
      <c r="AH23" s="6" t="s">
        <v>26</v>
      </c>
      <c r="AI23" s="6" t="s">
        <v>27</v>
      </c>
      <c r="AJ23" s="6" t="s">
        <v>29</v>
      </c>
      <c r="AK23" s="6" t="s">
        <v>30</v>
      </c>
      <c r="AL23" s="6">
        <v>2009</v>
      </c>
      <c r="AM23" s="6" t="s">
        <v>31</v>
      </c>
      <c r="AN23" s="6" t="s">
        <v>32</v>
      </c>
      <c r="AO23" s="6" t="s">
        <v>33</v>
      </c>
      <c r="AP23" s="6" t="s">
        <v>34</v>
      </c>
      <c r="AQ23" s="6">
        <v>2010</v>
      </c>
      <c r="AR23" s="6" t="s">
        <v>35</v>
      </c>
      <c r="AS23" s="6" t="s">
        <v>36</v>
      </c>
      <c r="AT23" s="6" t="s">
        <v>37</v>
      </c>
      <c r="AU23" s="6" t="s">
        <v>38</v>
      </c>
      <c r="AV23" s="6">
        <v>2011</v>
      </c>
      <c r="AW23" s="6" t="s">
        <v>39</v>
      </c>
      <c r="AX23" s="6" t="s">
        <v>40</v>
      </c>
      <c r="AY23" s="6" t="s">
        <v>41</v>
      </c>
      <c r="AZ23" s="6" t="s">
        <v>42</v>
      </c>
      <c r="BA23" s="6">
        <v>2012</v>
      </c>
      <c r="BB23" s="6" t="s">
        <v>43</v>
      </c>
      <c r="BC23" s="6" t="str">
        <f>BC4</f>
        <v>2Q13</v>
      </c>
      <c r="BD23" s="6" t="str">
        <f>BD4</f>
        <v>3Q13</v>
      </c>
      <c r="BE23" s="6" t="s">
        <v>46</v>
      </c>
      <c r="BF23" s="6">
        <v>2013</v>
      </c>
      <c r="BG23" s="6" t="s">
        <v>47</v>
      </c>
      <c r="BH23" s="6" t="s">
        <v>49</v>
      </c>
      <c r="BI23" s="6" t="s">
        <v>50</v>
      </c>
      <c r="BJ23" s="172" t="s">
        <v>51</v>
      </c>
      <c r="BK23" s="6">
        <v>2014</v>
      </c>
      <c r="BL23" s="6" t="s">
        <v>53</v>
      </c>
      <c r="BM23" s="6" t="s">
        <v>54</v>
      </c>
      <c r="BN23" s="6" t="s">
        <v>55</v>
      </c>
      <c r="BO23" s="172" t="s">
        <v>56</v>
      </c>
      <c r="BP23" s="6">
        <v>2015</v>
      </c>
      <c r="BQ23" s="329" t="s">
        <v>57</v>
      </c>
      <c r="BR23" s="329" t="s">
        <v>58</v>
      </c>
      <c r="BS23" s="329" t="s">
        <v>59</v>
      </c>
      <c r="BT23" s="329" t="s">
        <v>60</v>
      </c>
      <c r="BU23" s="329">
        <v>2016</v>
      </c>
      <c r="BV23" s="373" t="str">
        <f t="shared" ref="BV23:BZ23" si="4">BV4</f>
        <v>1Q17</v>
      </c>
      <c r="BW23" s="373" t="str">
        <f t="shared" si="4"/>
        <v>2Q17</v>
      </c>
      <c r="BX23" s="373" t="str">
        <f t="shared" si="4"/>
        <v>3Q17</v>
      </c>
      <c r="BY23" s="373" t="str">
        <f t="shared" si="4"/>
        <v>4Q17</v>
      </c>
      <c r="BZ23" s="373">
        <f t="shared" si="4"/>
        <v>2017</v>
      </c>
      <c r="CA23" s="373" t="str">
        <f>CA4</f>
        <v>1Q18</v>
      </c>
      <c r="CB23" s="373" t="str">
        <f>CB4</f>
        <v>2Q18</v>
      </c>
      <c r="CC23" s="373" t="s">
        <v>61</v>
      </c>
      <c r="CD23" s="373" t="s">
        <v>62</v>
      </c>
      <c r="CE23" s="373">
        <f>CE4</f>
        <v>2018</v>
      </c>
      <c r="CF23" s="373" t="s">
        <v>64</v>
      </c>
      <c r="CG23" s="373" t="s">
        <v>65</v>
      </c>
      <c r="CH23" s="373" t="s">
        <v>66</v>
      </c>
      <c r="CI23" s="373" t="s">
        <v>67</v>
      </c>
      <c r="CJ23" s="373">
        <v>2019</v>
      </c>
      <c r="CK23" s="373" t="s">
        <v>68</v>
      </c>
      <c r="CL23" s="373" t="s">
        <v>69</v>
      </c>
      <c r="CM23" s="373" t="s">
        <v>70</v>
      </c>
      <c r="CN23" s="373" t="s">
        <v>71</v>
      </c>
      <c r="CO23" s="373">
        <v>2020</v>
      </c>
      <c r="CP23" s="373" t="str">
        <f>CP4</f>
        <v>1Q21</v>
      </c>
      <c r="CQ23" s="373" t="str">
        <f>CQ4</f>
        <v>2Q21</v>
      </c>
      <c r="CR23" s="373" t="str">
        <f>CR4</f>
        <v>3Q21</v>
      </c>
      <c r="CS23" s="373">
        <f>CS4</f>
        <v>2021</v>
      </c>
    </row>
    <row r="24" spans="1:99" s="24" customFormat="1" ht="15">
      <c r="A24" s="23" t="s">
        <v>24</v>
      </c>
      <c r="B24" s="41"/>
      <c r="C24" s="41"/>
      <c r="D24" s="41"/>
      <c r="E24" s="41"/>
      <c r="F24" s="41"/>
      <c r="G24" s="41"/>
      <c r="H24" s="41"/>
      <c r="I24" s="54"/>
      <c r="J24" s="54"/>
      <c r="K24" s="54"/>
      <c r="L24" s="54"/>
      <c r="M24" s="41"/>
      <c r="N24" s="54"/>
      <c r="O24" s="54"/>
      <c r="P24" s="54"/>
      <c r="Q24" s="54"/>
      <c r="R24" s="41"/>
      <c r="S24" s="54"/>
      <c r="T24" s="54"/>
      <c r="U24" s="54"/>
      <c r="V24" s="54"/>
      <c r="W24" s="41"/>
      <c r="X24" s="54"/>
      <c r="Y24" s="55"/>
      <c r="Z24" s="55"/>
      <c r="AA24" s="55"/>
      <c r="AB24" s="41"/>
      <c r="AD24" s="55"/>
      <c r="AE24" s="56"/>
      <c r="AF24" s="56"/>
      <c r="AG24" s="41"/>
      <c r="BG24" s="82"/>
      <c r="BH24" s="82"/>
      <c r="BI24" s="82"/>
      <c r="BJ24" s="82"/>
      <c r="BK24" s="1"/>
      <c r="BL24" s="82"/>
      <c r="BM24" s="82"/>
      <c r="BN24" s="82"/>
      <c r="BO24" s="82"/>
      <c r="BP24" s="1"/>
      <c r="BQ24" s="328"/>
      <c r="BR24" s="328"/>
      <c r="BS24" s="328"/>
      <c r="BT24" s="328"/>
      <c r="BU24" s="326"/>
      <c r="BV24" s="326"/>
      <c r="BW24" s="367"/>
      <c r="BX24" s="367"/>
      <c r="BY24" s="367"/>
      <c r="BZ24" s="367"/>
      <c r="CA24" s="367"/>
      <c r="CB24" s="367"/>
      <c r="CC24" s="367"/>
      <c r="CD24" s="367"/>
      <c r="CE24" s="367"/>
      <c r="CF24" s="367"/>
      <c r="CG24" s="367"/>
      <c r="CH24" s="367"/>
      <c r="CI24" s="367"/>
      <c r="CJ24" s="367"/>
      <c r="CK24" s="367"/>
      <c r="CL24" s="367"/>
      <c r="CM24" s="367"/>
      <c r="CN24" s="367"/>
      <c r="CO24" s="367"/>
      <c r="CP24" s="367"/>
      <c r="CQ24" s="367"/>
      <c r="CR24" s="367"/>
      <c r="CS24" s="367"/>
    </row>
    <row r="25" spans="1:99" s="30" customFormat="1" ht="14.25">
      <c r="A25" s="418" t="s">
        <v>252</v>
      </c>
      <c r="B25" s="60">
        <v>7.9799999999999996E-2</v>
      </c>
      <c r="C25" s="60">
        <v>7.0400000000000004E-2</v>
      </c>
      <c r="D25" s="65"/>
      <c r="E25" s="65"/>
      <c r="F25" s="65"/>
      <c r="G25" s="65"/>
      <c r="H25" s="143">
        <v>8.1199999999999994E-2</v>
      </c>
      <c r="I25" s="65"/>
      <c r="J25" s="65"/>
      <c r="K25" s="65"/>
      <c r="L25" s="65"/>
      <c r="M25" s="60">
        <v>8.4199999999999997E-2</v>
      </c>
      <c r="N25" s="65"/>
      <c r="O25" s="65"/>
      <c r="P25" s="65"/>
      <c r="Q25" s="65"/>
      <c r="R25" s="60">
        <v>8.4900000000000003E-2</v>
      </c>
      <c r="S25" s="65"/>
      <c r="T25" s="65"/>
      <c r="U25" s="65"/>
      <c r="V25" s="65"/>
      <c r="W25" s="60">
        <v>8.9399999999999993E-2</v>
      </c>
      <c r="X25" s="65"/>
      <c r="Y25" s="65"/>
      <c r="Z25" s="65"/>
      <c r="AA25" s="65"/>
      <c r="AB25" s="60">
        <v>9.4299999999999995E-2</v>
      </c>
      <c r="AC25" s="143"/>
      <c r="AD25" s="65"/>
      <c r="AE25" s="65"/>
      <c r="AF25" s="144"/>
      <c r="AG25" s="143">
        <v>9.1197809467782096E-2</v>
      </c>
      <c r="AH25" s="143"/>
      <c r="AI25" s="143"/>
      <c r="AJ25" s="71"/>
      <c r="AK25" s="71"/>
      <c r="AL25" s="71"/>
      <c r="AM25" s="71"/>
      <c r="AN25" s="71"/>
      <c r="AO25" s="71"/>
      <c r="AP25" s="145"/>
      <c r="AQ25" s="71">
        <v>0.13100000000000001</v>
      </c>
      <c r="AR25" s="71"/>
      <c r="AS25" s="71"/>
      <c r="AT25" s="71"/>
      <c r="AU25" s="71"/>
      <c r="AV25" s="71">
        <v>0.122</v>
      </c>
      <c r="AW25" s="24"/>
      <c r="AX25" s="71"/>
      <c r="AY25" s="71"/>
      <c r="AZ25" s="71"/>
      <c r="BA25" s="24"/>
      <c r="BB25" s="24"/>
      <c r="BC25" s="24"/>
      <c r="BD25" s="24"/>
      <c r="BE25" s="24"/>
      <c r="BF25" s="24"/>
      <c r="BG25" s="231"/>
      <c r="BH25" s="231"/>
      <c r="BI25" s="232"/>
      <c r="BJ25" s="232"/>
      <c r="BK25" s="230"/>
      <c r="BL25" s="231"/>
      <c r="BM25" s="231"/>
      <c r="BN25" s="232"/>
      <c r="BO25" s="232"/>
      <c r="BP25" s="230"/>
      <c r="BQ25" s="331"/>
      <c r="BR25" s="331"/>
      <c r="BS25" s="331"/>
      <c r="BT25" s="331"/>
      <c r="BU25" s="330"/>
      <c r="BV25" s="330"/>
      <c r="BW25" s="376"/>
      <c r="BX25" s="376"/>
      <c r="BY25" s="376"/>
      <c r="BZ25" s="376"/>
      <c r="CA25" s="376"/>
      <c r="CB25" s="376"/>
      <c r="CC25" s="376"/>
      <c r="CD25" s="376"/>
      <c r="CE25" s="376"/>
      <c r="CF25" s="376"/>
      <c r="CG25" s="376"/>
      <c r="CH25" s="376"/>
      <c r="CI25" s="376"/>
      <c r="CJ25" s="376"/>
      <c r="CK25" s="376"/>
      <c r="CL25" s="376"/>
      <c r="CM25" s="376"/>
      <c r="CN25" s="376"/>
      <c r="CO25" s="376"/>
      <c r="CP25" s="376"/>
      <c r="CQ25" s="376"/>
      <c r="CR25" s="376"/>
      <c r="CS25" s="376"/>
    </row>
    <row r="26" spans="1:99" s="14" customFormat="1" ht="12">
      <c r="A26" s="14" t="s">
        <v>253</v>
      </c>
      <c r="B26" s="20">
        <v>0.5863160138845892</v>
      </c>
      <c r="C26" s="20">
        <v>0.59474683081691604</v>
      </c>
      <c r="D26" s="20">
        <v>0.59989615671803598</v>
      </c>
      <c r="E26" s="20">
        <v>0.5994045870913004</v>
      </c>
      <c r="F26" s="20">
        <v>0.62148561318253359</v>
      </c>
      <c r="G26" s="20">
        <v>0.63590982177914113</v>
      </c>
      <c r="H26" s="20">
        <v>0.61494628652906291</v>
      </c>
      <c r="I26" s="20">
        <v>0.60544679448094008</v>
      </c>
      <c r="J26" s="20">
        <v>0.59764477782969772</v>
      </c>
      <c r="K26" s="20">
        <v>0.60520585076346378</v>
      </c>
      <c r="L26" s="20">
        <v>0.58350950791438028</v>
      </c>
      <c r="M26" s="20">
        <v>0.59753132789905028</v>
      </c>
      <c r="N26" s="20">
        <v>0.60756668936456104</v>
      </c>
      <c r="O26" s="20">
        <v>0.60777769753980149</v>
      </c>
      <c r="P26" s="20">
        <v>0.6032104467303101</v>
      </c>
      <c r="Q26" s="20">
        <v>0.55268122866804748</v>
      </c>
      <c r="R26" s="20">
        <v>0.5921763881734724</v>
      </c>
      <c r="S26" s="20">
        <v>0.56810551488769112</v>
      </c>
      <c r="T26" s="20">
        <v>0.55415892233135711</v>
      </c>
      <c r="U26" s="20">
        <v>0.56111761501280821</v>
      </c>
      <c r="V26" s="20">
        <v>0.52130641579569126</v>
      </c>
      <c r="W26" s="20">
        <v>0.55054363374981985</v>
      </c>
      <c r="X26" s="20">
        <v>0.53605026606815398</v>
      </c>
      <c r="Y26" s="20">
        <v>0.5482912478762676</v>
      </c>
      <c r="Z26" s="20">
        <v>0.50852428794522075</v>
      </c>
      <c r="AA26" s="20">
        <v>0.50771708575859142</v>
      </c>
      <c r="AB26" s="20">
        <v>0.52442642781848892</v>
      </c>
      <c r="AC26" s="71">
        <v>0.57099999999999995</v>
      </c>
      <c r="AD26" s="20">
        <v>0.57056292352766858</v>
      </c>
      <c r="AE26" s="71">
        <v>0.54765874235659218</v>
      </c>
      <c r="AF26" s="20">
        <v>0.52417627446159687</v>
      </c>
      <c r="AG26" s="20">
        <v>0.55100000000000005</v>
      </c>
      <c r="AH26" s="62">
        <v>0.58978810058337017</v>
      </c>
      <c r="AI26" s="62">
        <v>0.58579498602514057</v>
      </c>
      <c r="AJ26" s="62">
        <v>0.58443859186795388</v>
      </c>
      <c r="AK26" s="62">
        <v>0.55341710524937837</v>
      </c>
      <c r="AL26" s="62">
        <v>0.57599635757582646</v>
      </c>
      <c r="AM26" s="73">
        <v>0.60028484096473511</v>
      </c>
      <c r="AN26" s="73">
        <v>0.55958613057953155</v>
      </c>
      <c r="AO26" s="73">
        <v>0.56170009422169909</v>
      </c>
      <c r="AP26" s="175">
        <v>0.55476396319550736</v>
      </c>
      <c r="AQ26" s="175">
        <v>0.56881896183259839</v>
      </c>
      <c r="AR26" s="73">
        <v>0.6047519844309891</v>
      </c>
      <c r="AS26" s="73">
        <v>0.59436557840141702</v>
      </c>
      <c r="AT26" s="73">
        <v>0.59133346371692219</v>
      </c>
      <c r="AU26" s="73">
        <v>0.59211544511378045</v>
      </c>
      <c r="AV26" s="73">
        <v>0.59551791042203084</v>
      </c>
      <c r="AW26" s="73">
        <v>0.61640535067792501</v>
      </c>
      <c r="AX26" s="73">
        <v>0.60316767676013416</v>
      </c>
      <c r="AY26" s="73">
        <v>0.57823277606979517</v>
      </c>
      <c r="AZ26" s="73">
        <v>0.55598658904610965</v>
      </c>
      <c r="BA26" s="73">
        <v>0.58775715977378495</v>
      </c>
      <c r="BB26" s="175">
        <v>0.56204695320158915</v>
      </c>
      <c r="BC26" s="175">
        <v>0.53507928639931523</v>
      </c>
      <c r="BD26" s="73">
        <v>0.54707648359040528</v>
      </c>
      <c r="BE26" s="73">
        <v>0.52802131434826227</v>
      </c>
      <c r="BF26" s="73">
        <v>0.54255700968481602</v>
      </c>
      <c r="BG26" s="230">
        <v>0.58213679922318362</v>
      </c>
      <c r="BH26" s="230">
        <v>0.56015323349104673</v>
      </c>
      <c r="BI26" s="230">
        <v>0.54998497297952842</v>
      </c>
      <c r="BJ26" s="230">
        <v>0.53131707968150976</v>
      </c>
      <c r="BK26" s="230">
        <v>0.55534685450828825</v>
      </c>
      <c r="BL26" s="230">
        <v>0.55822297099967422</v>
      </c>
      <c r="BM26" s="230">
        <v>0.52673991218238148</v>
      </c>
      <c r="BN26" s="230">
        <v>0.52385588500099189</v>
      </c>
      <c r="BO26" s="230">
        <v>0.53385945863734108</v>
      </c>
      <c r="BP26" s="230">
        <v>0.535566664955058</v>
      </c>
      <c r="BQ26" s="330">
        <v>0.57115830524465083</v>
      </c>
      <c r="BR26" s="330">
        <v>0.57951193182592453</v>
      </c>
      <c r="BS26" s="330">
        <v>0.55980130120712845</v>
      </c>
      <c r="BT26" s="330">
        <v>0.56151084365370074</v>
      </c>
      <c r="BU26" s="330">
        <v>0.56794501569164302</v>
      </c>
      <c r="BV26" s="330">
        <v>0.57170788984823173</v>
      </c>
      <c r="BW26" s="376">
        <v>0.55092792271278268</v>
      </c>
      <c r="BX26" s="376">
        <v>0.5441564326562921</v>
      </c>
      <c r="BY26" s="376">
        <v>0.51220564464976559</v>
      </c>
      <c r="BZ26" s="376">
        <v>0.54447133554360283</v>
      </c>
      <c r="CA26" s="382">
        <v>0.52044690023410223</v>
      </c>
      <c r="CB26" s="382">
        <v>0.50165708286672606</v>
      </c>
      <c r="CC26" s="382">
        <v>0.5049235577851503</v>
      </c>
      <c r="CD26" s="382">
        <v>0.52060365299742728</v>
      </c>
      <c r="CE26" s="382">
        <v>0.51187928883183831</v>
      </c>
      <c r="CF26" s="382">
        <f t="shared" ref="CF26:CP26" si="5">CF29/CF28</f>
        <v>0.54132620562403455</v>
      </c>
      <c r="CG26" s="382">
        <f t="shared" si="5"/>
        <v>0.5164179442927751</v>
      </c>
      <c r="CH26" s="382">
        <f t="shared" si="5"/>
        <v>0.53130412680795425</v>
      </c>
      <c r="CI26" s="382">
        <f t="shared" si="5"/>
        <v>0.53145748927303826</v>
      </c>
      <c r="CJ26" s="382">
        <f t="shared" si="5"/>
        <v>0.53009629127042024</v>
      </c>
      <c r="CK26" s="382">
        <f t="shared" si="5"/>
        <v>0.5255923597518275</v>
      </c>
      <c r="CL26" s="382">
        <f t="shared" si="5"/>
        <v>0.40942465411060314</v>
      </c>
      <c r="CM26" s="382">
        <f t="shared" si="5"/>
        <v>0.46696905848948478</v>
      </c>
      <c r="CN26" s="382">
        <f t="shared" si="5"/>
        <v>0.49476147689993105</v>
      </c>
      <c r="CO26" s="382">
        <f t="shared" si="5"/>
        <v>0.47465913318331271</v>
      </c>
      <c r="CP26" s="382">
        <f t="shared" si="5"/>
        <v>0.50496479641695313</v>
      </c>
      <c r="CQ26" s="382">
        <f t="shared" ref="CQ26:CS26" si="6">CQ29/CQ28</f>
        <v>0.4882725545452673</v>
      </c>
      <c r="CR26" s="382">
        <f t="shared" ref="CR26" si="7">CR29/CR28</f>
        <v>0.55285220125786161</v>
      </c>
      <c r="CS26" s="382">
        <f t="shared" si="6"/>
        <v>0.51610957224345011</v>
      </c>
    </row>
    <row r="27" spans="1:99" s="14" customFormat="1" ht="12">
      <c r="A27" s="14" t="s">
        <v>254</v>
      </c>
      <c r="B27" s="20">
        <v>0.21523551297796314</v>
      </c>
      <c r="C27" s="20">
        <v>0.21557856471440934</v>
      </c>
      <c r="D27" s="20">
        <v>0.20942395136426406</v>
      </c>
      <c r="E27" s="20">
        <v>0.21363568805825661</v>
      </c>
      <c r="F27" s="20">
        <v>0.19874662457892089</v>
      </c>
      <c r="G27" s="20">
        <v>0.2226135105357592</v>
      </c>
      <c r="H27" s="20">
        <v>0.21116736221477916</v>
      </c>
      <c r="I27" s="20">
        <v>0.20418731900802994</v>
      </c>
      <c r="J27" s="20">
        <v>0.21722028224232051</v>
      </c>
      <c r="K27" s="20">
        <v>0.20671811308156757</v>
      </c>
      <c r="L27" s="20">
        <v>0.21383541811463</v>
      </c>
      <c r="M27" s="20">
        <v>0.21058636429293831</v>
      </c>
      <c r="N27" s="20">
        <v>0.2067926209042196</v>
      </c>
      <c r="O27" s="20">
        <v>0.20879267551482444</v>
      </c>
      <c r="P27" s="20">
        <v>0.20627050732370547</v>
      </c>
      <c r="Q27" s="20">
        <v>0.19878535333628514</v>
      </c>
      <c r="R27" s="20">
        <v>0.20506489217834531</v>
      </c>
      <c r="S27" s="20">
        <v>0.19685523248168574</v>
      </c>
      <c r="T27" s="20">
        <v>0.19732566368647503</v>
      </c>
      <c r="U27" s="20">
        <v>0.20298355221216371</v>
      </c>
      <c r="V27" s="20">
        <v>0.21939574593182087</v>
      </c>
      <c r="W27" s="20">
        <v>0.204509486999921</v>
      </c>
      <c r="X27" s="20">
        <v>0.2130075264099362</v>
      </c>
      <c r="Y27" s="20">
        <v>0.21372850488144746</v>
      </c>
      <c r="Z27" s="20">
        <v>0.22160268135458611</v>
      </c>
      <c r="AA27" s="20">
        <v>0.20822510520123697</v>
      </c>
      <c r="AB27" s="20">
        <v>0.21412488305244753</v>
      </c>
      <c r="AC27" s="71">
        <v>0.216</v>
      </c>
      <c r="AD27" s="20">
        <v>0.21296302613917995</v>
      </c>
      <c r="AE27" s="71">
        <v>0.23411794943932424</v>
      </c>
      <c r="AF27" s="20">
        <v>0.22720634222296984</v>
      </c>
      <c r="AG27" s="20">
        <v>0.222</v>
      </c>
      <c r="AH27" s="71">
        <v>0.22028692800093472</v>
      </c>
      <c r="AI27" s="71">
        <v>0.2177107524457044</v>
      </c>
      <c r="AJ27" s="71">
        <v>0.21298013266316154</v>
      </c>
      <c r="AK27" s="71">
        <v>0.20457483561148107</v>
      </c>
      <c r="AL27" s="71">
        <v>0.21297889553033014</v>
      </c>
      <c r="AM27" s="73">
        <v>0.19954723377554781</v>
      </c>
      <c r="AN27" s="73">
        <v>0.2002451827799332</v>
      </c>
      <c r="AO27" s="73">
        <v>0.20350213146221818</v>
      </c>
      <c r="AP27" s="175">
        <v>0.21395316345728604</v>
      </c>
      <c r="AQ27" s="175">
        <v>0.2043485099899032</v>
      </c>
      <c r="AR27" s="73">
        <v>0.1969335197408246</v>
      </c>
      <c r="AS27" s="73">
        <v>0.20234457779111908</v>
      </c>
      <c r="AT27" s="73">
        <v>0.21219112183865849</v>
      </c>
      <c r="AU27" s="73">
        <v>0.21607386745809462</v>
      </c>
      <c r="AV27" s="73">
        <v>0.20703982526858877</v>
      </c>
      <c r="AW27" s="73">
        <v>0.20311640535067793</v>
      </c>
      <c r="AX27" s="73">
        <v>0.20989953824743104</v>
      </c>
      <c r="AY27" s="73">
        <v>0.20508141298584087</v>
      </c>
      <c r="AZ27" s="73">
        <v>0.20673681175633773</v>
      </c>
      <c r="BA27" s="73">
        <v>0.20620391785419248</v>
      </c>
      <c r="BB27" s="175">
        <v>0.19760837934059131</v>
      </c>
      <c r="BC27" s="175">
        <v>0.18980745281377817</v>
      </c>
      <c r="BD27" s="73">
        <v>0.19504789886751586</v>
      </c>
      <c r="BE27" s="73">
        <v>0.18025133534464957</v>
      </c>
      <c r="BF27" s="73">
        <v>0.19009712867859116</v>
      </c>
      <c r="BG27" s="230">
        <v>0.19879339565772525</v>
      </c>
      <c r="BH27" s="230">
        <v>0.19986691214135818</v>
      </c>
      <c r="BI27" s="230">
        <v>0.20373922635530636</v>
      </c>
      <c r="BJ27" s="230">
        <v>0.2020319332489745</v>
      </c>
      <c r="BK27" s="230">
        <v>0.20115750533799368</v>
      </c>
      <c r="BL27" s="230">
        <v>0.20042387641169668</v>
      </c>
      <c r="BM27" s="230">
        <v>0.20372451770789929</v>
      </c>
      <c r="BN27" s="230">
        <v>0.20665883322397033</v>
      </c>
      <c r="BO27" s="230">
        <v>0.2069901315293142</v>
      </c>
      <c r="BP27" s="230">
        <v>0.2044839945626189</v>
      </c>
      <c r="BQ27" s="330">
        <v>0.19881040996821095</v>
      </c>
      <c r="BR27" s="330">
        <v>0.20124221100049355</v>
      </c>
      <c r="BS27" s="330">
        <v>0.20503799959563709</v>
      </c>
      <c r="BT27" s="330">
        <v>0.20764288621431479</v>
      </c>
      <c r="BU27" s="330">
        <v>0.20319943204567958</v>
      </c>
      <c r="BV27" s="330">
        <v>0.2041225128810272</v>
      </c>
      <c r="BW27" s="376">
        <v>0.21757350721434618</v>
      </c>
      <c r="BX27" s="376">
        <v>0.21204534895059568</v>
      </c>
      <c r="BY27" s="376">
        <v>0.2073039766490638</v>
      </c>
      <c r="BZ27" s="376">
        <v>0.21024032064678655</v>
      </c>
      <c r="CA27" s="382">
        <v>0.20907054378358744</v>
      </c>
      <c r="CB27" s="382">
        <v>0.2071383672399805</v>
      </c>
      <c r="CC27" s="382">
        <v>0.22511857981951566</v>
      </c>
      <c r="CD27" s="382">
        <v>0.21609137334518599</v>
      </c>
      <c r="CE27" s="382">
        <v>0.21440640807311132</v>
      </c>
      <c r="CF27" s="382">
        <f t="shared" ref="CF27:CP27" si="8">CF30/CF28</f>
        <v>0.22276183751936421</v>
      </c>
      <c r="CG27" s="382">
        <f t="shared" si="8"/>
        <v>0.21838221260465115</v>
      </c>
      <c r="CH27" s="382">
        <f t="shared" si="8"/>
        <v>0.22728686140242851</v>
      </c>
      <c r="CI27" s="382">
        <f t="shared" si="8"/>
        <v>0.2284989128070464</v>
      </c>
      <c r="CJ27" s="382">
        <f t="shared" si="8"/>
        <v>0.22427458007657014</v>
      </c>
      <c r="CK27" s="382">
        <f t="shared" si="8"/>
        <v>0.23181647245797904</v>
      </c>
      <c r="CL27" s="382">
        <f t="shared" si="8"/>
        <v>0.22757335463137277</v>
      </c>
      <c r="CM27" s="382">
        <f t="shared" si="8"/>
        <v>0.23259280103658678</v>
      </c>
      <c r="CN27" s="382">
        <f t="shared" si="8"/>
        <v>0.23618253338069667</v>
      </c>
      <c r="CO27" s="382">
        <f t="shared" si="8"/>
        <v>0.23208165030937325</v>
      </c>
      <c r="CP27" s="382">
        <f t="shared" si="8"/>
        <v>0.23800164350794664</v>
      </c>
      <c r="CQ27" s="382">
        <f t="shared" ref="CQ27:CS27" si="9">CQ30/CQ28</f>
        <v>0.23189027952232152</v>
      </c>
      <c r="CR27" s="382">
        <f t="shared" ref="CR27" si="10">CR30/CR28</f>
        <v>0.2253052733430092</v>
      </c>
      <c r="CS27" s="382">
        <f t="shared" si="9"/>
        <v>0.23155743607148843</v>
      </c>
    </row>
    <row r="28" spans="1:99" s="30" customFormat="1" ht="12">
      <c r="A28" s="30" t="s">
        <v>255</v>
      </c>
      <c r="B28" s="65">
        <v>1763682</v>
      </c>
      <c r="C28" s="65">
        <v>1956419</v>
      </c>
      <c r="D28" s="65">
        <v>502549.96773000003</v>
      </c>
      <c r="E28" s="65">
        <v>510439.06096000003</v>
      </c>
      <c r="F28" s="65">
        <v>553111.28042000008</v>
      </c>
      <c r="G28" s="65">
        <v>566677.19626</v>
      </c>
      <c r="H28" s="65">
        <v>2132777.5053700004</v>
      </c>
      <c r="I28" s="65">
        <v>575305.07071</v>
      </c>
      <c r="J28" s="65">
        <v>589737.74768000003</v>
      </c>
      <c r="K28" s="65">
        <v>622765.93995999999</v>
      </c>
      <c r="L28" s="65">
        <v>670394.08749000006</v>
      </c>
      <c r="M28" s="65">
        <v>2458202.8458400005</v>
      </c>
      <c r="N28" s="65">
        <v>693607.92165999988</v>
      </c>
      <c r="O28" s="65">
        <v>733292.00663999992</v>
      </c>
      <c r="P28" s="65">
        <v>757578.00777000003</v>
      </c>
      <c r="Q28" s="65">
        <v>771596.08303999994</v>
      </c>
      <c r="R28" s="65">
        <v>2956074.0191099998</v>
      </c>
      <c r="S28" s="65">
        <v>804337.26858000003</v>
      </c>
      <c r="T28" s="65">
        <v>816726</v>
      </c>
      <c r="U28" s="65">
        <v>862730</v>
      </c>
      <c r="V28" s="65">
        <v>896147.73142000008</v>
      </c>
      <c r="W28" s="65">
        <v>3379941</v>
      </c>
      <c r="X28" s="65">
        <v>888870</v>
      </c>
      <c r="Y28" s="65">
        <v>916429</v>
      </c>
      <c r="Z28" s="65">
        <v>972046</v>
      </c>
      <c r="AA28" s="65">
        <v>1002127</v>
      </c>
      <c r="AB28" s="65">
        <v>3779472</v>
      </c>
      <c r="AC28" s="65">
        <v>1054394</v>
      </c>
      <c r="AD28" s="65">
        <v>1085385.5910599998</v>
      </c>
      <c r="AE28" s="65">
        <v>1151646</v>
      </c>
      <c r="AF28" s="65">
        <v>1159215</v>
      </c>
      <c r="AG28" s="65">
        <v>4450607</v>
      </c>
      <c r="AH28" s="65">
        <v>1198210</v>
      </c>
      <c r="AI28" s="65">
        <v>1201801</v>
      </c>
      <c r="AJ28" s="65">
        <v>1244656</v>
      </c>
      <c r="AK28" s="65">
        <v>1718794</v>
      </c>
      <c r="AL28" s="65">
        <v>5363461</v>
      </c>
      <c r="AM28" s="15">
        <v>1772217</v>
      </c>
      <c r="AN28" s="15">
        <v>1801921</v>
      </c>
      <c r="AO28" s="15">
        <v>1852015</v>
      </c>
      <c r="AP28" s="15">
        <v>1903898</v>
      </c>
      <c r="AQ28" s="15">
        <v>7330051</v>
      </c>
      <c r="AR28" s="15">
        <v>1990621</v>
      </c>
      <c r="AS28" s="15">
        <v>2012412</v>
      </c>
      <c r="AT28" s="15">
        <v>2081141</v>
      </c>
      <c r="AU28" s="15">
        <v>2094779</v>
      </c>
      <c r="AV28" s="15">
        <v>8178953</v>
      </c>
      <c r="AW28" s="15">
        <v>2156138</v>
      </c>
      <c r="AX28" s="15">
        <v>2142706</v>
      </c>
      <c r="AY28" s="15">
        <v>2223770.5180599992</v>
      </c>
      <c r="AZ28" s="15">
        <v>2316912</v>
      </c>
      <c r="BA28" s="15">
        <v>8839526.5180599988</v>
      </c>
      <c r="BB28" s="39">
        <v>2422625</v>
      </c>
      <c r="BC28" s="39">
        <v>2598428</v>
      </c>
      <c r="BD28" s="15">
        <f>BD36+BD71+BD79+BD88+BD97+BD107</f>
        <v>2652046</v>
      </c>
      <c r="BE28" s="15">
        <f>BE36+BE71+BE79+BE88+BE97+BE107</f>
        <v>2736185</v>
      </c>
      <c r="BF28" s="15">
        <f>BF36+BF71+BF79+BF88+BF97+BF107</f>
        <v>10409284</v>
      </c>
      <c r="BG28" s="233">
        <v>2851639</v>
      </c>
      <c r="BH28" s="233">
        <v>2904848</v>
      </c>
      <c r="BI28" s="233">
        <v>3017897</v>
      </c>
      <c r="BJ28" s="233">
        <v>3086814</v>
      </c>
      <c r="BK28" s="233">
        <v>11861198</v>
      </c>
      <c r="BL28" s="233">
        <v>3198102</v>
      </c>
      <c r="BM28" s="233">
        <v>3220766</v>
      </c>
      <c r="BN28" s="233">
        <v>3276550</v>
      </c>
      <c r="BO28" s="233">
        <v>3313786</v>
      </c>
      <c r="BP28" s="233">
        <v>13009204</v>
      </c>
      <c r="BQ28" s="332">
        <v>3410923</v>
      </c>
      <c r="BR28" s="332">
        <v>3375594</v>
      </c>
      <c r="BS28" s="332">
        <v>3422668</v>
      </c>
      <c r="BT28" s="332">
        <v>3439800</v>
      </c>
      <c r="BU28" s="327">
        <v>13648985</v>
      </c>
      <c r="BV28" s="327">
        <v>3423640</v>
      </c>
      <c r="BW28" s="371">
        <v>3415209</v>
      </c>
      <c r="BX28" s="371">
        <v>3486740</v>
      </c>
      <c r="BY28" s="371">
        <v>3539387</v>
      </c>
      <c r="BZ28" s="371">
        <v>13864976</v>
      </c>
      <c r="CA28" s="371">
        <v>3589884</v>
      </c>
      <c r="CB28" s="371">
        <v>3655822</v>
      </c>
      <c r="CC28" s="371">
        <v>3686968</v>
      </c>
      <c r="CD28" s="371">
        <v>3697621</v>
      </c>
      <c r="CE28" s="371">
        <v>14630295</v>
      </c>
      <c r="CF28" s="371">
        <f t="shared" ref="CF28:CS28" si="11">CF36+CF71+CF79+CF88+CF97+CF107</f>
        <v>3648484</v>
      </c>
      <c r="CG28" s="371">
        <f t="shared" si="11"/>
        <v>3704331</v>
      </c>
      <c r="CH28" s="371">
        <f t="shared" si="11"/>
        <v>3733709</v>
      </c>
      <c r="CI28" s="371">
        <f t="shared" si="11"/>
        <v>3811191</v>
      </c>
      <c r="CJ28" s="371">
        <f t="shared" si="11"/>
        <v>14897716</v>
      </c>
      <c r="CK28" s="371">
        <f t="shared" si="11"/>
        <v>3762705</v>
      </c>
      <c r="CL28" s="371">
        <f t="shared" si="11"/>
        <v>3681090</v>
      </c>
      <c r="CM28" s="371">
        <f t="shared" si="11"/>
        <v>3702922</v>
      </c>
      <c r="CN28" s="371">
        <f t="shared" si="11"/>
        <v>3828560</v>
      </c>
      <c r="CO28" s="371">
        <f t="shared" si="11"/>
        <v>14975277</v>
      </c>
      <c r="CP28" s="371">
        <f t="shared" si="11"/>
        <v>3807709</v>
      </c>
      <c r="CQ28" s="371">
        <f>CQ36+CQ71+CQ79+CQ88+CQ97+CQ107</f>
        <v>3932101</v>
      </c>
      <c r="CR28" s="371">
        <f>CR36+CR71+CR79+CR88+CR97+CR107</f>
        <v>4134000</v>
      </c>
      <c r="CS28" s="371">
        <f t="shared" si="11"/>
        <v>11873810</v>
      </c>
    </row>
    <row r="29" spans="1:99" s="30" customFormat="1" ht="12">
      <c r="A29" s="30" t="s">
        <v>256</v>
      </c>
      <c r="B29" s="65">
        <v>1034075</v>
      </c>
      <c r="C29" s="65">
        <v>1163574</v>
      </c>
      <c r="D29" s="65">
        <v>301477.7942</v>
      </c>
      <c r="E29" s="65">
        <v>305959.51456999994</v>
      </c>
      <c r="F29" s="65">
        <v>343750.70327000006</v>
      </c>
      <c r="G29" s="65">
        <v>360355.59487999999</v>
      </c>
      <c r="H29" s="65">
        <v>1311543.6069200002</v>
      </c>
      <c r="I29" s="65">
        <v>348316.61091000005</v>
      </c>
      <c r="J29" s="65">
        <v>352453.68518999993</v>
      </c>
      <c r="K29" s="65">
        <v>376901.59051999997</v>
      </c>
      <c r="L29" s="65">
        <v>391181.32409999997</v>
      </c>
      <c r="M29" s="65">
        <v>1468853.2107199999</v>
      </c>
      <c r="N29" s="65">
        <v>421413.06867999997</v>
      </c>
      <c r="O29" s="65">
        <v>445678.52742</v>
      </c>
      <c r="P29" s="65">
        <v>456978.96850000008</v>
      </c>
      <c r="Q29" s="65">
        <v>426446.67120999994</v>
      </c>
      <c r="R29" s="65">
        <v>1750517.23581</v>
      </c>
      <c r="S29" s="65">
        <v>456948.43811000005</v>
      </c>
      <c r="T29" s="65">
        <v>452596</v>
      </c>
      <c r="U29" s="65">
        <v>484093</v>
      </c>
      <c r="V29" s="65">
        <v>467167.56189000001</v>
      </c>
      <c r="W29" s="65">
        <v>1860805</v>
      </c>
      <c r="X29" s="65">
        <v>476479</v>
      </c>
      <c r="Y29" s="65">
        <v>502470</v>
      </c>
      <c r="Z29" s="65">
        <v>494309</v>
      </c>
      <c r="AA29" s="65">
        <v>508797</v>
      </c>
      <c r="AB29" s="65">
        <v>1982055</v>
      </c>
      <c r="AC29" s="65">
        <v>601968</v>
      </c>
      <c r="AD29" s="65">
        <v>619280.77598999999</v>
      </c>
      <c r="AE29" s="65">
        <v>630709</v>
      </c>
      <c r="AF29" s="65">
        <v>607633</v>
      </c>
      <c r="AG29" s="65">
        <v>2454554</v>
      </c>
      <c r="AH29" s="65">
        <v>706690</v>
      </c>
      <c r="AI29" s="65">
        <v>704009</v>
      </c>
      <c r="AJ29" s="65">
        <v>727425</v>
      </c>
      <c r="AK29" s="65">
        <v>951210</v>
      </c>
      <c r="AL29" s="15">
        <v>3089334</v>
      </c>
      <c r="AM29" s="15">
        <v>1063835</v>
      </c>
      <c r="AN29" s="15">
        <v>1008330</v>
      </c>
      <c r="AO29" s="15">
        <v>1041093</v>
      </c>
      <c r="AP29" s="15">
        <v>1056214</v>
      </c>
      <c r="AQ29" s="15">
        <v>4169472</v>
      </c>
      <c r="AR29" s="15">
        <v>1203832</v>
      </c>
      <c r="AS29" s="15">
        <v>1195942</v>
      </c>
      <c r="AT29" s="15">
        <v>1230588</v>
      </c>
      <c r="AU29" s="15">
        <v>1240351</v>
      </c>
      <c r="AV29" s="15">
        <v>4870713</v>
      </c>
      <c r="AW29" s="15">
        <v>1329055</v>
      </c>
      <c r="AX29" s="15">
        <v>1292411</v>
      </c>
      <c r="AY29" s="15">
        <v>1285857</v>
      </c>
      <c r="AZ29" s="15">
        <v>1288172</v>
      </c>
      <c r="BA29" s="15">
        <v>5195495</v>
      </c>
      <c r="BB29" s="39">
        <v>1361629</v>
      </c>
      <c r="BC29" s="39">
        <v>1390365</v>
      </c>
      <c r="BD29" s="15">
        <v>1450872</v>
      </c>
      <c r="BE29" s="15">
        <v>1444764</v>
      </c>
      <c r="BF29" s="39">
        <v>5647630</v>
      </c>
      <c r="BG29" s="233">
        <v>1660044</v>
      </c>
      <c r="BH29" s="233">
        <v>1627160</v>
      </c>
      <c r="BI29" s="233">
        <v>1659798</v>
      </c>
      <c r="BJ29" s="233">
        <v>1640077</v>
      </c>
      <c r="BK29" s="233">
        <v>6587079</v>
      </c>
      <c r="BL29" s="233">
        <v>1785254</v>
      </c>
      <c r="BM29" s="233">
        <v>1696506</v>
      </c>
      <c r="BN29" s="233">
        <v>1716440</v>
      </c>
      <c r="BO29" s="233">
        <v>1769096</v>
      </c>
      <c r="BP29" s="233">
        <v>6967296</v>
      </c>
      <c r="BQ29" s="332">
        <v>1948177</v>
      </c>
      <c r="BR29" s="332">
        <v>1956197</v>
      </c>
      <c r="BS29" s="332">
        <v>1916014</v>
      </c>
      <c r="BT29" s="332">
        <v>1931485</v>
      </c>
      <c r="BU29" s="327">
        <v>7751873</v>
      </c>
      <c r="BV29" s="327">
        <v>1957322</v>
      </c>
      <c r="BW29" s="371">
        <v>1881534</v>
      </c>
      <c r="BX29" s="371">
        <v>1897332</v>
      </c>
      <c r="BY29" s="371">
        <v>1812894</v>
      </c>
      <c r="BZ29" s="371">
        <v>7549082</v>
      </c>
      <c r="CA29" s="371">
        <v>1868344</v>
      </c>
      <c r="CB29" s="371">
        <v>1833969</v>
      </c>
      <c r="CC29" s="371">
        <v>1861637</v>
      </c>
      <c r="CD29" s="371">
        <v>1924995</v>
      </c>
      <c r="CE29" s="371">
        <v>7488945</v>
      </c>
      <c r="CF29" s="371">
        <f t="shared" ref="CF29:CS29" si="12">CF37+CF72+CF80+CF89+CF98+CF108</f>
        <v>1975020</v>
      </c>
      <c r="CG29" s="371">
        <f t="shared" si="12"/>
        <v>1912983</v>
      </c>
      <c r="CH29" s="371">
        <f t="shared" si="12"/>
        <v>1983735</v>
      </c>
      <c r="CI29" s="371">
        <f t="shared" si="12"/>
        <v>2025486</v>
      </c>
      <c r="CJ29" s="371">
        <f t="shared" si="12"/>
        <v>7897224</v>
      </c>
      <c r="CK29" s="371">
        <f t="shared" si="12"/>
        <v>1977649</v>
      </c>
      <c r="CL29" s="371">
        <f t="shared" si="12"/>
        <v>1507129</v>
      </c>
      <c r="CM29" s="371">
        <f t="shared" si="12"/>
        <v>1729150</v>
      </c>
      <c r="CN29" s="371">
        <f t="shared" si="12"/>
        <v>1894224</v>
      </c>
      <c r="CO29" s="371">
        <f t="shared" si="12"/>
        <v>7108152</v>
      </c>
      <c r="CP29" s="371">
        <f t="shared" si="12"/>
        <v>1922759</v>
      </c>
      <c r="CQ29" s="371">
        <f t="shared" si="12"/>
        <v>1919937</v>
      </c>
      <c r="CR29" s="371">
        <f t="shared" si="12"/>
        <v>2285491</v>
      </c>
      <c r="CS29" s="371">
        <f t="shared" si="12"/>
        <v>6128187</v>
      </c>
    </row>
    <row r="30" spans="1:99" s="1" customFormat="1" ht="12">
      <c r="A30" s="1" t="s">
        <v>257</v>
      </c>
      <c r="B30" s="15">
        <v>379607</v>
      </c>
      <c r="C30" s="15">
        <v>421762</v>
      </c>
      <c r="D30" s="15">
        <v>105246</v>
      </c>
      <c r="E30" s="15">
        <v>109048</v>
      </c>
      <c r="F30" s="15">
        <v>109929</v>
      </c>
      <c r="G30" s="15">
        <v>126150</v>
      </c>
      <c r="H30" s="15">
        <v>450373</v>
      </c>
      <c r="I30" s="15">
        <v>117470</v>
      </c>
      <c r="J30" s="15">
        <v>128103</v>
      </c>
      <c r="K30" s="15">
        <v>128737</v>
      </c>
      <c r="L30" s="15">
        <v>143354</v>
      </c>
      <c r="M30" s="15">
        <v>517664</v>
      </c>
      <c r="N30" s="15">
        <v>143433</v>
      </c>
      <c r="O30" s="15">
        <v>153106</v>
      </c>
      <c r="P30" s="15">
        <v>156266</v>
      </c>
      <c r="Q30" s="15">
        <v>153382</v>
      </c>
      <c r="R30" s="15">
        <v>606187</v>
      </c>
      <c r="S30" s="15">
        <v>158338</v>
      </c>
      <c r="T30" s="15">
        <v>161161</v>
      </c>
      <c r="U30" s="15">
        <v>175120</v>
      </c>
      <c r="V30" s="15">
        <v>196611</v>
      </c>
      <c r="W30" s="15">
        <v>691230</v>
      </c>
      <c r="X30" s="15">
        <v>189336</v>
      </c>
      <c r="Y30" s="15">
        <v>195867</v>
      </c>
      <c r="Z30" s="15">
        <v>215408</v>
      </c>
      <c r="AA30" s="15">
        <v>208668</v>
      </c>
      <c r="AB30" s="15">
        <v>809279</v>
      </c>
      <c r="AC30" s="15">
        <v>227436</v>
      </c>
      <c r="AD30" s="15">
        <v>232522</v>
      </c>
      <c r="AE30" s="15">
        <v>269621</v>
      </c>
      <c r="AF30" s="15">
        <v>263381</v>
      </c>
      <c r="AG30" s="15">
        <v>988034.75399999996</v>
      </c>
      <c r="AH30" s="15">
        <v>263950</v>
      </c>
      <c r="AI30" s="15">
        <v>261645</v>
      </c>
      <c r="AJ30" s="15">
        <v>265087</v>
      </c>
      <c r="AK30" s="15">
        <v>351622</v>
      </c>
      <c r="AL30" s="15">
        <v>1142304</v>
      </c>
      <c r="AM30" s="15">
        <v>353641</v>
      </c>
      <c r="AN30" s="15">
        <v>360826</v>
      </c>
      <c r="AO30" s="15">
        <v>376073</v>
      </c>
      <c r="AP30" s="15">
        <v>407345</v>
      </c>
      <c r="AQ30" s="15">
        <v>1497885</v>
      </c>
      <c r="AR30" s="15">
        <v>392020</v>
      </c>
      <c r="AS30" s="15">
        <v>407144</v>
      </c>
      <c r="AT30" s="15">
        <v>441578</v>
      </c>
      <c r="AU30" s="15">
        <v>452627</v>
      </c>
      <c r="AV30" s="15">
        <v>1693369</v>
      </c>
      <c r="AW30" s="15">
        <v>437947</v>
      </c>
      <c r="AX30" s="15">
        <v>449753</v>
      </c>
      <c r="AY30" s="15">
        <v>456054</v>
      </c>
      <c r="AZ30" s="15">
        <v>478991</v>
      </c>
      <c r="BA30" s="15">
        <v>1822745</v>
      </c>
      <c r="BB30" s="39">
        <v>478731</v>
      </c>
      <c r="BC30" s="39">
        <v>493201</v>
      </c>
      <c r="BD30" s="39">
        <v>513642</v>
      </c>
      <c r="BE30" s="39">
        <v>547409</v>
      </c>
      <c r="BF30" s="39">
        <v>2032983</v>
      </c>
      <c r="BG30" s="233">
        <v>566887</v>
      </c>
      <c r="BH30" s="233">
        <v>580583</v>
      </c>
      <c r="BI30" s="233">
        <v>614864</v>
      </c>
      <c r="BJ30" s="233">
        <v>623635</v>
      </c>
      <c r="BK30" s="233">
        <v>2385969</v>
      </c>
      <c r="BL30" s="233">
        <v>640976</v>
      </c>
      <c r="BM30" s="233">
        <v>656149</v>
      </c>
      <c r="BN30" s="233">
        <v>677128</v>
      </c>
      <c r="BO30" s="233">
        <v>685921</v>
      </c>
      <c r="BP30" s="233">
        <v>2660174</v>
      </c>
      <c r="BQ30" s="332">
        <v>678127</v>
      </c>
      <c r="BR30" s="332">
        <v>679312</v>
      </c>
      <c r="BS30" s="332">
        <v>701777</v>
      </c>
      <c r="BT30" s="332">
        <v>714250</v>
      </c>
      <c r="BU30" s="327">
        <v>2773466</v>
      </c>
      <c r="BV30" s="327">
        <v>698842</v>
      </c>
      <c r="BW30" s="371">
        <v>743059</v>
      </c>
      <c r="BX30" s="371">
        <v>739347</v>
      </c>
      <c r="BY30" s="371">
        <v>733729</v>
      </c>
      <c r="BZ30" s="371">
        <v>2914977</v>
      </c>
      <c r="CA30" s="371">
        <v>750539</v>
      </c>
      <c r="CB30" s="371">
        <v>757261</v>
      </c>
      <c r="CC30" s="371">
        <v>830005</v>
      </c>
      <c r="CD30" s="371">
        <v>799024</v>
      </c>
      <c r="CE30" s="371">
        <v>3136829</v>
      </c>
      <c r="CF30" s="371">
        <f t="shared" ref="CF30:CS30" si="13">CF38+CF73+CF81+CF90+CF99+CF109</f>
        <v>812743</v>
      </c>
      <c r="CG30" s="371">
        <f t="shared" si="13"/>
        <v>808960</v>
      </c>
      <c r="CH30" s="371">
        <f t="shared" si="13"/>
        <v>848623</v>
      </c>
      <c r="CI30" s="371">
        <f t="shared" si="13"/>
        <v>870853</v>
      </c>
      <c r="CJ30" s="371">
        <f t="shared" si="13"/>
        <v>3341179</v>
      </c>
      <c r="CK30" s="371">
        <f t="shared" si="13"/>
        <v>872257</v>
      </c>
      <c r="CL30" s="371">
        <f t="shared" si="13"/>
        <v>837718</v>
      </c>
      <c r="CM30" s="371">
        <f t="shared" si="13"/>
        <v>861273</v>
      </c>
      <c r="CN30" s="371">
        <f t="shared" si="13"/>
        <v>904239</v>
      </c>
      <c r="CO30" s="371">
        <f t="shared" si="13"/>
        <v>3475487</v>
      </c>
      <c r="CP30" s="371">
        <f t="shared" si="13"/>
        <v>906241</v>
      </c>
      <c r="CQ30" s="371">
        <f t="shared" si="13"/>
        <v>911816</v>
      </c>
      <c r="CR30" s="371">
        <f t="shared" si="13"/>
        <v>931412</v>
      </c>
      <c r="CS30" s="371">
        <f t="shared" si="13"/>
        <v>2749469</v>
      </c>
      <c r="CT30" s="328"/>
    </row>
    <row r="31" spans="1:99" s="1" customFormat="1" ht="12">
      <c r="A31" s="21"/>
      <c r="B31" s="42"/>
      <c r="C31" s="42"/>
      <c r="D31" s="57"/>
      <c r="E31" s="57"/>
      <c r="F31" s="57"/>
      <c r="G31" s="57"/>
      <c r="H31" s="57"/>
      <c r="I31" s="57"/>
      <c r="J31" s="57"/>
      <c r="K31" s="57"/>
      <c r="L31" s="57"/>
      <c r="M31" s="57"/>
      <c r="N31" s="57"/>
      <c r="O31" s="57"/>
      <c r="P31" s="57"/>
      <c r="Q31" s="57"/>
      <c r="R31" s="57"/>
      <c r="S31" s="57"/>
      <c r="T31" s="57"/>
      <c r="U31" s="57"/>
      <c r="V31" s="57"/>
      <c r="W31" s="57"/>
      <c r="X31" s="57"/>
      <c r="Y31" s="57"/>
      <c r="Z31" s="57"/>
      <c r="AA31" s="57"/>
      <c r="AB31" s="57"/>
      <c r="AC31" s="57"/>
      <c r="AD31" s="57"/>
      <c r="AE31" s="57"/>
      <c r="AF31" s="57"/>
      <c r="AG31" s="57"/>
      <c r="AH31" s="57"/>
      <c r="AI31" s="57"/>
      <c r="AJ31" s="57"/>
      <c r="AK31" s="57"/>
      <c r="AL31" s="57"/>
      <c r="AM31" s="57"/>
      <c r="AN31" s="57"/>
      <c r="AO31" s="57"/>
      <c r="AP31" s="57"/>
      <c r="AQ31" s="57"/>
      <c r="AR31" s="57"/>
      <c r="AS31" s="57"/>
      <c r="AT31" s="57"/>
      <c r="AU31" s="57"/>
      <c r="AV31" s="57"/>
      <c r="AW31" s="57"/>
      <c r="AX31" s="57"/>
      <c r="AY31" s="57"/>
      <c r="AZ31" s="57"/>
      <c r="BA31" s="57"/>
      <c r="BB31" s="57"/>
      <c r="BC31" s="57"/>
      <c r="BD31" s="57"/>
      <c r="BE31" s="57"/>
      <c r="BF31" s="57"/>
      <c r="BG31" s="57"/>
      <c r="BH31" s="57"/>
      <c r="BI31" s="57"/>
      <c r="BJ31" s="57"/>
      <c r="BK31" s="57"/>
      <c r="BL31" s="57"/>
      <c r="BM31" s="57"/>
      <c r="BN31" s="57"/>
      <c r="BO31" s="57"/>
      <c r="BP31" s="57"/>
      <c r="BQ31" s="254"/>
      <c r="BR31" s="254"/>
      <c r="BS31" s="254"/>
      <c r="BT31" s="272"/>
      <c r="BU31" s="272"/>
      <c r="BV31" s="285"/>
      <c r="BW31" s="374"/>
      <c r="BX31" s="374"/>
      <c r="BY31" s="374"/>
      <c r="BZ31" s="374"/>
      <c r="CA31" s="374"/>
      <c r="CB31" s="374"/>
      <c r="CC31" s="374"/>
      <c r="CD31" s="374"/>
      <c r="CE31" s="374"/>
      <c r="CF31" s="374"/>
      <c r="CG31" s="374"/>
      <c r="CH31" s="374"/>
      <c r="CI31" s="374"/>
      <c r="CJ31" s="374"/>
      <c r="CK31" s="374"/>
      <c r="CL31" s="374"/>
      <c r="CM31" s="374"/>
      <c r="CN31" s="374"/>
      <c r="CO31" s="374"/>
      <c r="CP31" s="374"/>
      <c r="CQ31" s="374"/>
      <c r="CR31" s="374"/>
      <c r="CS31" s="374"/>
      <c r="CT31" s="408"/>
    </row>
    <row r="32" spans="1:99" s="24" customFormat="1" ht="15">
      <c r="A32" s="23" t="s">
        <v>258</v>
      </c>
      <c r="B32" s="43"/>
      <c r="C32" s="43"/>
      <c r="D32" s="41"/>
      <c r="E32" s="41"/>
      <c r="F32" s="41"/>
      <c r="G32" s="41"/>
      <c r="H32" s="41"/>
      <c r="I32" s="54"/>
      <c r="J32" s="54"/>
      <c r="K32" s="54"/>
      <c r="L32" s="54"/>
      <c r="M32" s="41"/>
      <c r="N32" s="54"/>
      <c r="O32" s="54"/>
      <c r="P32" s="54"/>
      <c r="Q32" s="54"/>
      <c r="R32" s="41"/>
      <c r="S32" s="54"/>
      <c r="T32" s="54"/>
      <c r="U32" s="54"/>
      <c r="V32" s="54"/>
      <c r="W32" s="41"/>
      <c r="X32" s="54"/>
      <c r="Y32" s="55"/>
      <c r="Z32" s="55"/>
      <c r="AA32" s="55"/>
      <c r="AB32" s="41"/>
      <c r="AD32" s="55"/>
      <c r="AE32" s="56"/>
      <c r="AF32" s="56"/>
      <c r="AG32" s="41"/>
      <c r="AH32" s="44"/>
      <c r="BQ32" s="247"/>
      <c r="BR32" s="247"/>
      <c r="BS32" s="247"/>
      <c r="BT32" s="275"/>
      <c r="BU32" s="275"/>
      <c r="BV32" s="287"/>
      <c r="BW32" s="287"/>
      <c r="BX32" s="287"/>
      <c r="BY32" s="287"/>
      <c r="BZ32" s="287"/>
      <c r="CA32" s="287"/>
      <c r="CB32" s="287"/>
      <c r="CC32" s="287"/>
      <c r="CD32" s="287"/>
      <c r="CE32" s="287"/>
      <c r="CF32" s="287"/>
      <c r="CG32" s="287"/>
      <c r="CK32" s="287"/>
      <c r="CL32" s="287"/>
      <c r="CM32" s="287"/>
      <c r="CN32" s="287"/>
      <c r="CO32" s="287"/>
      <c r="CP32" s="287"/>
      <c r="CQ32" s="287"/>
      <c r="CR32" s="287"/>
      <c r="CS32" s="287"/>
    </row>
    <row r="33" spans="1:99" s="1" customFormat="1" ht="12">
      <c r="A33" s="32" t="s">
        <v>259</v>
      </c>
      <c r="B33" s="60">
        <v>0.15635465756553388</v>
      </c>
      <c r="C33" s="60">
        <v>0.1635333824991809</v>
      </c>
      <c r="D33" s="60">
        <v>0.16178566013841691</v>
      </c>
      <c r="E33" s="60">
        <v>0.16683442870554221</v>
      </c>
      <c r="F33" s="60">
        <v>0.16316248922019264</v>
      </c>
      <c r="G33" s="60">
        <v>0.15583255037436047</v>
      </c>
      <c r="H33" s="60">
        <v>0.16183934361561539</v>
      </c>
      <c r="I33" s="60">
        <v>0.16178533944250648</v>
      </c>
      <c r="J33" s="60">
        <v>0.1660605524687305</v>
      </c>
      <c r="K33" s="60">
        <v>0.16589954288167066</v>
      </c>
      <c r="L33" s="60">
        <v>0.17736773662632271</v>
      </c>
      <c r="M33" s="60">
        <v>0.16817231976261179</v>
      </c>
      <c r="N33" s="60">
        <v>0.17066883454234863</v>
      </c>
      <c r="O33" s="60">
        <v>0.17240873065907145</v>
      </c>
      <c r="P33" s="60">
        <v>0.15977730091948286</v>
      </c>
      <c r="Q33" s="60">
        <v>0.17351049078410785</v>
      </c>
      <c r="R33" s="60">
        <v>0.16900888812647633</v>
      </c>
      <c r="S33" s="60">
        <v>0.17064096702338943</v>
      </c>
      <c r="T33" s="60">
        <v>0.18565881884481603</v>
      </c>
      <c r="U33" s="60">
        <v>0.18150366669716131</v>
      </c>
      <c r="V33" s="60">
        <v>0.19065590988689338</v>
      </c>
      <c r="W33" s="60">
        <v>0.1819864204781465</v>
      </c>
      <c r="X33" s="60">
        <v>0.20604434646633155</v>
      </c>
      <c r="Y33" s="60">
        <v>0.20246674499949879</v>
      </c>
      <c r="Z33" s="60">
        <v>0.19839924001553688</v>
      </c>
      <c r="AA33" s="60">
        <v>0.20474945173530149</v>
      </c>
      <c r="AB33" s="60">
        <v>0.20284859297525737</v>
      </c>
      <c r="AC33" s="60">
        <v>0.20835501641775039</v>
      </c>
      <c r="AD33" s="60">
        <v>0.20058026664450801</v>
      </c>
      <c r="AE33" s="60">
        <v>0.19719410129349574</v>
      </c>
      <c r="AF33" s="60">
        <v>0.20147710614859426</v>
      </c>
      <c r="AG33" s="60">
        <v>0.20167027577512309</v>
      </c>
      <c r="AH33" s="69">
        <v>0.20899999999999999</v>
      </c>
      <c r="AI33" s="69">
        <v>0.193</v>
      </c>
      <c r="AJ33" s="69">
        <v>0.20499999999999999</v>
      </c>
      <c r="AK33" s="69">
        <v>0.20200000000000001</v>
      </c>
      <c r="AL33" s="69">
        <v>0.20200000000000001</v>
      </c>
      <c r="AM33" s="69">
        <v>0.27479999999999999</v>
      </c>
      <c r="AN33" s="69">
        <v>0.25519999999999998</v>
      </c>
      <c r="AO33" s="69">
        <v>0.26729999999999998</v>
      </c>
      <c r="AP33" s="69">
        <v>0.29609999999999997</v>
      </c>
      <c r="AQ33" s="69">
        <v>0.27100000000000002</v>
      </c>
      <c r="AR33" s="69">
        <v>0.27679999999999999</v>
      </c>
      <c r="AS33" s="62">
        <v>0.25750000000000001</v>
      </c>
      <c r="AT33" s="69">
        <v>0.26700000000000002</v>
      </c>
      <c r="AU33" s="69">
        <v>0.27500000000000002</v>
      </c>
      <c r="AV33" s="69">
        <v>0.26900000000000002</v>
      </c>
      <c r="AW33" s="69">
        <v>0.26600000000000001</v>
      </c>
      <c r="AX33" s="69">
        <v>0.24399999999999999</v>
      </c>
      <c r="AY33" s="69">
        <v>0.25800000000000001</v>
      </c>
      <c r="AZ33" s="69">
        <v>0.27400000000000002</v>
      </c>
      <c r="BA33" s="69">
        <v>0.26100000000000001</v>
      </c>
      <c r="BB33" s="69">
        <v>0.25700000000000001</v>
      </c>
      <c r="BC33" s="69">
        <v>0.24199999999999999</v>
      </c>
      <c r="BD33" s="69">
        <v>0.26500000000000001</v>
      </c>
      <c r="BE33" s="62">
        <v>0.28499999999999998</v>
      </c>
      <c r="BF33" s="62">
        <v>0.26300000000000001</v>
      </c>
      <c r="BG33" s="237">
        <v>0.27</v>
      </c>
      <c r="BH33" s="237">
        <v>0.251</v>
      </c>
      <c r="BI33" s="237">
        <v>0.254</v>
      </c>
      <c r="BJ33" s="73">
        <v>0.27800000000000002</v>
      </c>
      <c r="BK33" s="73">
        <v>0.26300000000000001</v>
      </c>
      <c r="BL33" s="73">
        <v>0.27400000000000002</v>
      </c>
      <c r="BM33" s="62">
        <v>0.254</v>
      </c>
      <c r="BN33" s="62">
        <v>0.26500000000000001</v>
      </c>
      <c r="BO33" s="62">
        <v>0.29699999999999999</v>
      </c>
      <c r="BP33" s="62">
        <v>0.27400000000000002</v>
      </c>
      <c r="BQ33" s="249">
        <v>0.30399999999999999</v>
      </c>
      <c r="BR33" s="249">
        <v>0.27600000000000002</v>
      </c>
      <c r="BS33" s="249">
        <v>0.28000000000000003</v>
      </c>
      <c r="BT33" s="249">
        <v>0.29199999999999998</v>
      </c>
      <c r="BU33" s="249">
        <v>0.29199999999999998</v>
      </c>
      <c r="BV33" s="249">
        <v>0.27600000000000002</v>
      </c>
      <c r="BW33" s="249">
        <v>0.27</v>
      </c>
      <c r="BX33" s="249">
        <v>0.26900000000000002</v>
      </c>
      <c r="BY33" s="249">
        <v>0.28499999999999998</v>
      </c>
      <c r="BZ33" s="249">
        <v>0.27600000000000002</v>
      </c>
      <c r="CA33" s="249">
        <v>0.28399999999999997</v>
      </c>
      <c r="CB33" s="249">
        <v>0.27400000000000002</v>
      </c>
      <c r="CC33" s="249">
        <v>0.27300000000000002</v>
      </c>
      <c r="CD33" s="249">
        <v>0.27900000000000003</v>
      </c>
      <c r="CE33" s="249">
        <v>0.27700000000000002</v>
      </c>
      <c r="CF33" s="249">
        <v>0.28699999999999998</v>
      </c>
      <c r="CG33" s="382">
        <v>0.26400000000000001</v>
      </c>
      <c r="CH33" s="382">
        <v>0.26500000000000001</v>
      </c>
      <c r="CI33" s="382">
        <v>0.28799999999999998</v>
      </c>
      <c r="CJ33" s="382">
        <v>0.27200000000000002</v>
      </c>
      <c r="CK33" s="382">
        <v>0.28000000000000003</v>
      </c>
      <c r="CL33" s="382">
        <v>0.26400000000000001</v>
      </c>
      <c r="CM33" s="382">
        <v>0.26900000000000002</v>
      </c>
      <c r="CN33" s="382">
        <v>0.28999999999999998</v>
      </c>
      <c r="CO33" s="382">
        <v>0.27400000000000002</v>
      </c>
      <c r="CP33" s="420"/>
      <c r="CQ33" s="420"/>
      <c r="CR33" s="420"/>
      <c r="CS33" s="420"/>
    </row>
    <row r="34" spans="1:99" s="31" customFormat="1" ht="12">
      <c r="A34" s="33" t="s">
        <v>260</v>
      </c>
      <c r="B34" s="60">
        <v>0.57943827482589871</v>
      </c>
      <c r="C34" s="60">
        <v>0.58496622833929934</v>
      </c>
      <c r="D34" s="60">
        <v>0.61188922719866568</v>
      </c>
      <c r="E34" s="60">
        <v>0.55902937372650396</v>
      </c>
      <c r="F34" s="60">
        <v>0.59585918949147809</v>
      </c>
      <c r="G34" s="60">
        <v>0.59917883168288888</v>
      </c>
      <c r="H34" s="60">
        <v>0.59144080363213225</v>
      </c>
      <c r="I34" s="60">
        <v>0.6219532257191468</v>
      </c>
      <c r="J34" s="60">
        <v>0.58046635158736881</v>
      </c>
      <c r="K34" s="60">
        <v>0.59216135584332086</v>
      </c>
      <c r="L34" s="60">
        <v>0.58414722898074123</v>
      </c>
      <c r="M34" s="60">
        <v>0.59406915814384731</v>
      </c>
      <c r="N34" s="60">
        <v>0.62497234870333329</v>
      </c>
      <c r="O34" s="60">
        <v>0.60556008513807424</v>
      </c>
      <c r="P34" s="60">
        <v>0.59332759713059624</v>
      </c>
      <c r="Q34" s="60">
        <v>0.52381450905943494</v>
      </c>
      <c r="R34" s="60">
        <v>0.58535124783054826</v>
      </c>
      <c r="S34" s="60">
        <v>0.53639579057062259</v>
      </c>
      <c r="T34" s="60">
        <v>0.50909132033871163</v>
      </c>
      <c r="U34" s="60">
        <v>0.51068700752202079</v>
      </c>
      <c r="V34" s="60">
        <v>0.47838261633346879</v>
      </c>
      <c r="W34" s="60">
        <v>0.50761210556074998</v>
      </c>
      <c r="X34" s="60">
        <v>0.51065399866596095</v>
      </c>
      <c r="Y34" s="60">
        <v>0.51849680201766435</v>
      </c>
      <c r="Z34" s="60">
        <v>0.49380675689226339</v>
      </c>
      <c r="AA34" s="60">
        <v>0.48161985846909211</v>
      </c>
      <c r="AB34" s="60">
        <v>0.50056806734624437</v>
      </c>
      <c r="AC34" s="60">
        <v>0.55116550670652875</v>
      </c>
      <c r="AD34" s="60">
        <v>0.54592252811065356</v>
      </c>
      <c r="AE34" s="60">
        <v>0.51006761476634643</v>
      </c>
      <c r="AF34" s="60">
        <v>0.48795619626509051</v>
      </c>
      <c r="AG34" s="60">
        <v>0.52279330891498255</v>
      </c>
      <c r="AH34" s="71">
        <v>0.57382825389010805</v>
      </c>
      <c r="AI34" s="71">
        <v>0.55237771884896114</v>
      </c>
      <c r="AJ34" s="71">
        <v>0.56728111273078297</v>
      </c>
      <c r="AK34" s="71">
        <v>0.57266719866581783</v>
      </c>
      <c r="AL34" s="71">
        <v>0.56722565239979217</v>
      </c>
      <c r="AM34" s="73">
        <v>0.61873902844511919</v>
      </c>
      <c r="AN34" s="73">
        <v>0.57860222553339891</v>
      </c>
      <c r="AO34" s="73">
        <v>0.57594601715823579</v>
      </c>
      <c r="AP34" s="73">
        <v>0.57086350162787303</v>
      </c>
      <c r="AQ34" s="73">
        <v>0.58552354672675511</v>
      </c>
      <c r="AR34" s="73">
        <v>0.62424873360300093</v>
      </c>
      <c r="AS34" s="73">
        <v>0.61739449399866264</v>
      </c>
      <c r="AT34" s="73">
        <v>0.61190697661474969</v>
      </c>
      <c r="AU34" s="73">
        <v>0.60684321615586334</v>
      </c>
      <c r="AV34" s="73">
        <v>0.61494717523932341</v>
      </c>
      <c r="AW34" s="73">
        <v>0.64695504288052008</v>
      </c>
      <c r="AX34" s="73">
        <v>0.63285545208597171</v>
      </c>
      <c r="AY34" s="73">
        <v>0.59468480062215889</v>
      </c>
      <c r="AZ34" s="73">
        <v>0.56172185638623895</v>
      </c>
      <c r="BA34" s="73">
        <v>0.60766519292114041</v>
      </c>
      <c r="BB34" s="73">
        <v>0.56441555830853829</v>
      </c>
      <c r="BC34" s="73">
        <v>0.54836657333860273</v>
      </c>
      <c r="BD34" s="73">
        <v>0.55572431197631711</v>
      </c>
      <c r="BE34" s="73">
        <v>0.54368827534242892</v>
      </c>
      <c r="BF34" s="73">
        <v>0.55267057092051441</v>
      </c>
      <c r="BG34" s="230">
        <v>0.60513432257712274</v>
      </c>
      <c r="BH34" s="230">
        <v>0.57883309653761428</v>
      </c>
      <c r="BI34" s="230">
        <v>0.57539238257181347</v>
      </c>
      <c r="BJ34" s="230">
        <v>0.54852887667541106</v>
      </c>
      <c r="BK34" s="230">
        <v>0.57623820236782264</v>
      </c>
      <c r="BL34" s="230">
        <v>0.56972413866584637</v>
      </c>
      <c r="BM34" s="230">
        <v>0.53502891802801766</v>
      </c>
      <c r="BN34" s="230">
        <v>0.53677032871743158</v>
      </c>
      <c r="BO34" s="230">
        <v>0.53796846091474926</v>
      </c>
      <c r="BP34" s="230">
        <v>0.54460856848122352</v>
      </c>
      <c r="BQ34" s="335">
        <v>0.58070547626622737</v>
      </c>
      <c r="BR34" s="335">
        <v>0.59239781636272426</v>
      </c>
      <c r="BS34" s="335">
        <v>0.5768761491455765</v>
      </c>
      <c r="BT34" s="335">
        <v>0.58817835938140817</v>
      </c>
      <c r="BU34" s="335">
        <v>0.58453301751634701</v>
      </c>
      <c r="BV34" s="335">
        <v>0.60121580467463309</v>
      </c>
      <c r="BW34" s="376">
        <v>0.58104973475404964</v>
      </c>
      <c r="BX34" s="376">
        <v>0.5724650113038936</v>
      </c>
      <c r="BY34" s="376">
        <v>0.537367083014615</v>
      </c>
      <c r="BZ34" s="376">
        <v>0.57258327608652448</v>
      </c>
      <c r="CA34" s="382">
        <v>0.53286902651988044</v>
      </c>
      <c r="CB34" s="382">
        <v>0.51658966649555516</v>
      </c>
      <c r="CC34" s="382">
        <v>0.51934736184385422</v>
      </c>
      <c r="CD34" s="382">
        <v>0.54086945916464169</v>
      </c>
      <c r="CE34" s="382">
        <v>0.52740996325503942</v>
      </c>
      <c r="CF34" s="382">
        <f t="shared" ref="CF34:CS34" si="14">CF37/CF36</f>
        <v>0.58175351057229563</v>
      </c>
      <c r="CG34" s="382">
        <f t="shared" si="14"/>
        <v>0.54001890861054092</v>
      </c>
      <c r="CH34" s="382">
        <f t="shared" si="14"/>
        <v>0.55368269688408223</v>
      </c>
      <c r="CI34" s="382">
        <f t="shared" si="14"/>
        <v>0.56939323370194317</v>
      </c>
      <c r="CJ34" s="382">
        <f t="shared" si="14"/>
        <v>0.561130082519533</v>
      </c>
      <c r="CK34" s="382">
        <f t="shared" si="14"/>
        <v>0.56250828479418624</v>
      </c>
      <c r="CL34" s="382">
        <f t="shared" si="14"/>
        <v>0.3858223386287421</v>
      </c>
      <c r="CM34" s="382">
        <f t="shared" si="14"/>
        <v>0.44245281794046953</v>
      </c>
      <c r="CN34" s="382">
        <f t="shared" si="14"/>
        <v>0.48131714027923228</v>
      </c>
      <c r="CO34" s="382">
        <f t="shared" si="14"/>
        <v>0.46873538284277455</v>
      </c>
      <c r="CP34" s="382">
        <f t="shared" si="14"/>
        <v>0.50226705924961002</v>
      </c>
      <c r="CQ34" s="382">
        <f t="shared" si="14"/>
        <v>0.44051225826221396</v>
      </c>
      <c r="CR34" s="382">
        <f t="shared" ref="CR34" si="15">CR37/CR36</f>
        <v>0.55931367243832752</v>
      </c>
      <c r="CS34" s="382">
        <f t="shared" si="14"/>
        <v>0.50147179866906499</v>
      </c>
    </row>
    <row r="35" spans="1:99" s="31" customFormat="1" ht="12">
      <c r="A35" s="31" t="s">
        <v>261</v>
      </c>
      <c r="B35" s="61">
        <v>0.23673985634450695</v>
      </c>
      <c r="C35" s="61">
        <v>0.22935579586473098</v>
      </c>
      <c r="D35" s="61">
        <v>0.22564879322047635</v>
      </c>
      <c r="E35" s="61">
        <v>0.23066037692684985</v>
      </c>
      <c r="F35" s="61">
        <v>0.23043796419368764</v>
      </c>
      <c r="G35" s="61">
        <v>0.23900740313023161</v>
      </c>
      <c r="H35" s="61">
        <v>0.23155888297784766</v>
      </c>
      <c r="I35" s="61">
        <v>0.23012065294701897</v>
      </c>
      <c r="J35" s="61">
        <v>0.23710987544047168</v>
      </c>
      <c r="K35" s="61">
        <v>0.22957864360983346</v>
      </c>
      <c r="L35" s="61">
        <v>0.23892980972488459</v>
      </c>
      <c r="M35" s="61">
        <v>0.23407554754199347</v>
      </c>
      <c r="N35" s="61">
        <v>0.23386479473717028</v>
      </c>
      <c r="O35" s="61">
        <v>0.23266800618940503</v>
      </c>
      <c r="P35" s="61">
        <v>0.22852450526209553</v>
      </c>
      <c r="Q35" s="61">
        <v>0.2235675211834226</v>
      </c>
      <c r="R35" s="61">
        <v>0.22947694763328744</v>
      </c>
      <c r="S35" s="61">
        <v>0.22326512283885275</v>
      </c>
      <c r="T35" s="61">
        <v>0.22160382782426835</v>
      </c>
      <c r="U35" s="61">
        <v>0.22441437118491414</v>
      </c>
      <c r="V35" s="61">
        <v>0.24851539446493026</v>
      </c>
      <c r="W35" s="61">
        <v>0.22990331542386078</v>
      </c>
      <c r="X35" s="61">
        <v>0.23089435392675522</v>
      </c>
      <c r="Y35" s="61">
        <v>0.23373640475905816</v>
      </c>
      <c r="Z35" s="61">
        <v>0.23768686309307074</v>
      </c>
      <c r="AA35" s="61">
        <v>0.22897111469318165</v>
      </c>
      <c r="AB35" s="61">
        <v>0.23282487349774036</v>
      </c>
      <c r="AC35" s="61">
        <v>0.23985910869022006</v>
      </c>
      <c r="AD35" s="61">
        <v>0.23258455222886465</v>
      </c>
      <c r="AE35" s="61">
        <v>0.25051241028234311</v>
      </c>
      <c r="AF35" s="61">
        <v>0.25310551839901835</v>
      </c>
      <c r="AG35" s="61">
        <v>0.24427953205235683</v>
      </c>
      <c r="AH35" s="73">
        <v>0.2487299209670408</v>
      </c>
      <c r="AI35" s="73">
        <v>0.23547727923886744</v>
      </c>
      <c r="AJ35" s="73">
        <v>0.23155930517704529</v>
      </c>
      <c r="AK35" s="73">
        <v>0.2157156027091201</v>
      </c>
      <c r="AL35" s="73">
        <v>0.23066584298001394</v>
      </c>
      <c r="AM35" s="73">
        <v>0.21162167428883125</v>
      </c>
      <c r="AN35" s="73">
        <v>0.20898773103382684</v>
      </c>
      <c r="AO35" s="73">
        <v>0.21379334857582624</v>
      </c>
      <c r="AP35" s="73">
        <v>0.21745169646428211</v>
      </c>
      <c r="AQ35" s="73">
        <v>0.21304465947436441</v>
      </c>
      <c r="AR35" s="73">
        <v>0.21082028311438988</v>
      </c>
      <c r="AS35" s="73">
        <v>0.20746593628213245</v>
      </c>
      <c r="AT35" s="73">
        <v>0.22090305901309276</v>
      </c>
      <c r="AU35" s="73">
        <v>0.22438590978233969</v>
      </c>
      <c r="AV35" s="73">
        <v>0.21600384759826255</v>
      </c>
      <c r="AW35" s="73">
        <v>0.21751051226046089</v>
      </c>
      <c r="AX35" s="73">
        <v>0.21411782090570489</v>
      </c>
      <c r="AY35" s="73">
        <v>0.20991578900032667</v>
      </c>
      <c r="AZ35" s="73">
        <v>0.21129422118845181</v>
      </c>
      <c r="BA35" s="73">
        <v>0.2131165079168201</v>
      </c>
      <c r="BB35" s="73">
        <v>0.20339658331426025</v>
      </c>
      <c r="BC35" s="73">
        <v>0.19484394916867517</v>
      </c>
      <c r="BD35" s="73">
        <v>0.19794609546761147</v>
      </c>
      <c r="BE35" s="73">
        <v>0.20080605597679949</v>
      </c>
      <c r="BF35" s="73">
        <v>0.19918223799163107</v>
      </c>
      <c r="BG35" s="230">
        <v>0.2091931786165524</v>
      </c>
      <c r="BH35" s="230">
        <v>0.20740174220027699</v>
      </c>
      <c r="BI35" s="230">
        <v>0.20734469483478377</v>
      </c>
      <c r="BJ35" s="230">
        <v>0.20890118715376232</v>
      </c>
      <c r="BK35" s="230">
        <v>0.2082046614677377</v>
      </c>
      <c r="BL35" s="230">
        <v>0.2126836269032088</v>
      </c>
      <c r="BM35" s="230">
        <v>0.20768985093087455</v>
      </c>
      <c r="BN35" s="230">
        <v>0.21172454351669195</v>
      </c>
      <c r="BO35" s="230">
        <v>0.20603162264863728</v>
      </c>
      <c r="BP35" s="230">
        <v>0.20949267642233402</v>
      </c>
      <c r="BQ35" s="335">
        <v>0.20771809112427442</v>
      </c>
      <c r="BR35" s="335">
        <v>0.20555725463321148</v>
      </c>
      <c r="BS35" s="335">
        <v>0.20532274091499025</v>
      </c>
      <c r="BT35" s="335">
        <v>0.20510866158955302</v>
      </c>
      <c r="BU35" s="335">
        <v>0.20590994411720803</v>
      </c>
      <c r="BV35" s="335">
        <v>0.20800270081762623</v>
      </c>
      <c r="BW35" s="376">
        <v>0.22260451445008245</v>
      </c>
      <c r="BX35" s="376">
        <v>0.2136205034881736</v>
      </c>
      <c r="BY35" s="376">
        <v>0.20477915619152504</v>
      </c>
      <c r="BZ35" s="376">
        <v>0.2121856306576497</v>
      </c>
      <c r="CA35" s="382">
        <v>0.21153378501540621</v>
      </c>
      <c r="CB35" s="382">
        <v>0.20744742395723842</v>
      </c>
      <c r="CC35" s="382">
        <v>0.22716083689186117</v>
      </c>
      <c r="CD35" s="382">
        <v>0.21475587607673413</v>
      </c>
      <c r="CE35" s="382">
        <v>0.215287461343972</v>
      </c>
      <c r="CF35" s="382">
        <f t="shared" ref="CF35:CS35" si="16">CF38/CF36</f>
        <v>0.2267170968557895</v>
      </c>
      <c r="CG35" s="382">
        <f t="shared" si="16"/>
        <v>0.2208215694146749</v>
      </c>
      <c r="CH35" s="382">
        <f t="shared" si="16"/>
        <v>0.22748893682089294</v>
      </c>
      <c r="CI35" s="382">
        <f t="shared" si="16"/>
        <v>0.23350189521199835</v>
      </c>
      <c r="CJ35" s="382">
        <f t="shared" si="16"/>
        <v>0.22713965597158595</v>
      </c>
      <c r="CK35" s="382">
        <f t="shared" si="16"/>
        <v>0.23117233069574214</v>
      </c>
      <c r="CL35" s="382">
        <f t="shared" si="16"/>
        <v>0.23073770803140276</v>
      </c>
      <c r="CM35" s="382">
        <f t="shared" si="16"/>
        <v>0.2393070541382801</v>
      </c>
      <c r="CN35" s="382">
        <f t="shared" si="16"/>
        <v>0.24467372727075393</v>
      </c>
      <c r="CO35" s="382">
        <f t="shared" si="16"/>
        <v>0.23650250339655124</v>
      </c>
      <c r="CP35" s="382">
        <f t="shared" si="16"/>
        <v>0.24685288781934145</v>
      </c>
      <c r="CQ35" s="382">
        <f t="shared" si="16"/>
        <v>0.24168624977365841</v>
      </c>
      <c r="CR35" s="382">
        <f t="shared" ref="CR35" si="17">CR38/CR36</f>
        <v>0.2323971481924951</v>
      </c>
      <c r="CS35" s="382">
        <f t="shared" si="16"/>
        <v>0.24012842188224975</v>
      </c>
    </row>
    <row r="36" spans="1:99" s="1" customFormat="1" ht="12">
      <c r="A36" s="1" t="s">
        <v>262</v>
      </c>
      <c r="B36" s="87">
        <v>1136697.1475899999</v>
      </c>
      <c r="C36" s="87">
        <v>1243301.9979600001</v>
      </c>
      <c r="D36" s="87">
        <v>315248.55486000003</v>
      </c>
      <c r="E36" s="87">
        <v>324019.76266000001</v>
      </c>
      <c r="F36" s="87">
        <v>350683.74199000001</v>
      </c>
      <c r="G36" s="87">
        <v>357963.75952999998</v>
      </c>
      <c r="H36" s="87">
        <v>1347915.8190400002</v>
      </c>
      <c r="I36" s="87">
        <v>363628.07444</v>
      </c>
      <c r="J36" s="87">
        <v>377132.54884</v>
      </c>
      <c r="K36" s="87">
        <v>397224.90392000001</v>
      </c>
      <c r="L36" s="87">
        <v>428499.54243000003</v>
      </c>
      <c r="M36" s="87">
        <v>1566485.06963</v>
      </c>
      <c r="N36" s="87">
        <v>445656.49663999997</v>
      </c>
      <c r="O36" s="87">
        <v>478746.99072</v>
      </c>
      <c r="P36" s="87">
        <v>499549.97491000005</v>
      </c>
      <c r="Q36" s="87">
        <v>508913.97193</v>
      </c>
      <c r="R36" s="87">
        <v>1932867.4342</v>
      </c>
      <c r="S36" s="87">
        <v>513470.20278999995</v>
      </c>
      <c r="T36" s="87">
        <v>542714</v>
      </c>
      <c r="U36" s="87">
        <v>569079</v>
      </c>
      <c r="V36" s="87">
        <v>592970.79721000011</v>
      </c>
      <c r="W36" s="87">
        <v>2218234</v>
      </c>
      <c r="X36" s="87">
        <v>606924</v>
      </c>
      <c r="Y36" s="87">
        <v>632021</v>
      </c>
      <c r="Z36" s="87">
        <v>664445</v>
      </c>
      <c r="AA36" s="87">
        <v>683613</v>
      </c>
      <c r="AB36" s="87">
        <v>2587003</v>
      </c>
      <c r="AC36" s="88">
        <v>725.6</v>
      </c>
      <c r="AD36" s="87">
        <v>710497.91874999995</v>
      </c>
      <c r="AE36" s="87">
        <v>740750.16755000001</v>
      </c>
      <c r="AF36" s="87">
        <v>765262</v>
      </c>
      <c r="AG36" s="87">
        <v>2909185</v>
      </c>
      <c r="AH36" s="10">
        <v>763732</v>
      </c>
      <c r="AI36" s="10">
        <v>792293</v>
      </c>
      <c r="AJ36" s="10">
        <v>820468</v>
      </c>
      <c r="AK36" s="10">
        <v>1226819</v>
      </c>
      <c r="AL36" s="15">
        <v>3603312</v>
      </c>
      <c r="AM36" s="10">
        <v>1226467</v>
      </c>
      <c r="AN36" s="10">
        <v>1261720</v>
      </c>
      <c r="AO36" s="10">
        <v>1294189</v>
      </c>
      <c r="AP36" s="10">
        <v>1337635</v>
      </c>
      <c r="AQ36" s="15">
        <v>5120011</v>
      </c>
      <c r="AR36" s="10">
        <v>1367857</v>
      </c>
      <c r="AS36" s="10">
        <v>1401271</v>
      </c>
      <c r="AT36" s="10">
        <v>1437564</v>
      </c>
      <c r="AU36" s="10">
        <v>1438388</v>
      </c>
      <c r="AV36" s="10">
        <v>5645080</v>
      </c>
      <c r="AW36" s="10">
        <v>1431186</v>
      </c>
      <c r="AX36" s="10">
        <v>1448198</v>
      </c>
      <c r="AY36" s="10">
        <v>1512154</v>
      </c>
      <c r="AZ36" s="10">
        <v>1590725</v>
      </c>
      <c r="BA36" s="10">
        <v>5982263</v>
      </c>
      <c r="BB36" s="10">
        <v>1651542</v>
      </c>
      <c r="BC36" s="10">
        <v>1796530</v>
      </c>
      <c r="BD36" s="10">
        <v>1863962</v>
      </c>
      <c r="BE36" s="10">
        <v>1932372</v>
      </c>
      <c r="BF36" s="10">
        <v>7244406</v>
      </c>
      <c r="BG36" s="10">
        <v>1941483</v>
      </c>
      <c r="BH36" s="10">
        <v>2012283</v>
      </c>
      <c r="BI36" s="10">
        <v>2093620</v>
      </c>
      <c r="BJ36" s="10">
        <v>2149174</v>
      </c>
      <c r="BK36" s="233">
        <v>8196560</v>
      </c>
      <c r="BL36" s="10">
        <v>2158657</v>
      </c>
      <c r="BM36" s="10">
        <v>2213671</v>
      </c>
      <c r="BN36" s="10">
        <v>2264924</v>
      </c>
      <c r="BO36" s="10">
        <v>2297657</v>
      </c>
      <c r="BP36" s="233">
        <v>8934909</v>
      </c>
      <c r="BQ36" s="333">
        <v>2272479</v>
      </c>
      <c r="BR36" s="333">
        <v>2308442</v>
      </c>
      <c r="BS36" s="333">
        <v>2366976</v>
      </c>
      <c r="BT36" s="333">
        <v>2377335</v>
      </c>
      <c r="BU36" s="334">
        <v>9325232</v>
      </c>
      <c r="BV36" s="334">
        <v>2289677</v>
      </c>
      <c r="BW36" s="371">
        <v>2305973</v>
      </c>
      <c r="BX36" s="371">
        <v>2360691</v>
      </c>
      <c r="BY36" s="371">
        <v>2408082</v>
      </c>
      <c r="BZ36" s="371">
        <v>9364423</v>
      </c>
      <c r="CA36" s="371">
        <v>2397409</v>
      </c>
      <c r="CB36" s="387">
        <v>2454540</v>
      </c>
      <c r="CC36" s="387">
        <v>2490262</v>
      </c>
      <c r="CD36" s="387">
        <v>2492607</v>
      </c>
      <c r="CE36" s="387">
        <v>9834818</v>
      </c>
      <c r="CF36" s="387">
        <f t="shared" ref="CF36:CJ38" si="18">CF45+CF54+CF63</f>
        <v>2427382</v>
      </c>
      <c r="CG36" s="387">
        <f t="shared" si="18"/>
        <v>2470832</v>
      </c>
      <c r="CH36" s="387">
        <f t="shared" si="18"/>
        <v>2468775</v>
      </c>
      <c r="CI36" s="387">
        <f t="shared" si="18"/>
        <v>2479406</v>
      </c>
      <c r="CJ36" s="387">
        <f t="shared" si="18"/>
        <v>9846396</v>
      </c>
      <c r="CK36" s="387">
        <f t="shared" ref="CK36:CP38" si="19">CK45+CK54+CK63</f>
        <v>2436693</v>
      </c>
      <c r="CL36" s="387">
        <f t="shared" si="19"/>
        <v>2369474</v>
      </c>
      <c r="CM36" s="387">
        <f t="shared" si="19"/>
        <v>2387719</v>
      </c>
      <c r="CN36" s="387">
        <f t="shared" si="19"/>
        <v>2441623</v>
      </c>
      <c r="CO36" s="387">
        <f t="shared" si="19"/>
        <v>9635509</v>
      </c>
      <c r="CP36" s="387">
        <f t="shared" si="19"/>
        <v>2424286</v>
      </c>
      <c r="CQ36" s="387">
        <f t="shared" ref="CQ36:CS36" si="20">CQ45+CQ54+CQ63</f>
        <v>2512795</v>
      </c>
      <c r="CR36" s="387">
        <f t="shared" si="20"/>
        <v>2614903</v>
      </c>
      <c r="CS36" s="371">
        <f t="shared" si="20"/>
        <v>7551984</v>
      </c>
    </row>
    <row r="37" spans="1:99" s="1" customFormat="1" ht="12">
      <c r="A37" s="1" t="s">
        <v>263</v>
      </c>
      <c r="B37" s="87">
        <v>633254.12925</v>
      </c>
      <c r="C37" s="87">
        <v>704688.51183000009</v>
      </c>
      <c r="D37" s="87">
        <v>191725.75036000001</v>
      </c>
      <c r="E37" s="87">
        <v>185023.24135999999</v>
      </c>
      <c r="F37" s="87">
        <v>208958.13027000002</v>
      </c>
      <c r="G37" s="87">
        <v>214484.30722000002</v>
      </c>
      <c r="H37" s="87">
        <v>800191.42920999986</v>
      </c>
      <c r="I37" s="87">
        <v>226159.65386000002</v>
      </c>
      <c r="J37" s="87">
        <v>218912.75469</v>
      </c>
      <c r="K37" s="87">
        <v>235221.23767999999</v>
      </c>
      <c r="L37" s="87">
        <v>250306.82032999999</v>
      </c>
      <c r="M37" s="87">
        <v>930600.46656000009</v>
      </c>
      <c r="N37" s="87">
        <v>278522.98741999996</v>
      </c>
      <c r="O37" s="87">
        <v>289910.06845999998</v>
      </c>
      <c r="P37" s="87">
        <v>296396.78626000002</v>
      </c>
      <c r="Q37" s="87">
        <v>266576.52235999994</v>
      </c>
      <c r="R37" s="87">
        <v>1131406.3644999999</v>
      </c>
      <c r="S37" s="87">
        <v>275423.25536000001</v>
      </c>
      <c r="T37" s="87">
        <v>276378</v>
      </c>
      <c r="U37" s="87">
        <v>290644</v>
      </c>
      <c r="V37" s="87">
        <v>283505.74463999999</v>
      </c>
      <c r="W37" s="87">
        <v>1125951</v>
      </c>
      <c r="X37" s="87">
        <v>310305</v>
      </c>
      <c r="Y37" s="87">
        <v>326353</v>
      </c>
      <c r="Z37" s="87">
        <v>327933</v>
      </c>
      <c r="AA37" s="87">
        <v>329380</v>
      </c>
      <c r="AB37" s="87">
        <v>1293971</v>
      </c>
      <c r="AC37" s="10">
        <v>381700</v>
      </c>
      <c r="AD37" s="87">
        <v>387876.77598999999</v>
      </c>
      <c r="AE37" s="87">
        <v>377832.56983999995</v>
      </c>
      <c r="AF37" s="87">
        <v>373511</v>
      </c>
      <c r="AG37" s="87">
        <v>1520862</v>
      </c>
      <c r="AH37" s="10">
        <v>438251</v>
      </c>
      <c r="AI37" s="10">
        <v>437645</v>
      </c>
      <c r="AJ37" s="10">
        <v>465436</v>
      </c>
      <c r="AK37" s="10">
        <v>702559</v>
      </c>
      <c r="AL37" s="15">
        <v>2043891</v>
      </c>
      <c r="AM37" s="10">
        <v>758863</v>
      </c>
      <c r="AN37" s="10">
        <v>730034</v>
      </c>
      <c r="AO37" s="10">
        <v>745383</v>
      </c>
      <c r="AP37" s="10">
        <v>763607</v>
      </c>
      <c r="AQ37" s="15">
        <v>2997887</v>
      </c>
      <c r="AR37" s="10">
        <v>853883</v>
      </c>
      <c r="AS37" s="10">
        <v>865137</v>
      </c>
      <c r="AT37" s="10">
        <v>879530</v>
      </c>
      <c r="AU37" s="10">
        <v>872876</v>
      </c>
      <c r="AV37" s="10">
        <v>3471426</v>
      </c>
      <c r="AW37" s="10">
        <v>925913</v>
      </c>
      <c r="AX37" s="10">
        <v>916500</v>
      </c>
      <c r="AY37" s="10">
        <v>899255</v>
      </c>
      <c r="AZ37" s="10">
        <v>893545</v>
      </c>
      <c r="BA37" s="10">
        <v>3635213</v>
      </c>
      <c r="BB37" s="10">
        <v>932156</v>
      </c>
      <c r="BC37" s="10">
        <v>985157</v>
      </c>
      <c r="BD37" s="10">
        <v>1035849</v>
      </c>
      <c r="BE37" s="10">
        <v>1050608</v>
      </c>
      <c r="BF37" s="10">
        <v>4003770</v>
      </c>
      <c r="BG37" s="10">
        <v>1174858</v>
      </c>
      <c r="BH37" s="10">
        <v>1164776</v>
      </c>
      <c r="BI37" s="10">
        <v>1204653</v>
      </c>
      <c r="BJ37" s="10">
        <v>1178884</v>
      </c>
      <c r="BK37" s="233">
        <v>4723171</v>
      </c>
      <c r="BL37" s="10">
        <v>1229839</v>
      </c>
      <c r="BM37" s="10">
        <v>1184378</v>
      </c>
      <c r="BN37" s="10">
        <v>1215744</v>
      </c>
      <c r="BO37" s="10">
        <v>1236067</v>
      </c>
      <c r="BP37" s="233">
        <v>4866028</v>
      </c>
      <c r="BQ37" s="333">
        <v>1319641</v>
      </c>
      <c r="BR37" s="333">
        <v>1367516</v>
      </c>
      <c r="BS37" s="333">
        <v>1365452</v>
      </c>
      <c r="BT37" s="333">
        <v>1398297</v>
      </c>
      <c r="BU37" s="334">
        <v>5450906</v>
      </c>
      <c r="BV37" s="334">
        <v>1376590</v>
      </c>
      <c r="BW37" s="371">
        <v>1339885</v>
      </c>
      <c r="BX37" s="371">
        <v>1351413</v>
      </c>
      <c r="BY37" s="371">
        <v>1294024</v>
      </c>
      <c r="BZ37" s="371">
        <v>5361912</v>
      </c>
      <c r="CA37" s="371">
        <v>1277505</v>
      </c>
      <c r="CB37" s="387">
        <v>1267990</v>
      </c>
      <c r="CC37" s="387">
        <v>1293311</v>
      </c>
      <c r="CD37" s="387">
        <v>1348175</v>
      </c>
      <c r="CE37" s="387">
        <v>5186981</v>
      </c>
      <c r="CF37" s="387">
        <v>1412138</v>
      </c>
      <c r="CG37" s="387">
        <f t="shared" si="18"/>
        <v>1334296</v>
      </c>
      <c r="CH37" s="387">
        <f t="shared" si="18"/>
        <v>1366918</v>
      </c>
      <c r="CI37" s="387">
        <f t="shared" si="18"/>
        <v>1411757</v>
      </c>
      <c r="CJ37" s="387">
        <f t="shared" si="18"/>
        <v>5525109</v>
      </c>
      <c r="CK37" s="387">
        <f t="shared" si="19"/>
        <v>1370660</v>
      </c>
      <c r="CL37" s="387">
        <f t="shared" si="19"/>
        <v>914196</v>
      </c>
      <c r="CM37" s="387">
        <f t="shared" si="19"/>
        <v>1056453</v>
      </c>
      <c r="CN37" s="387">
        <f t="shared" si="19"/>
        <v>1175195</v>
      </c>
      <c r="CO37" s="387">
        <f t="shared" si="19"/>
        <v>4516504</v>
      </c>
      <c r="CP37" s="387">
        <f t="shared" si="19"/>
        <v>1217639</v>
      </c>
      <c r="CQ37" s="387">
        <f t="shared" ref="CQ37:CS37" si="21">CQ46+CQ55+CQ64</f>
        <v>1106917</v>
      </c>
      <c r="CR37" s="387">
        <f t="shared" si="21"/>
        <v>1462551</v>
      </c>
      <c r="CS37" s="371">
        <f t="shared" si="21"/>
        <v>3787107</v>
      </c>
    </row>
    <row r="38" spans="1:99" s="1" customFormat="1" ht="12">
      <c r="A38" s="1" t="s">
        <v>264</v>
      </c>
      <c r="B38" s="87">
        <v>270315.58012</v>
      </c>
      <c r="C38" s="87">
        <v>286113.30612000002</v>
      </c>
      <c r="D38" s="87">
        <v>71733.393569999986</v>
      </c>
      <c r="E38" s="87">
        <v>75421.980620000002</v>
      </c>
      <c r="F38" s="87">
        <v>80810.847580000001</v>
      </c>
      <c r="G38" s="87">
        <v>85555.991209999993</v>
      </c>
      <c r="H38" s="87">
        <v>320514.54687000002</v>
      </c>
      <c r="I38" s="87">
        <v>83678.329920000004</v>
      </c>
      <c r="J38" s="87">
        <v>89421.851680000007</v>
      </c>
      <c r="K38" s="87">
        <v>91194.394180000003</v>
      </c>
      <c r="L38" s="87">
        <v>102381.31414</v>
      </c>
      <c r="M38" s="87">
        <v>366675.88991999999</v>
      </c>
      <c r="N38" s="87">
        <v>104223.36505000001</v>
      </c>
      <c r="O38" s="87">
        <v>111389.10779999998</v>
      </c>
      <c r="P38" s="87">
        <v>114159.41086999999</v>
      </c>
      <c r="Q38" s="87">
        <v>113776.6352</v>
      </c>
      <c r="R38" s="87">
        <v>443548.51892000006</v>
      </c>
      <c r="S38" s="87">
        <v>114639.98789999999</v>
      </c>
      <c r="T38" s="87">
        <v>120267.63019000001</v>
      </c>
      <c r="U38" s="87">
        <v>127709.47846</v>
      </c>
      <c r="V38" s="87">
        <v>147362.23762999999</v>
      </c>
      <c r="W38" s="87">
        <v>509979.33418000001</v>
      </c>
      <c r="X38" s="87">
        <v>140079.94998</v>
      </c>
      <c r="Y38" s="87">
        <v>147727.29538000003</v>
      </c>
      <c r="Z38" s="87">
        <v>157929.87601000001</v>
      </c>
      <c r="AA38" s="87">
        <v>156583.52130000002</v>
      </c>
      <c r="AB38" s="87">
        <v>602320.64266999997</v>
      </c>
      <c r="AC38" s="15">
        <v>166144.77856000001</v>
      </c>
      <c r="AD38" s="87">
        <v>165250.83283999999</v>
      </c>
      <c r="AE38" s="87">
        <v>185567.10988999999</v>
      </c>
      <c r="AF38" s="87">
        <v>193691.58992999999</v>
      </c>
      <c r="AG38" s="87">
        <v>710654.31122000003</v>
      </c>
      <c r="AH38" s="10">
        <v>189963</v>
      </c>
      <c r="AI38" s="10">
        <v>186567</v>
      </c>
      <c r="AJ38" s="10">
        <v>189987</v>
      </c>
      <c r="AK38" s="10">
        <v>264644</v>
      </c>
      <c r="AL38" s="15">
        <v>831161</v>
      </c>
      <c r="AM38" s="10">
        <v>259547</v>
      </c>
      <c r="AN38" s="10">
        <v>263684</v>
      </c>
      <c r="AO38" s="10">
        <v>276689</v>
      </c>
      <c r="AP38" s="10">
        <v>290871</v>
      </c>
      <c r="AQ38" s="15">
        <v>1090791</v>
      </c>
      <c r="AR38" s="10">
        <v>288372</v>
      </c>
      <c r="AS38" s="10">
        <v>290716</v>
      </c>
      <c r="AT38" s="10">
        <v>317517</v>
      </c>
      <c r="AU38" s="10">
        <v>322754</v>
      </c>
      <c r="AV38" s="10">
        <v>1219359</v>
      </c>
      <c r="AW38" s="10">
        <v>311298</v>
      </c>
      <c r="AX38" s="10">
        <v>310085</v>
      </c>
      <c r="AY38" s="10">
        <v>317425</v>
      </c>
      <c r="AZ38" s="10">
        <v>336111</v>
      </c>
      <c r="BA38" s="10">
        <v>1274919</v>
      </c>
      <c r="BB38" s="10">
        <v>335918</v>
      </c>
      <c r="BC38" s="10">
        <v>350043</v>
      </c>
      <c r="BD38" s="10">
        <v>368964</v>
      </c>
      <c r="BE38" s="10">
        <v>388032</v>
      </c>
      <c r="BF38" s="10">
        <v>1442957</v>
      </c>
      <c r="BG38" s="10">
        <v>406145</v>
      </c>
      <c r="BH38" s="10">
        <v>417351</v>
      </c>
      <c r="BI38" s="10">
        <v>434101</v>
      </c>
      <c r="BJ38" s="10">
        <v>448965</v>
      </c>
      <c r="BK38" s="233">
        <v>1706562</v>
      </c>
      <c r="BL38" s="10">
        <v>459111</v>
      </c>
      <c r="BM38" s="10">
        <v>459757</v>
      </c>
      <c r="BN38" s="10">
        <v>479540</v>
      </c>
      <c r="BO38" s="10">
        <v>473390</v>
      </c>
      <c r="BP38" s="233">
        <v>1871798</v>
      </c>
      <c r="BQ38" s="333">
        <v>472035</v>
      </c>
      <c r="BR38" s="333">
        <v>474517</v>
      </c>
      <c r="BS38" s="333">
        <v>485994</v>
      </c>
      <c r="BT38" s="333">
        <v>487612</v>
      </c>
      <c r="BU38" s="334">
        <v>1920158</v>
      </c>
      <c r="BV38" s="334">
        <v>476259</v>
      </c>
      <c r="BW38" s="371">
        <v>513320</v>
      </c>
      <c r="BX38" s="371">
        <v>504292</v>
      </c>
      <c r="BY38" s="371">
        <v>493125</v>
      </c>
      <c r="BZ38" s="371">
        <v>1986996</v>
      </c>
      <c r="CA38" s="371">
        <v>507133</v>
      </c>
      <c r="CB38" s="371">
        <v>509188</v>
      </c>
      <c r="CC38" s="371">
        <v>565690</v>
      </c>
      <c r="CD38" s="371">
        <v>535302</v>
      </c>
      <c r="CE38" s="371">
        <v>2117313</v>
      </c>
      <c r="CF38" s="371">
        <v>550329</v>
      </c>
      <c r="CG38" s="387">
        <f t="shared" si="18"/>
        <v>545613</v>
      </c>
      <c r="CH38" s="387">
        <f t="shared" si="18"/>
        <v>561619</v>
      </c>
      <c r="CI38" s="387">
        <f t="shared" si="18"/>
        <v>578946</v>
      </c>
      <c r="CJ38" s="387">
        <f t="shared" si="18"/>
        <v>2236507</v>
      </c>
      <c r="CK38" s="387">
        <f t="shared" si="19"/>
        <v>563296</v>
      </c>
      <c r="CL38" s="387">
        <f t="shared" si="19"/>
        <v>546727</v>
      </c>
      <c r="CM38" s="387">
        <f t="shared" si="19"/>
        <v>571398</v>
      </c>
      <c r="CN38" s="387">
        <f t="shared" si="19"/>
        <v>597401</v>
      </c>
      <c r="CO38" s="387">
        <f t="shared" si="19"/>
        <v>2278822</v>
      </c>
      <c r="CP38" s="387">
        <f t="shared" si="19"/>
        <v>598442</v>
      </c>
      <c r="CQ38" s="387">
        <f t="shared" ref="CQ38:CS38" si="22">CQ47+CQ56+CQ65</f>
        <v>607308</v>
      </c>
      <c r="CR38" s="387">
        <f t="shared" si="22"/>
        <v>607696</v>
      </c>
      <c r="CS38" s="371">
        <f t="shared" si="22"/>
        <v>1813446</v>
      </c>
      <c r="CT38" s="328"/>
      <c r="CU38" s="408"/>
    </row>
    <row r="39" spans="1:99" s="1" customFormat="1" ht="12">
      <c r="A39" s="147" t="s">
        <v>265</v>
      </c>
      <c r="B39" s="151">
        <v>1008</v>
      </c>
      <c r="C39" s="151">
        <v>1074</v>
      </c>
      <c r="D39" s="148"/>
      <c r="E39" s="148"/>
      <c r="F39" s="148"/>
      <c r="G39" s="148">
        <v>1135</v>
      </c>
      <c r="H39" s="148">
        <v>1135</v>
      </c>
      <c r="I39" s="148"/>
      <c r="J39" s="148"/>
      <c r="K39" s="148"/>
      <c r="L39" s="148">
        <v>1306</v>
      </c>
      <c r="M39" s="148">
        <v>1306</v>
      </c>
      <c r="N39" s="148"/>
      <c r="O39" s="148"/>
      <c r="P39" s="148"/>
      <c r="Q39" s="148">
        <v>1303</v>
      </c>
      <c r="R39" s="148">
        <v>1303</v>
      </c>
      <c r="S39" s="148">
        <v>1323</v>
      </c>
      <c r="T39" s="148">
        <v>1345</v>
      </c>
      <c r="U39" s="148">
        <v>1371</v>
      </c>
      <c r="V39" s="148">
        <v>1465</v>
      </c>
      <c r="W39" s="148">
        <v>1465</v>
      </c>
      <c r="X39" s="148">
        <v>1583</v>
      </c>
      <c r="Y39" s="148">
        <v>1612</v>
      </c>
      <c r="Z39" s="148">
        <v>1660</v>
      </c>
      <c r="AA39" s="148">
        <v>1786</v>
      </c>
      <c r="AB39" s="148">
        <v>1786</v>
      </c>
      <c r="AC39" s="145">
        <v>1840</v>
      </c>
      <c r="AD39" s="148">
        <v>1913</v>
      </c>
      <c r="AE39" s="151">
        <v>2018</v>
      </c>
      <c r="AF39" s="151">
        <v>2086</v>
      </c>
      <c r="AG39" s="151">
        <v>2086</v>
      </c>
      <c r="AH39" s="151">
        <v>3378.096</v>
      </c>
      <c r="AI39" s="151">
        <v>3391.3560000000002</v>
      </c>
      <c r="AJ39" s="151">
        <v>3411.53</v>
      </c>
      <c r="AK39" s="151">
        <v>3492.2739999999999</v>
      </c>
      <c r="AL39" s="151">
        <v>3492.2739999999999</v>
      </c>
      <c r="AM39" s="151">
        <v>3486</v>
      </c>
      <c r="AN39" s="151">
        <v>3543</v>
      </c>
      <c r="AO39" s="151">
        <v>3589</v>
      </c>
      <c r="AP39" s="151">
        <v>3771</v>
      </c>
      <c r="AQ39" s="151">
        <v>3771</v>
      </c>
      <c r="AR39" s="151">
        <v>3898</v>
      </c>
      <c r="AS39" s="155">
        <v>3972</v>
      </c>
      <c r="AT39" s="151">
        <v>4057</v>
      </c>
      <c r="AU39" s="151">
        <v>4114</v>
      </c>
      <c r="AV39" s="151">
        <v>4114</v>
      </c>
      <c r="AW39" s="151">
        <v>4177</v>
      </c>
      <c r="AX39" s="151">
        <v>4161</v>
      </c>
      <c r="AY39" s="151">
        <v>4163</v>
      </c>
      <c r="AZ39" s="151">
        <v>4262</v>
      </c>
      <c r="BA39" s="151">
        <v>4262</v>
      </c>
      <c r="BB39" s="151">
        <v>4291</v>
      </c>
      <c r="BC39" s="151">
        <v>4353</v>
      </c>
      <c r="BD39" s="151">
        <v>4487</v>
      </c>
      <c r="BE39" s="151">
        <v>4663</v>
      </c>
      <c r="BF39" s="151">
        <v>4663</v>
      </c>
      <c r="BG39" s="233">
        <v>4747</v>
      </c>
      <c r="BH39" s="233">
        <v>4845</v>
      </c>
      <c r="BI39" s="233">
        <v>4883</v>
      </c>
      <c r="BJ39" s="233">
        <v>5026</v>
      </c>
      <c r="BK39" s="233">
        <v>5026</v>
      </c>
      <c r="BL39" s="233">
        <v>5124</v>
      </c>
      <c r="BM39" s="233">
        <v>5155</v>
      </c>
      <c r="BN39" s="233">
        <v>5186</v>
      </c>
      <c r="BO39" s="233">
        <v>5235</v>
      </c>
      <c r="BP39" s="233">
        <v>5235</v>
      </c>
      <c r="BQ39" s="336">
        <v>5375</v>
      </c>
      <c r="BR39" s="336">
        <v>5516</v>
      </c>
      <c r="BS39" s="336">
        <v>5576</v>
      </c>
      <c r="BT39" s="336">
        <v>5454</v>
      </c>
      <c r="BU39" s="336">
        <v>5454</v>
      </c>
      <c r="BV39" s="336">
        <v>5380</v>
      </c>
      <c r="BW39" s="377">
        <v>5342</v>
      </c>
      <c r="BX39" s="377">
        <v>5317</v>
      </c>
      <c r="BY39" s="377">
        <v>5278</v>
      </c>
      <c r="BZ39" s="377">
        <v>5278</v>
      </c>
      <c r="CA39" s="388">
        <v>5248</v>
      </c>
      <c r="CB39" s="389">
        <v>5304</v>
      </c>
      <c r="CC39" s="389">
        <v>5354</v>
      </c>
      <c r="CD39" s="389">
        <v>5457</v>
      </c>
      <c r="CE39" s="389">
        <v>5354</v>
      </c>
      <c r="CF39" s="389">
        <v>5544</v>
      </c>
      <c r="CG39" s="389">
        <v>5507</v>
      </c>
      <c r="CH39" s="388">
        <v>5385</v>
      </c>
      <c r="CI39" s="388">
        <v>5427</v>
      </c>
      <c r="CJ39" s="388">
        <v>5427</v>
      </c>
      <c r="CK39" s="389">
        <f t="shared" ref="CK39:CP39" si="23">CK48+CK57+CK66</f>
        <v>5406.9</v>
      </c>
      <c r="CL39" s="389">
        <f t="shared" si="23"/>
        <v>5270.8</v>
      </c>
      <c r="CM39" s="389">
        <f t="shared" si="23"/>
        <v>5356.4</v>
      </c>
      <c r="CN39" s="389">
        <f t="shared" si="23"/>
        <v>5461.8</v>
      </c>
      <c r="CO39" s="389">
        <f t="shared" si="23"/>
        <v>5461.8</v>
      </c>
      <c r="CP39" s="389">
        <f t="shared" si="23"/>
        <v>5530.5</v>
      </c>
      <c r="CQ39" s="389">
        <f t="shared" ref="CQ39:CS39" si="24">CQ48+CQ57+CQ66</f>
        <v>5656.4</v>
      </c>
      <c r="CR39" s="389">
        <f t="shared" si="24"/>
        <v>5775.7000000000007</v>
      </c>
      <c r="CS39" s="388">
        <f t="shared" si="24"/>
        <v>5775.7000000000007</v>
      </c>
    </row>
    <row r="40" spans="1:99" s="1" customFormat="1" ht="12">
      <c r="A40" s="21"/>
      <c r="B40" s="42"/>
      <c r="C40" s="42"/>
      <c r="D40" s="57"/>
      <c r="E40" s="57"/>
      <c r="F40" s="57"/>
      <c r="G40" s="57"/>
      <c r="H40" s="57"/>
      <c r="I40" s="57"/>
      <c r="J40" s="57"/>
      <c r="K40" s="57"/>
      <c r="L40" s="57"/>
      <c r="M40" s="57"/>
      <c r="N40" s="57"/>
      <c r="O40" s="57"/>
      <c r="P40" s="57"/>
      <c r="Q40" s="57"/>
      <c r="R40" s="57"/>
      <c r="S40" s="57"/>
      <c r="T40" s="57"/>
      <c r="U40" s="57"/>
      <c r="V40" s="57"/>
      <c r="W40" s="57"/>
      <c r="X40" s="57"/>
      <c r="Y40" s="57"/>
      <c r="Z40" s="57"/>
      <c r="AA40" s="57"/>
      <c r="AB40" s="57"/>
      <c r="AC40" s="57"/>
      <c r="AD40" s="57"/>
      <c r="AE40" s="57"/>
      <c r="AF40" s="57"/>
      <c r="AG40" s="57"/>
      <c r="AH40" s="57"/>
      <c r="AI40" s="57"/>
      <c r="AJ40" s="57"/>
      <c r="AK40" s="57"/>
      <c r="AL40" s="57"/>
      <c r="AM40" s="57"/>
      <c r="AN40" s="57"/>
      <c r="AO40" s="57"/>
      <c r="AP40" s="57"/>
      <c r="AQ40" s="57"/>
      <c r="AR40" s="57"/>
      <c r="AS40" s="57"/>
      <c r="AT40" s="57"/>
      <c r="AU40" s="57"/>
      <c r="AV40" s="57"/>
      <c r="AW40" s="57"/>
      <c r="AX40" s="57"/>
      <c r="AY40" s="57"/>
      <c r="AZ40" s="57"/>
      <c r="BA40" s="57"/>
      <c r="BB40" s="57"/>
      <c r="BC40" s="57"/>
      <c r="BD40" s="57"/>
      <c r="BE40" s="57"/>
      <c r="BF40" s="57"/>
      <c r="BG40" s="57"/>
      <c r="BH40" s="57"/>
      <c r="BI40" s="57"/>
      <c r="BJ40" s="57"/>
      <c r="BK40" s="57"/>
      <c r="BL40" s="57"/>
      <c r="BM40" s="57"/>
      <c r="BN40" s="57"/>
      <c r="BO40" s="57"/>
      <c r="BP40" s="57"/>
      <c r="BQ40" s="248"/>
      <c r="BR40" s="248"/>
      <c r="BS40" s="248"/>
      <c r="BT40" s="272"/>
      <c r="BU40" s="272"/>
      <c r="BV40" s="285"/>
      <c r="BW40" s="374"/>
      <c r="BX40" s="374"/>
      <c r="BY40" s="374"/>
      <c r="BZ40" s="374"/>
      <c r="CA40" s="374"/>
      <c r="CB40" s="374"/>
      <c r="CC40" s="374"/>
      <c r="CD40" s="374"/>
      <c r="CE40" s="374"/>
      <c r="CF40" s="374"/>
      <c r="CG40" s="374"/>
      <c r="CH40" s="374"/>
      <c r="CI40" s="374"/>
      <c r="CJ40" s="374"/>
      <c r="CK40" s="374"/>
      <c r="CL40" s="374"/>
      <c r="CM40" s="374"/>
      <c r="CN40" s="374"/>
      <c r="CO40" s="374"/>
      <c r="CP40" s="374"/>
      <c r="CQ40" s="374"/>
      <c r="CR40" s="374"/>
      <c r="CS40" s="374"/>
    </row>
    <row r="41" spans="1:99" s="24" customFormat="1" ht="15">
      <c r="A41" s="23" t="s">
        <v>266</v>
      </c>
      <c r="B41" s="43"/>
      <c r="C41" s="43"/>
      <c r="D41" s="41"/>
      <c r="E41" s="41"/>
      <c r="F41" s="41"/>
      <c r="G41" s="41"/>
      <c r="H41" s="41"/>
      <c r="I41" s="54"/>
      <c r="J41" s="54"/>
      <c r="K41" s="54"/>
      <c r="L41" s="54"/>
      <c r="M41" s="41"/>
      <c r="N41" s="54"/>
      <c r="O41" s="54"/>
      <c r="P41" s="54"/>
      <c r="Q41" s="54"/>
      <c r="R41" s="41"/>
      <c r="S41" s="54"/>
      <c r="T41" s="54"/>
      <c r="U41" s="54"/>
      <c r="V41" s="54"/>
      <c r="W41" s="41"/>
      <c r="X41" s="54"/>
      <c r="Y41" s="55"/>
      <c r="Z41" s="55"/>
      <c r="AA41" s="55"/>
      <c r="AB41" s="41"/>
      <c r="AD41" s="55"/>
      <c r="AE41" s="56"/>
      <c r="AF41" s="56"/>
      <c r="AG41" s="41"/>
      <c r="BQ41" s="247"/>
      <c r="BR41" s="247"/>
      <c r="BS41" s="247"/>
      <c r="BT41" s="270"/>
      <c r="BU41" s="270"/>
      <c r="BV41" s="284"/>
      <c r="BW41" s="372"/>
      <c r="BX41" s="372"/>
      <c r="BY41" s="372"/>
      <c r="BZ41" s="372"/>
      <c r="CA41" s="372"/>
      <c r="CB41" s="372"/>
      <c r="CC41" s="372"/>
      <c r="CD41" s="372"/>
      <c r="CE41" s="372"/>
      <c r="CF41" s="372"/>
      <c r="CG41" s="271"/>
      <c r="CH41" s="271"/>
      <c r="CI41" s="271"/>
      <c r="CJ41" s="271"/>
      <c r="CK41" s="372"/>
      <c r="CL41" s="411"/>
      <c r="CM41" s="411"/>
      <c r="CN41" s="411"/>
      <c r="CO41" s="411"/>
      <c r="CP41" s="372"/>
      <c r="CQ41" s="372"/>
      <c r="CR41" s="372"/>
      <c r="CS41" s="372"/>
    </row>
    <row r="42" spans="1:99" s="1" customFormat="1" ht="12">
      <c r="A42" s="14" t="s">
        <v>267</v>
      </c>
      <c r="B42" s="45">
        <v>0.14610680964951309</v>
      </c>
      <c r="C42" s="45">
        <v>0.15515819512725815</v>
      </c>
      <c r="D42" s="45">
        <v>0.15416351294631503</v>
      </c>
      <c r="E42" s="45">
        <v>0.15959353845970931</v>
      </c>
      <c r="F42" s="45">
        <v>0.15440089846496105</v>
      </c>
      <c r="G42" s="45">
        <v>0.14642097124145123</v>
      </c>
      <c r="H42" s="45">
        <v>0.15355174977708802</v>
      </c>
      <c r="I42" s="47">
        <v>0.15233034183812288</v>
      </c>
      <c r="J42" s="47">
        <v>0.15653454194218328</v>
      </c>
      <c r="K42" s="47">
        <v>0.15607112354239264</v>
      </c>
      <c r="L42" s="47">
        <v>0.1668359713640907</v>
      </c>
      <c r="M42" s="45">
        <v>0.15830741136647511</v>
      </c>
      <c r="N42" s="47">
        <v>0.1570466325129834</v>
      </c>
      <c r="O42" s="47">
        <v>0.15964444957143301</v>
      </c>
      <c r="P42" s="47">
        <v>0.14419489684600711</v>
      </c>
      <c r="Q42" s="47">
        <v>0.15553566867493746</v>
      </c>
      <c r="R42" s="45">
        <v>0.15395562015268982</v>
      </c>
      <c r="S42" s="47">
        <v>0.15096618861901664</v>
      </c>
      <c r="T42" s="47">
        <v>0.16573903174900967</v>
      </c>
      <c r="U42" s="47">
        <v>0.16216217110249634</v>
      </c>
      <c r="V42" s="47">
        <v>0.16896516682218007</v>
      </c>
      <c r="W42" s="45">
        <v>0.16183594897491119</v>
      </c>
      <c r="X42" s="47">
        <v>0.17700915858401867</v>
      </c>
      <c r="Y42" s="235">
        <v>0.17831265124620824</v>
      </c>
      <c r="Z42" s="235">
        <v>0.17422315777760872</v>
      </c>
      <c r="AA42" s="235">
        <v>0.17910117790216093</v>
      </c>
      <c r="AB42" s="45">
        <v>0.17715453963631136</v>
      </c>
      <c r="AC42" s="235">
        <v>0.17013473053238454</v>
      </c>
      <c r="AD42" s="235">
        <v>0.1648359266334822</v>
      </c>
      <c r="AE42" s="45">
        <v>0.15952785151909551</v>
      </c>
      <c r="AF42" s="45">
        <v>0.16590963382404927</v>
      </c>
      <c r="AG42" s="45">
        <v>0.16489915016210493</v>
      </c>
      <c r="AH42" s="73">
        <v>0.16900000000000001</v>
      </c>
      <c r="AI42" s="234">
        <v>0.153</v>
      </c>
      <c r="AJ42" s="234">
        <v>0.16200000000000001</v>
      </c>
      <c r="AK42" s="73">
        <v>0.161</v>
      </c>
      <c r="AL42" s="73">
        <v>0.161</v>
      </c>
      <c r="AM42" s="234">
        <v>0.16009999999999999</v>
      </c>
      <c r="AN42" s="234">
        <v>0.14879999999999999</v>
      </c>
      <c r="AO42" s="234">
        <v>0.1452</v>
      </c>
      <c r="AP42" s="234">
        <v>0.16800000000000001</v>
      </c>
      <c r="AQ42" s="234">
        <v>0.153</v>
      </c>
      <c r="AR42" s="234">
        <v>0.16</v>
      </c>
      <c r="AS42" s="234">
        <v>0.1484</v>
      </c>
      <c r="AT42" s="234">
        <v>0.153</v>
      </c>
      <c r="AU42" s="234">
        <v>0.152</v>
      </c>
      <c r="AV42" s="234">
        <v>0.153</v>
      </c>
      <c r="AW42" s="234">
        <v>0.14099999999999999</v>
      </c>
      <c r="AX42" s="234">
        <v>0.13139999999999999</v>
      </c>
      <c r="AY42" s="234">
        <v>0.13700000000000001</v>
      </c>
      <c r="AZ42" s="234">
        <v>0.14699999999999999</v>
      </c>
      <c r="BA42" s="234">
        <v>0.14099999999999999</v>
      </c>
      <c r="BB42" s="234">
        <v>0.13600000000000001</v>
      </c>
      <c r="BC42" s="234">
        <v>0.125</v>
      </c>
      <c r="BD42" s="234">
        <v>0.13400000000000001</v>
      </c>
      <c r="BE42" s="234">
        <v>0.153</v>
      </c>
      <c r="BF42" s="234">
        <v>0.13700000000000001</v>
      </c>
      <c r="BG42" s="234">
        <v>0.14399999999999999</v>
      </c>
      <c r="BH42" s="234">
        <v>0.13300000000000001</v>
      </c>
      <c r="BI42" s="234">
        <v>0.123</v>
      </c>
      <c r="BJ42" s="234">
        <v>0.14199999999999999</v>
      </c>
      <c r="BK42" s="234">
        <v>0.13500000000000001</v>
      </c>
      <c r="BL42" s="234">
        <v>0.14599999999999999</v>
      </c>
      <c r="BM42" s="234">
        <v>0.13400000000000001</v>
      </c>
      <c r="BN42" s="234">
        <v>0.13100000000000001</v>
      </c>
      <c r="BO42" s="234">
        <v>0.14599999999999999</v>
      </c>
      <c r="BP42" s="234">
        <v>0.14000000000000001</v>
      </c>
      <c r="BQ42" s="252">
        <v>0.14899999999999999</v>
      </c>
      <c r="BR42" s="252">
        <v>0.14099999999999999</v>
      </c>
      <c r="BS42" s="252">
        <v>0.14599999999999999</v>
      </c>
      <c r="BT42" s="276">
        <v>0.16</v>
      </c>
      <c r="BU42" s="276">
        <v>0.14599999999999999</v>
      </c>
      <c r="BV42" s="276">
        <v>0.13400000000000001</v>
      </c>
      <c r="BW42" s="249">
        <v>0.13100000000000001</v>
      </c>
      <c r="BX42" s="249">
        <v>0.13</v>
      </c>
      <c r="BY42" s="249">
        <v>0.13700000000000001</v>
      </c>
      <c r="BZ42" s="249">
        <v>0.13300000000000001</v>
      </c>
      <c r="CA42" s="249">
        <v>0.125</v>
      </c>
      <c r="CB42" s="249">
        <v>0.126</v>
      </c>
      <c r="CC42" s="249">
        <v>0.11899999999999999</v>
      </c>
      <c r="CD42" s="249">
        <v>0.13400000000000001</v>
      </c>
      <c r="CE42" s="249">
        <v>0.125</v>
      </c>
      <c r="CF42" s="249">
        <v>0.13500000000000001</v>
      </c>
      <c r="CG42" s="249" t="s">
        <v>28</v>
      </c>
      <c r="CH42" s="249" t="s">
        <v>28</v>
      </c>
      <c r="CI42" s="249" t="s">
        <v>28</v>
      </c>
      <c r="CJ42" s="249" t="s">
        <v>28</v>
      </c>
      <c r="CK42" s="249" t="s">
        <v>28</v>
      </c>
      <c r="CL42" s="249" t="s">
        <v>28</v>
      </c>
      <c r="CM42" s="249" t="s">
        <v>28</v>
      </c>
      <c r="CN42" s="249" t="s">
        <v>28</v>
      </c>
      <c r="CO42" s="249" t="s">
        <v>28</v>
      </c>
      <c r="CP42" s="249" t="s">
        <v>28</v>
      </c>
      <c r="CQ42" s="249" t="s">
        <v>28</v>
      </c>
      <c r="CR42" s="249"/>
      <c r="CS42" s="249" t="s">
        <v>28</v>
      </c>
    </row>
    <row r="43" spans="1:99" s="14" customFormat="1" ht="12">
      <c r="A43" s="14" t="s">
        <v>268</v>
      </c>
      <c r="B43" s="20">
        <v>0.55710013049000018</v>
      </c>
      <c r="C43" s="20">
        <v>0.56678788660055834</v>
      </c>
      <c r="D43" s="20">
        <v>0.6081732886773874</v>
      </c>
      <c r="E43" s="20">
        <v>0.57102455677726149</v>
      </c>
      <c r="F43" s="20">
        <v>0.58983512204670674</v>
      </c>
      <c r="G43" s="20">
        <v>0.58611021366455629</v>
      </c>
      <c r="H43" s="20">
        <v>0.58863036581538275</v>
      </c>
      <c r="I43" s="20">
        <v>0.61597455743317009</v>
      </c>
      <c r="J43" s="20">
        <v>0.57083074237574549</v>
      </c>
      <c r="K43" s="20">
        <v>0.58258647205739744</v>
      </c>
      <c r="L43" s="20">
        <v>0.57264599029881236</v>
      </c>
      <c r="M43" s="20">
        <v>0.58482961869779682</v>
      </c>
      <c r="N43" s="20">
        <v>0.61988914784085791</v>
      </c>
      <c r="O43" s="20">
        <v>0.59743499644097042</v>
      </c>
      <c r="P43" s="20">
        <v>0.58486779427373958</v>
      </c>
      <c r="Q43" s="20">
        <v>0.5160092467699019</v>
      </c>
      <c r="R43" s="20">
        <v>0.578357256590326</v>
      </c>
      <c r="S43" s="20">
        <v>0.52991367824572544</v>
      </c>
      <c r="T43" s="20">
        <v>0.50061429974956262</v>
      </c>
      <c r="U43" s="20">
        <v>0.49664640371958596</v>
      </c>
      <c r="V43" s="20">
        <v>0.46750867861976242</v>
      </c>
      <c r="W43" s="20">
        <v>0.49765308165710048</v>
      </c>
      <c r="X43" s="20">
        <v>0.49627567610731549</v>
      </c>
      <c r="Y43" s="20">
        <v>0.50202907012365439</v>
      </c>
      <c r="Z43" s="20">
        <v>0.46951321812908947</v>
      </c>
      <c r="AA43" s="20">
        <v>0.45657404979903049</v>
      </c>
      <c r="AB43" s="20">
        <v>0.48036672099244859</v>
      </c>
      <c r="AC43" s="62">
        <v>0.52600000000000002</v>
      </c>
      <c r="AD43" s="20">
        <v>0.52053636703463191</v>
      </c>
      <c r="AE43" s="62">
        <v>0.47610000000000002</v>
      </c>
      <c r="AF43" s="62">
        <v>0.44893577680849905</v>
      </c>
      <c r="AG43" s="20">
        <v>0.4922482835645044</v>
      </c>
      <c r="AH43" s="73">
        <v>0.53264106589342664</v>
      </c>
      <c r="AI43" s="73">
        <v>0.50929518267054641</v>
      </c>
      <c r="AJ43" s="73">
        <v>0.53676759255750506</v>
      </c>
      <c r="AK43" s="73">
        <v>0.48918386208865439</v>
      </c>
      <c r="AL43" s="73">
        <v>0.51645324714411756</v>
      </c>
      <c r="AM43" s="73">
        <v>0.56749500633604677</v>
      </c>
      <c r="AN43" s="73">
        <v>0.51271745352280929</v>
      </c>
      <c r="AO43" s="73">
        <v>0.51319150437003769</v>
      </c>
      <c r="AP43" s="73">
        <v>0.5019169901463123</v>
      </c>
      <c r="AQ43" s="73">
        <v>0.52317872835894896</v>
      </c>
      <c r="AR43" s="73">
        <v>0.54303736374325451</v>
      </c>
      <c r="AS43" s="73">
        <v>0.53271701526684856</v>
      </c>
      <c r="AT43" s="73">
        <v>0.54849097900317767</v>
      </c>
      <c r="AU43" s="73">
        <v>0.56236733978540687</v>
      </c>
      <c r="AV43" s="73">
        <v>0.54682165918667491</v>
      </c>
      <c r="AW43" s="73">
        <v>0.5875741190475593</v>
      </c>
      <c r="AX43" s="73">
        <v>0.56615844483868816</v>
      </c>
      <c r="AY43" s="73">
        <v>0.53498443174037902</v>
      </c>
      <c r="AZ43" s="73">
        <v>0.48353876651623423</v>
      </c>
      <c r="BA43" s="73">
        <v>0.54183441065926974</v>
      </c>
      <c r="BB43" s="73">
        <v>0.51564423855105634</v>
      </c>
      <c r="BC43" s="73">
        <v>0.50704389948085393</v>
      </c>
      <c r="BD43" s="73">
        <v>0.50414570504548939</v>
      </c>
      <c r="BE43" s="73">
        <v>0.49391736900435579</v>
      </c>
      <c r="BF43" s="73">
        <v>0.50485915999912367</v>
      </c>
      <c r="BG43" s="230">
        <v>0.5663538827852157</v>
      </c>
      <c r="BH43" s="230">
        <v>0.54973266195766834</v>
      </c>
      <c r="BI43" s="230">
        <v>0.53309294164385979</v>
      </c>
      <c r="BJ43" s="230">
        <v>0.51106645851594812</v>
      </c>
      <c r="BK43" s="230">
        <v>0.53943295388843415</v>
      </c>
      <c r="BL43" s="230">
        <v>0.53067548267275855</v>
      </c>
      <c r="BM43" s="230">
        <v>0.50058749698412408</v>
      </c>
      <c r="BN43" s="230">
        <v>0.49939580751861218</v>
      </c>
      <c r="BO43" s="230">
        <v>0.51702976610706008</v>
      </c>
      <c r="BP43" s="230">
        <v>0.5122811510069426</v>
      </c>
      <c r="BQ43" s="339">
        <v>0.5388697160976611</v>
      </c>
      <c r="BR43" s="339">
        <v>0.55753612699163846</v>
      </c>
      <c r="BS43" s="339">
        <v>0.52641206268129115</v>
      </c>
      <c r="BT43" s="339">
        <v>0.55528932801101261</v>
      </c>
      <c r="BU43" s="339">
        <v>0.54350591120776448</v>
      </c>
      <c r="BV43" s="339">
        <v>0.56883505470853424</v>
      </c>
      <c r="BW43" s="376">
        <v>0.54779976717112921</v>
      </c>
      <c r="BX43" s="376">
        <v>0.53443646641283604</v>
      </c>
      <c r="BY43" s="376">
        <v>0.51810928955169455</v>
      </c>
      <c r="BZ43" s="376">
        <v>0.54218824432977941</v>
      </c>
      <c r="CA43" s="376">
        <v>0.52160272183558454</v>
      </c>
      <c r="CB43" s="376">
        <v>0.50168690341618605</v>
      </c>
      <c r="CC43" s="376">
        <v>0.5007591221469514</v>
      </c>
      <c r="CD43" s="376">
        <v>0.53101569067093124</v>
      </c>
      <c r="CE43" s="376">
        <v>0.51356555669589776</v>
      </c>
      <c r="CF43" s="376">
        <v>0.56257801793192874</v>
      </c>
      <c r="CG43" s="382">
        <f t="shared" ref="CG43:CJ43" si="25">CG46/CG45</f>
        <v>0.42004112521993514</v>
      </c>
      <c r="CH43" s="382">
        <f t="shared" si="25"/>
        <v>0.48042757755814997</v>
      </c>
      <c r="CI43" s="382">
        <f t="shared" si="25"/>
        <v>0.5309082949743007</v>
      </c>
      <c r="CJ43" s="382">
        <f t="shared" si="25"/>
        <v>0.50036634001669522</v>
      </c>
      <c r="CK43" s="382">
        <f t="shared" ref="CK43:CP43" si="26">CK46/CK45</f>
        <v>0.53079649935656281</v>
      </c>
      <c r="CL43" s="382">
        <f t="shared" si="26"/>
        <v>0.36453828413020312</v>
      </c>
      <c r="CM43" s="382">
        <f t="shared" si="26"/>
        <v>0.43009083776809431</v>
      </c>
      <c r="CN43" s="382">
        <f t="shared" si="26"/>
        <v>0.44396287374029769</v>
      </c>
      <c r="CO43" s="382">
        <f t="shared" si="26"/>
        <v>0.44300138989622012</v>
      </c>
      <c r="CP43" s="382">
        <f t="shared" si="26"/>
        <v>0.46908481549682829</v>
      </c>
      <c r="CQ43" s="382">
        <f t="shared" ref="CQ43:CS43" si="27">CQ46/CQ45</f>
        <v>0.40325021829824392</v>
      </c>
      <c r="CR43" s="382">
        <f t="shared" ref="CR43" si="28">CR46/CR45</f>
        <v>0.52635740150983823</v>
      </c>
      <c r="CS43" s="382">
        <f t="shared" si="27"/>
        <v>0.46698618628156108</v>
      </c>
    </row>
    <row r="44" spans="1:99" s="14" customFormat="1" ht="12">
      <c r="A44" s="14" t="s">
        <v>269</v>
      </c>
      <c r="B44" s="20">
        <v>0.23780791628897555</v>
      </c>
      <c r="C44" s="20">
        <v>0.23012374032170177</v>
      </c>
      <c r="D44" s="20">
        <v>0.22754551119784308</v>
      </c>
      <c r="E44" s="20">
        <v>0.23276969281389695</v>
      </c>
      <c r="F44" s="20">
        <v>0.23050264299113787</v>
      </c>
      <c r="G44" s="20">
        <v>0.23936600761672575</v>
      </c>
      <c r="H44" s="20">
        <v>0.23265054512524971</v>
      </c>
      <c r="I44" s="20">
        <v>0.23044365604140307</v>
      </c>
      <c r="J44" s="20">
        <v>0.23750440578704266</v>
      </c>
      <c r="K44" s="20">
        <v>0.23038376742442457</v>
      </c>
      <c r="L44" s="20">
        <v>0.24079570360640623</v>
      </c>
      <c r="M44" s="20">
        <v>0.23495530190495792</v>
      </c>
      <c r="N44" s="20">
        <v>0.23547494682211753</v>
      </c>
      <c r="O44" s="20">
        <v>0.23492313661607248</v>
      </c>
      <c r="P44" s="20">
        <v>0.23096861802044455</v>
      </c>
      <c r="Q44" s="20">
        <v>0.22784904063945902</v>
      </c>
      <c r="R44" s="20">
        <v>0.23219952409097572</v>
      </c>
      <c r="S44" s="20">
        <v>0.22594137352577418</v>
      </c>
      <c r="T44" s="20">
        <v>0.22475120529918141</v>
      </c>
      <c r="U44" s="20">
        <v>0.22779619435543408</v>
      </c>
      <c r="V44" s="20">
        <v>0.25352044021968267</v>
      </c>
      <c r="W44" s="20">
        <v>0.23345541850324172</v>
      </c>
      <c r="X44" s="20">
        <v>0.23368913775077207</v>
      </c>
      <c r="Y44" s="20">
        <v>0.23657245157081747</v>
      </c>
      <c r="Z44" s="20">
        <v>0.24142116254823481</v>
      </c>
      <c r="AA44" s="20">
        <v>0.23028777632684144</v>
      </c>
      <c r="AB44" s="20">
        <v>0.23548127335825583</v>
      </c>
      <c r="AC44" s="62">
        <v>0.251</v>
      </c>
      <c r="AD44" s="20">
        <v>0.23388809436540045</v>
      </c>
      <c r="AE44" s="62">
        <v>0.25530000000000003</v>
      </c>
      <c r="AF44" s="62">
        <v>0.25711446898065388</v>
      </c>
      <c r="AG44" s="20">
        <v>0.24681421207270798</v>
      </c>
      <c r="AH44" s="62">
        <v>0.25257840016770605</v>
      </c>
      <c r="AI44" s="62">
        <v>0.24075144868064363</v>
      </c>
      <c r="AJ44" s="62">
        <v>0.23267876766834666</v>
      </c>
      <c r="AK44" s="62">
        <v>0.23342902499758489</v>
      </c>
      <c r="AL44" s="62">
        <v>0.23960192544856626</v>
      </c>
      <c r="AM44" s="73">
        <v>0.2257307931871389</v>
      </c>
      <c r="AN44" s="73">
        <v>0.22157238495806475</v>
      </c>
      <c r="AO44" s="73">
        <v>0.228572707578485</v>
      </c>
      <c r="AP44" s="73">
        <v>0.23360605155767891</v>
      </c>
      <c r="AQ44" s="73">
        <v>0.22745503883980858</v>
      </c>
      <c r="AR44" s="73">
        <v>0.22056648918417959</v>
      </c>
      <c r="AS44" s="73">
        <v>0.22232678967831018</v>
      </c>
      <c r="AT44" s="73">
        <v>0.23972965632151849</v>
      </c>
      <c r="AU44" s="73">
        <v>0.24257711331373044</v>
      </c>
      <c r="AV44" s="73">
        <v>0.23151846994542316</v>
      </c>
      <c r="AW44" s="73">
        <v>0.23248203688309471</v>
      </c>
      <c r="AX44" s="73">
        <v>0.23076855278283873</v>
      </c>
      <c r="AY44" s="73">
        <v>0.22468615501486666</v>
      </c>
      <c r="AZ44" s="73">
        <v>0.22781606813808741</v>
      </c>
      <c r="BA44" s="73">
        <v>0.22887616052390455</v>
      </c>
      <c r="BB44" s="73">
        <v>0.21634359389389668</v>
      </c>
      <c r="BC44" s="73">
        <v>0.20713096778472756</v>
      </c>
      <c r="BD44" s="73">
        <v>0.21406579226761185</v>
      </c>
      <c r="BE44" s="73">
        <v>0.2159799915541043</v>
      </c>
      <c r="BF44" s="73">
        <v>0.21338363420306125</v>
      </c>
      <c r="BG44" s="230">
        <v>0.22285089345514233</v>
      </c>
      <c r="BH44" s="230">
        <v>0.22098425596846066</v>
      </c>
      <c r="BI44" s="230">
        <v>0.22138290515287956</v>
      </c>
      <c r="BJ44" s="230">
        <v>0.23026492129150036</v>
      </c>
      <c r="BK44" s="230">
        <v>0.223936237113015</v>
      </c>
      <c r="BL44" s="230">
        <v>0.2316578989233819</v>
      </c>
      <c r="BM44" s="230">
        <v>0.2290219155101817</v>
      </c>
      <c r="BN44" s="230">
        <v>0.22918693442292792</v>
      </c>
      <c r="BO44" s="230">
        <v>0.23069433860316699</v>
      </c>
      <c r="BP44" s="230">
        <v>0.23012924585569647</v>
      </c>
      <c r="BQ44" s="339">
        <v>0.22573394663060672</v>
      </c>
      <c r="BR44" s="339">
        <v>0.22774619070319324</v>
      </c>
      <c r="BS44" s="339">
        <v>0.22581163477069574</v>
      </c>
      <c r="BT44" s="339">
        <v>0.23073732206312686</v>
      </c>
      <c r="BU44" s="339">
        <v>0.2275273505477807</v>
      </c>
      <c r="BV44" s="339">
        <v>0.23080875651141228</v>
      </c>
      <c r="BW44" s="376">
        <v>0.26466228831242999</v>
      </c>
      <c r="BX44" s="376">
        <v>0.24850782877084196</v>
      </c>
      <c r="BY44" s="376">
        <v>0.22948208678871104</v>
      </c>
      <c r="BZ44" s="376">
        <v>0.24328228590148593</v>
      </c>
      <c r="CA44" s="376">
        <v>0.23160596043974613</v>
      </c>
      <c r="CB44" s="376">
        <v>0.22671599020838934</v>
      </c>
      <c r="CC44" s="376">
        <v>0.23416644365267189</v>
      </c>
      <c r="CD44" s="376">
        <v>0.23118353504104128</v>
      </c>
      <c r="CE44" s="376">
        <v>0.23090892543383937</v>
      </c>
      <c r="CF44" s="376">
        <v>0.24769513715199101</v>
      </c>
      <c r="CG44" s="382">
        <f t="shared" ref="CG44:CJ44" si="29">CG47/CG45</f>
        <v>0.23612066224323236</v>
      </c>
      <c r="CH44" s="382">
        <f t="shared" si="29"/>
        <v>0.23857236353130773</v>
      </c>
      <c r="CI44" s="382">
        <f t="shared" si="29"/>
        <v>0.23847887102180351</v>
      </c>
      <c r="CJ44" s="382">
        <f t="shared" si="29"/>
        <v>0.2399122632994716</v>
      </c>
      <c r="CK44" s="382">
        <f t="shared" ref="CK44:CP44" si="30">CK47/CK45</f>
        <v>0.23860511950295943</v>
      </c>
      <c r="CL44" s="382">
        <f t="shared" si="30"/>
        <v>0.23988392836147951</v>
      </c>
      <c r="CM44" s="382">
        <f t="shared" si="30"/>
        <v>0.24610954095891663</v>
      </c>
      <c r="CN44" s="382">
        <f t="shared" si="30"/>
        <v>0.24560698760659019</v>
      </c>
      <c r="CO44" s="382">
        <f t="shared" si="30"/>
        <v>0.24255630498748657</v>
      </c>
      <c r="CP44" s="382">
        <f t="shared" si="30"/>
        <v>0.24737087279082345</v>
      </c>
      <c r="CQ44" s="382">
        <f t="shared" ref="CQ44:CS44" si="31">CQ47/CQ45</f>
        <v>0.24240504026389831</v>
      </c>
      <c r="CR44" s="382">
        <f t="shared" ref="CR44" si="32">CR47/CR45</f>
        <v>0.23711275240310276</v>
      </c>
      <c r="CS44" s="382">
        <f t="shared" si="31"/>
        <v>0.24217767738406901</v>
      </c>
    </row>
    <row r="45" spans="1:99" s="1" customFormat="1" ht="12">
      <c r="A45" s="1" t="s">
        <v>270</v>
      </c>
      <c r="B45" s="39">
        <v>1136697.1475899999</v>
      </c>
      <c r="C45" s="39">
        <v>1243301.9979600001</v>
      </c>
      <c r="D45" s="15">
        <v>315248.55486000003</v>
      </c>
      <c r="E45" s="15">
        <v>324019.76266000001</v>
      </c>
      <c r="F45" s="15">
        <v>334126.12602000003</v>
      </c>
      <c r="G45" s="15">
        <v>340768.57467</v>
      </c>
      <c r="H45" s="15">
        <v>1314163.0182100001</v>
      </c>
      <c r="I45" s="15">
        <v>344582.50296000001</v>
      </c>
      <c r="J45" s="15">
        <v>356139.43316000002</v>
      </c>
      <c r="K45" s="15">
        <v>373280.40000999998</v>
      </c>
      <c r="L45" s="15">
        <v>402928.11220000003</v>
      </c>
      <c r="M45" s="15">
        <v>1476930.44833</v>
      </c>
      <c r="N45" s="15">
        <v>416910.93576999998</v>
      </c>
      <c r="O45" s="15">
        <v>446968.50886</v>
      </c>
      <c r="P45" s="15">
        <v>462690.22591000004</v>
      </c>
      <c r="Q45" s="15">
        <v>462799.22668999998</v>
      </c>
      <c r="R45" s="15">
        <v>1789368.89723</v>
      </c>
      <c r="S45" s="15">
        <v>466078.41253999993</v>
      </c>
      <c r="T45" s="15">
        <v>487547</v>
      </c>
      <c r="U45" s="15">
        <v>509304</v>
      </c>
      <c r="V45" s="15">
        <v>529683.58746000007</v>
      </c>
      <c r="W45" s="15">
        <v>1992613</v>
      </c>
      <c r="X45" s="15">
        <v>538487</v>
      </c>
      <c r="Y45" s="15">
        <v>554934</v>
      </c>
      <c r="Z45" s="15">
        <v>584122</v>
      </c>
      <c r="AA45" s="15">
        <v>598847</v>
      </c>
      <c r="AB45" s="15">
        <v>2276390</v>
      </c>
      <c r="AC45" s="15">
        <v>599445</v>
      </c>
      <c r="AD45" s="15">
        <v>604586</v>
      </c>
      <c r="AE45" s="15">
        <v>620475.14989</v>
      </c>
      <c r="AF45" s="15">
        <v>630584</v>
      </c>
      <c r="AG45" s="15">
        <v>2455089</v>
      </c>
      <c r="AH45" s="15">
        <v>624903</v>
      </c>
      <c r="AI45" s="15">
        <v>643344</v>
      </c>
      <c r="AJ45" s="15">
        <v>659725</v>
      </c>
      <c r="AK45" s="82">
        <v>693547</v>
      </c>
      <c r="AL45" s="15">
        <v>2621519</v>
      </c>
      <c r="AM45" s="82">
        <v>698385</v>
      </c>
      <c r="AN45" s="82">
        <v>723258</v>
      </c>
      <c r="AO45" s="82">
        <v>737179</v>
      </c>
      <c r="AP45" s="82">
        <v>753525</v>
      </c>
      <c r="AQ45" s="15">
        <v>2912347</v>
      </c>
      <c r="AR45" s="82">
        <v>779044</v>
      </c>
      <c r="AS45" s="10">
        <v>793746</v>
      </c>
      <c r="AT45" s="10">
        <v>821029</v>
      </c>
      <c r="AU45" s="10">
        <v>821648</v>
      </c>
      <c r="AV45" s="82">
        <v>3215467</v>
      </c>
      <c r="AW45" s="10">
        <v>796354</v>
      </c>
      <c r="AX45" s="10">
        <v>794207</v>
      </c>
      <c r="AY45" s="82">
        <v>826682</v>
      </c>
      <c r="AZ45" s="82">
        <v>859079</v>
      </c>
      <c r="BA45" s="10">
        <v>3276322</v>
      </c>
      <c r="BB45" s="10">
        <v>895825</v>
      </c>
      <c r="BC45" s="10">
        <v>949829</v>
      </c>
      <c r="BD45" s="10">
        <v>979568</v>
      </c>
      <c r="BE45" s="10">
        <v>1008774</v>
      </c>
      <c r="BF45" s="10">
        <v>3833996</v>
      </c>
      <c r="BG45" s="10">
        <v>1016783</v>
      </c>
      <c r="BH45" s="10">
        <v>1053161</v>
      </c>
      <c r="BI45" s="233">
        <v>1087392</v>
      </c>
      <c r="BJ45" s="233">
        <v>1104328</v>
      </c>
      <c r="BK45" s="233">
        <v>4261664</v>
      </c>
      <c r="BL45" s="10">
        <v>1118874</v>
      </c>
      <c r="BM45" s="10">
        <v>1148091</v>
      </c>
      <c r="BN45" s="10">
        <v>1171812</v>
      </c>
      <c r="BO45" s="10">
        <v>1177077</v>
      </c>
      <c r="BP45" s="233">
        <v>4615854</v>
      </c>
      <c r="BQ45" s="337">
        <v>1149198</v>
      </c>
      <c r="BR45" s="337">
        <v>1149556</v>
      </c>
      <c r="BS45" s="337">
        <v>1182490</v>
      </c>
      <c r="BT45" s="337">
        <v>1195719</v>
      </c>
      <c r="BU45" s="338">
        <v>4676963</v>
      </c>
      <c r="BV45" s="338">
        <v>1144337</v>
      </c>
      <c r="BW45" s="371">
        <v>1138175</v>
      </c>
      <c r="BX45" s="371">
        <v>1145646</v>
      </c>
      <c r="BY45" s="371">
        <v>1162801</v>
      </c>
      <c r="BZ45" s="371">
        <v>4590959</v>
      </c>
      <c r="CA45" s="371">
        <v>1136292</v>
      </c>
      <c r="CB45" s="371">
        <v>1149147</v>
      </c>
      <c r="CC45" s="371">
        <v>1143426</v>
      </c>
      <c r="CD45" s="371">
        <v>1098041</v>
      </c>
      <c r="CE45" s="371">
        <v>4526906</v>
      </c>
      <c r="CF45" s="371">
        <v>1096703</v>
      </c>
      <c r="CG45" s="412">
        <v>1179325</v>
      </c>
      <c r="CH45" s="412">
        <v>1239167</v>
      </c>
      <c r="CI45" s="412">
        <v>1676702</v>
      </c>
      <c r="CJ45" s="412">
        <f>SUM(CF45:CI45)+1</f>
        <v>5191898</v>
      </c>
      <c r="CK45" s="371">
        <v>1621759</v>
      </c>
      <c r="CL45" s="371">
        <v>1573511</v>
      </c>
      <c r="CM45" s="371">
        <v>1586895</v>
      </c>
      <c r="CN45" s="371">
        <v>1630544</v>
      </c>
      <c r="CO45" s="371">
        <f>SUM(CK45:CN45)</f>
        <v>6412709</v>
      </c>
      <c r="CP45" s="371">
        <v>1599295</v>
      </c>
      <c r="CQ45" s="371">
        <v>1649120</v>
      </c>
      <c r="CR45" s="371">
        <f>1713824+2</f>
        <v>1713826</v>
      </c>
      <c r="CS45" s="371">
        <f>SUM(CP45:CR45)</f>
        <v>4962241</v>
      </c>
    </row>
    <row r="46" spans="1:99" s="1" customFormat="1">
      <c r="A46" s="1" t="s">
        <v>271</v>
      </c>
      <c r="B46" s="39">
        <v>633254.12925</v>
      </c>
      <c r="C46" s="39">
        <v>704688.51183000009</v>
      </c>
      <c r="D46" s="15">
        <v>191725.75036000001</v>
      </c>
      <c r="E46" s="15">
        <v>185023.24135999999</v>
      </c>
      <c r="F46" s="15">
        <v>197079.32432000001</v>
      </c>
      <c r="G46" s="15">
        <v>199727.94211</v>
      </c>
      <c r="H46" s="15">
        <v>773556.25814999989</v>
      </c>
      <c r="I46" s="15">
        <v>212254.05476000003</v>
      </c>
      <c r="J46" s="15">
        <v>203295.33702000001</v>
      </c>
      <c r="K46" s="15">
        <v>217468.11132999999</v>
      </c>
      <c r="L46" s="15">
        <v>230735.16782999999</v>
      </c>
      <c r="M46" s="15">
        <v>863752.6709400001</v>
      </c>
      <c r="N46" s="15">
        <v>258438.56469999996</v>
      </c>
      <c r="O46" s="15">
        <v>267034.62949999998</v>
      </c>
      <c r="P46" s="15">
        <v>270612.61186</v>
      </c>
      <c r="Q46" s="15">
        <v>238808.68036999996</v>
      </c>
      <c r="R46" s="15">
        <v>1034894.4864299998</v>
      </c>
      <c r="S46" s="15">
        <v>246981.32594000001</v>
      </c>
      <c r="T46" s="15">
        <v>244073</v>
      </c>
      <c r="U46" s="15">
        <v>252944</v>
      </c>
      <c r="V46" s="15">
        <v>247631.67405999999</v>
      </c>
      <c r="W46" s="15">
        <v>991630</v>
      </c>
      <c r="X46" s="58">
        <v>267238</v>
      </c>
      <c r="Y46" s="58">
        <v>278593</v>
      </c>
      <c r="Z46" s="58">
        <v>274253</v>
      </c>
      <c r="AA46" s="15">
        <v>273418</v>
      </c>
      <c r="AB46" s="15">
        <v>1093502</v>
      </c>
      <c r="AC46" s="15">
        <v>315177</v>
      </c>
      <c r="AD46" s="58">
        <v>314709</v>
      </c>
      <c r="AE46" s="58">
        <v>295397.56983999995</v>
      </c>
      <c r="AF46" s="58">
        <v>283189</v>
      </c>
      <c r="AG46" s="15">
        <v>1208473</v>
      </c>
      <c r="AH46" s="15">
        <v>332849</v>
      </c>
      <c r="AI46" s="15">
        <v>327652</v>
      </c>
      <c r="AJ46" s="15">
        <v>354119</v>
      </c>
      <c r="AK46" s="82">
        <v>339272</v>
      </c>
      <c r="AL46" s="15">
        <v>1353892</v>
      </c>
      <c r="AM46" s="82">
        <v>396330</v>
      </c>
      <c r="AN46" s="82">
        <v>370827</v>
      </c>
      <c r="AO46" s="82">
        <v>378314</v>
      </c>
      <c r="AP46" s="82">
        <v>378207</v>
      </c>
      <c r="AQ46" s="15">
        <v>1523678</v>
      </c>
      <c r="AR46" s="82">
        <v>423050</v>
      </c>
      <c r="AS46" s="10">
        <v>422842</v>
      </c>
      <c r="AT46" s="10">
        <v>450327</v>
      </c>
      <c r="AU46" s="10">
        <v>462068</v>
      </c>
      <c r="AV46" s="82">
        <v>1758287</v>
      </c>
      <c r="AW46" s="10">
        <v>467917</v>
      </c>
      <c r="AX46" s="10">
        <v>449647</v>
      </c>
      <c r="AY46" s="82">
        <v>442262</v>
      </c>
      <c r="AZ46" s="82">
        <v>415398</v>
      </c>
      <c r="BA46" s="10">
        <v>1775224</v>
      </c>
      <c r="BB46" s="10">
        <v>461927</v>
      </c>
      <c r="BC46" s="10">
        <v>481605</v>
      </c>
      <c r="BD46" s="10">
        <v>493845</v>
      </c>
      <c r="BE46" s="10">
        <v>498251</v>
      </c>
      <c r="BF46" s="10">
        <v>1935628</v>
      </c>
      <c r="BG46" s="10">
        <v>575859</v>
      </c>
      <c r="BH46" s="10">
        <v>578957</v>
      </c>
      <c r="BI46" s="233">
        <v>579681</v>
      </c>
      <c r="BJ46" s="233">
        <v>564385</v>
      </c>
      <c r="BK46" s="233">
        <v>2298882</v>
      </c>
      <c r="BL46" s="10">
        <v>593759</v>
      </c>
      <c r="BM46" s="10">
        <v>574720</v>
      </c>
      <c r="BN46" s="10">
        <v>585198</v>
      </c>
      <c r="BO46" s="10">
        <v>610938</v>
      </c>
      <c r="BP46" s="233">
        <v>2364615</v>
      </c>
      <c r="BQ46" s="337">
        <v>619268</v>
      </c>
      <c r="BR46" s="337">
        <v>640919</v>
      </c>
      <c r="BS46" s="337">
        <v>622477</v>
      </c>
      <c r="BT46" s="337">
        <v>663970</v>
      </c>
      <c r="BU46" s="338">
        <v>2546634</v>
      </c>
      <c r="BV46" s="338">
        <v>650939</v>
      </c>
      <c r="BW46" s="371">
        <v>623492</v>
      </c>
      <c r="BX46" s="371">
        <v>612275</v>
      </c>
      <c r="BY46" s="371">
        <v>602458</v>
      </c>
      <c r="BZ46" s="371">
        <v>2489164</v>
      </c>
      <c r="CA46" s="371">
        <v>592693</v>
      </c>
      <c r="CB46" s="371">
        <v>576512</v>
      </c>
      <c r="CC46" s="371">
        <v>572581</v>
      </c>
      <c r="CD46" s="371">
        <v>583077</v>
      </c>
      <c r="CE46" s="371">
        <v>2324863</v>
      </c>
      <c r="CF46" s="371">
        <v>616981</v>
      </c>
      <c r="CG46" s="412">
        <v>495365</v>
      </c>
      <c r="CH46" s="412">
        <v>595330</v>
      </c>
      <c r="CI46" s="412">
        <v>890175</v>
      </c>
      <c r="CJ46" s="412">
        <f t="shared" ref="CJ46:CJ47" si="33">SUM(CF46:CI46)</f>
        <v>2597851</v>
      </c>
      <c r="CK46" s="371">
        <v>860824</v>
      </c>
      <c r="CL46" s="371">
        <v>573605</v>
      </c>
      <c r="CM46" s="371">
        <v>682509</v>
      </c>
      <c r="CN46" s="371">
        <v>723901</v>
      </c>
      <c r="CO46" s="371">
        <f>SUM(CK46:CN46)</f>
        <v>2840839</v>
      </c>
      <c r="CP46" s="371">
        <v>750205</v>
      </c>
      <c r="CQ46" s="371">
        <v>665008</v>
      </c>
      <c r="CR46" s="371">
        <f>894724+7361</f>
        <v>902085</v>
      </c>
      <c r="CS46" s="371">
        <f>SUM(CP46:CR46)</f>
        <v>2317298</v>
      </c>
    </row>
    <row r="47" spans="1:99" s="1" customFormat="1" ht="12">
      <c r="A47" s="1" t="s">
        <v>272</v>
      </c>
      <c r="B47" s="154">
        <v>270315.58012</v>
      </c>
      <c r="C47" s="154">
        <v>286113.30612000002</v>
      </c>
      <c r="D47" s="154">
        <v>71733.393569999986</v>
      </c>
      <c r="E47" s="65">
        <v>75421.980620000002</v>
      </c>
      <c r="F47" s="65">
        <v>77016.955140000005</v>
      </c>
      <c r="G47" s="65">
        <v>81568.413239999994</v>
      </c>
      <c r="H47" s="65">
        <v>305740.74257</v>
      </c>
      <c r="I47" s="65">
        <v>79406.851790000001</v>
      </c>
      <c r="J47" s="65">
        <v>84584.684450000001</v>
      </c>
      <c r="K47" s="65">
        <v>85997.744860000006</v>
      </c>
      <c r="L47" s="65">
        <v>97023.35828</v>
      </c>
      <c r="M47" s="65">
        <v>347012.63938000001</v>
      </c>
      <c r="N47" s="65">
        <v>98172.080430000002</v>
      </c>
      <c r="O47" s="65">
        <v>105003.24406999999</v>
      </c>
      <c r="P47" s="65">
        <v>106866.92204999999</v>
      </c>
      <c r="Q47" s="65">
        <v>105448.35981000001</v>
      </c>
      <c r="R47" s="65">
        <v>415490.60636000003</v>
      </c>
      <c r="S47" s="65">
        <v>105306.3967</v>
      </c>
      <c r="T47" s="65">
        <v>109576.77589</v>
      </c>
      <c r="U47" s="65">
        <v>116017.51297</v>
      </c>
      <c r="V47" s="65">
        <v>134285.61627</v>
      </c>
      <c r="W47" s="65">
        <v>465186.30183000001</v>
      </c>
      <c r="X47" s="65">
        <v>125838.56272</v>
      </c>
      <c r="Y47" s="65">
        <v>131282.09684000001</v>
      </c>
      <c r="Z47" s="65">
        <v>141019.41231000001</v>
      </c>
      <c r="AA47" s="65">
        <v>137907.14399000001</v>
      </c>
      <c r="AB47" s="65">
        <v>536047.21586</v>
      </c>
      <c r="AC47" s="149">
        <v>150515</v>
      </c>
      <c r="AD47" s="65">
        <v>141405.46742</v>
      </c>
      <c r="AE47" s="65">
        <v>158415.10653999998</v>
      </c>
      <c r="AF47" s="65">
        <v>162132.0269</v>
      </c>
      <c r="AG47" s="15">
        <v>605950.81978999998</v>
      </c>
      <c r="AH47" s="15">
        <v>157837</v>
      </c>
      <c r="AI47" s="15">
        <v>154886</v>
      </c>
      <c r="AJ47" s="15">
        <v>153504</v>
      </c>
      <c r="AK47" s="82">
        <v>161894</v>
      </c>
      <c r="AL47" s="15">
        <v>628121</v>
      </c>
      <c r="AM47" s="39">
        <v>157647</v>
      </c>
      <c r="AN47" s="39">
        <v>160254</v>
      </c>
      <c r="AO47" s="39">
        <v>168499</v>
      </c>
      <c r="AP47" s="82">
        <v>176028</v>
      </c>
      <c r="AQ47" s="15">
        <v>662428</v>
      </c>
      <c r="AR47" s="39">
        <v>171831</v>
      </c>
      <c r="AS47" s="10">
        <v>176471</v>
      </c>
      <c r="AT47" s="10">
        <v>196825</v>
      </c>
      <c r="AU47" s="10">
        <v>199313</v>
      </c>
      <c r="AV47" s="82">
        <v>744440</v>
      </c>
      <c r="AW47" s="10">
        <v>185138</v>
      </c>
      <c r="AX47" s="10">
        <v>183278</v>
      </c>
      <c r="AY47" s="82">
        <v>185744</v>
      </c>
      <c r="AZ47" s="82">
        <v>195712</v>
      </c>
      <c r="BA47" s="10">
        <v>749872</v>
      </c>
      <c r="BB47" s="10">
        <v>193806</v>
      </c>
      <c r="BC47" s="10">
        <v>196739</v>
      </c>
      <c r="BD47" s="10">
        <v>209692</v>
      </c>
      <c r="BE47" s="10">
        <v>217875</v>
      </c>
      <c r="BF47" s="10">
        <v>818112</v>
      </c>
      <c r="BG47" s="10">
        <v>226591</v>
      </c>
      <c r="BH47" s="10">
        <v>232732</v>
      </c>
      <c r="BI47" s="233">
        <v>240730</v>
      </c>
      <c r="BJ47" s="233">
        <v>254288</v>
      </c>
      <c r="BK47" s="233">
        <v>954341</v>
      </c>
      <c r="BL47" s="10">
        <v>259196</v>
      </c>
      <c r="BM47" s="10">
        <v>262938</v>
      </c>
      <c r="BN47" s="10">
        <v>268564</v>
      </c>
      <c r="BO47" s="10">
        <v>271545</v>
      </c>
      <c r="BP47" s="233">
        <v>1062243</v>
      </c>
      <c r="BQ47" s="337">
        <v>259413</v>
      </c>
      <c r="BR47" s="337">
        <v>261807</v>
      </c>
      <c r="BS47" s="337">
        <v>267020</v>
      </c>
      <c r="BT47" s="337">
        <v>275897</v>
      </c>
      <c r="BU47" s="338">
        <v>1064137</v>
      </c>
      <c r="BV47" s="338">
        <v>264123</v>
      </c>
      <c r="BW47" s="371">
        <v>301232</v>
      </c>
      <c r="BX47" s="371">
        <v>284702</v>
      </c>
      <c r="BY47" s="371">
        <v>266842</v>
      </c>
      <c r="BZ47" s="371">
        <v>1116899</v>
      </c>
      <c r="CA47" s="371">
        <v>263172</v>
      </c>
      <c r="CB47" s="371">
        <v>260530</v>
      </c>
      <c r="CC47" s="371">
        <v>267752</v>
      </c>
      <c r="CD47" s="371">
        <v>253849</v>
      </c>
      <c r="CE47" s="371">
        <v>1045303</v>
      </c>
      <c r="CF47" s="371">
        <v>271648</v>
      </c>
      <c r="CG47" s="412">
        <v>278463</v>
      </c>
      <c r="CH47" s="412">
        <v>295631</v>
      </c>
      <c r="CI47" s="412">
        <v>399858</v>
      </c>
      <c r="CJ47" s="412">
        <f t="shared" si="33"/>
        <v>1245600</v>
      </c>
      <c r="CK47" s="371">
        <v>386960</v>
      </c>
      <c r="CL47" s="371">
        <v>377460</v>
      </c>
      <c r="CM47" s="371">
        <v>390550</v>
      </c>
      <c r="CN47" s="371">
        <v>400473</v>
      </c>
      <c r="CO47" s="371">
        <f>SUM(CK47:CN47)</f>
        <v>1555443</v>
      </c>
      <c r="CP47" s="371">
        <v>395619</v>
      </c>
      <c r="CQ47" s="371">
        <v>399755</v>
      </c>
      <c r="CR47" s="371">
        <v>406370</v>
      </c>
      <c r="CS47" s="371">
        <f>SUM(CP47:CR47)</f>
        <v>1201744</v>
      </c>
    </row>
    <row r="48" spans="1:99" s="30" customFormat="1" ht="12">
      <c r="A48" s="147" t="s">
        <v>273</v>
      </c>
      <c r="B48" s="65">
        <v>1008</v>
      </c>
      <c r="C48" s="65">
        <v>1074</v>
      </c>
      <c r="D48" s="65">
        <v>1072.615</v>
      </c>
      <c r="E48" s="65">
        <v>1084.2950000000001</v>
      </c>
      <c r="F48" s="65">
        <v>1104.2940000000001</v>
      </c>
      <c r="G48" s="65">
        <v>1135</v>
      </c>
      <c r="H48" s="65">
        <v>1135</v>
      </c>
      <c r="I48" s="65">
        <v>1140.527</v>
      </c>
      <c r="J48" s="65">
        <v>1152.972</v>
      </c>
      <c r="K48" s="65">
        <v>1185.7909999999999</v>
      </c>
      <c r="L48" s="65">
        <v>1181</v>
      </c>
      <c r="M48" s="65">
        <v>1181</v>
      </c>
      <c r="N48" s="65">
        <v>1283.4179999999999</v>
      </c>
      <c r="O48" s="65">
        <v>1281.1220000000001</v>
      </c>
      <c r="P48" s="65">
        <v>1225.787</v>
      </c>
      <c r="Q48" s="65">
        <v>1152</v>
      </c>
      <c r="R48" s="65">
        <v>1152</v>
      </c>
      <c r="S48" s="65">
        <v>1157</v>
      </c>
      <c r="T48" s="65">
        <v>1157</v>
      </c>
      <c r="U48" s="65">
        <v>1168</v>
      </c>
      <c r="V48" s="65">
        <v>1245</v>
      </c>
      <c r="W48" s="65">
        <v>1245</v>
      </c>
      <c r="X48" s="65">
        <v>1329</v>
      </c>
      <c r="Y48" s="65">
        <v>1340</v>
      </c>
      <c r="Z48" s="65">
        <v>1365</v>
      </c>
      <c r="AA48" s="65">
        <v>1467</v>
      </c>
      <c r="AB48" s="65">
        <v>1467</v>
      </c>
      <c r="AC48" s="149">
        <v>1478</v>
      </c>
      <c r="AD48" s="65">
        <v>1493</v>
      </c>
      <c r="AE48" s="65">
        <v>1548</v>
      </c>
      <c r="AF48" s="65">
        <v>1573</v>
      </c>
      <c r="AG48" s="65">
        <v>1573</v>
      </c>
      <c r="AH48" s="149">
        <v>1622.461</v>
      </c>
      <c r="AI48" s="149">
        <v>1647.0640000000001</v>
      </c>
      <c r="AJ48" s="149">
        <v>1704.4590000000001</v>
      </c>
      <c r="AK48" s="149">
        <v>1765.3589999999999</v>
      </c>
      <c r="AL48" s="149">
        <v>1765.3589999999999</v>
      </c>
      <c r="AM48" s="149">
        <v>1763</v>
      </c>
      <c r="AN48" s="149">
        <v>1798</v>
      </c>
      <c r="AO48" s="149">
        <v>1808</v>
      </c>
      <c r="AP48" s="149">
        <v>1884</v>
      </c>
      <c r="AQ48" s="149">
        <v>1884</v>
      </c>
      <c r="AR48" s="149">
        <v>1950</v>
      </c>
      <c r="AS48" s="63">
        <v>1988</v>
      </c>
      <c r="AT48" s="149">
        <v>2055</v>
      </c>
      <c r="AU48" s="149">
        <v>2089</v>
      </c>
      <c r="AV48" s="149">
        <v>2089</v>
      </c>
      <c r="AW48" s="149">
        <v>2062</v>
      </c>
      <c r="AX48" s="149">
        <v>2041</v>
      </c>
      <c r="AY48" s="149">
        <v>2018</v>
      </c>
      <c r="AZ48" s="149">
        <v>2033</v>
      </c>
      <c r="BA48" s="149">
        <v>2033</v>
      </c>
      <c r="BB48" s="149">
        <v>2044</v>
      </c>
      <c r="BC48" s="149">
        <v>2023</v>
      </c>
      <c r="BD48" s="149">
        <v>2063</v>
      </c>
      <c r="BE48" s="149">
        <v>2153</v>
      </c>
      <c r="BF48" s="149">
        <v>2153</v>
      </c>
      <c r="BG48" s="63">
        <v>2181</v>
      </c>
      <c r="BH48" s="63">
        <v>2235</v>
      </c>
      <c r="BI48" s="233">
        <v>2207</v>
      </c>
      <c r="BJ48" s="233">
        <v>2252</v>
      </c>
      <c r="BK48" s="233">
        <v>2252</v>
      </c>
      <c r="BL48" s="233">
        <v>2299</v>
      </c>
      <c r="BM48" s="233">
        <v>2308</v>
      </c>
      <c r="BN48" s="233">
        <v>2328</v>
      </c>
      <c r="BO48" s="233">
        <v>2294</v>
      </c>
      <c r="BP48" s="233">
        <v>2294</v>
      </c>
      <c r="BQ48" s="340">
        <v>2295</v>
      </c>
      <c r="BR48" s="340">
        <v>2345</v>
      </c>
      <c r="BS48" s="340">
        <v>2399</v>
      </c>
      <c r="BT48" s="340">
        <v>2312</v>
      </c>
      <c r="BU48" s="338">
        <v>2312</v>
      </c>
      <c r="BV48" s="338">
        <v>2282</v>
      </c>
      <c r="BW48" s="371">
        <v>2230</v>
      </c>
      <c r="BX48" s="371">
        <v>2207</v>
      </c>
      <c r="BY48" s="371">
        <v>2177</v>
      </c>
      <c r="BZ48" s="371">
        <v>2177</v>
      </c>
      <c r="CA48" s="371">
        <v>2152</v>
      </c>
      <c r="CB48" s="371">
        <v>2142</v>
      </c>
      <c r="CC48" s="371">
        <v>2119</v>
      </c>
      <c r="CD48" s="371">
        <v>2153</v>
      </c>
      <c r="CE48" s="371">
        <v>2153</v>
      </c>
      <c r="CF48" s="371">
        <v>2130</v>
      </c>
      <c r="CG48" s="412">
        <v>2158</v>
      </c>
      <c r="CH48" s="412">
        <v>2173</v>
      </c>
      <c r="CI48" s="412">
        <v>2247</v>
      </c>
      <c r="CJ48" s="412">
        <f>CI48</f>
        <v>2247</v>
      </c>
      <c r="CK48" s="371">
        <v>3396.9</v>
      </c>
      <c r="CL48" s="371">
        <v>3326.8</v>
      </c>
      <c r="CM48" s="371">
        <v>3370.4</v>
      </c>
      <c r="CN48" s="371">
        <v>3412.8</v>
      </c>
      <c r="CO48" s="371">
        <f>CN48</f>
        <v>3412.8</v>
      </c>
      <c r="CP48" s="371">
        <v>3407.5</v>
      </c>
      <c r="CQ48" s="371">
        <v>3428.4</v>
      </c>
      <c r="CR48" s="371">
        <v>3474.2000000000003</v>
      </c>
      <c r="CS48" s="371">
        <f>CR48</f>
        <v>3474.2000000000003</v>
      </c>
    </row>
    <row r="49" spans="1:97" s="1" customFormat="1" ht="12">
      <c r="A49" s="21"/>
      <c r="B49" s="42"/>
      <c r="C49" s="42"/>
      <c r="D49" s="57"/>
      <c r="E49" s="57"/>
      <c r="F49" s="57"/>
      <c r="G49" s="57"/>
      <c r="H49" s="57"/>
      <c r="I49" s="57"/>
      <c r="J49" s="57"/>
      <c r="K49" s="57"/>
      <c r="L49" s="57"/>
      <c r="M49" s="57"/>
      <c r="N49" s="57"/>
      <c r="O49" s="57"/>
      <c r="P49" s="57"/>
      <c r="Q49" s="57"/>
      <c r="R49" s="57"/>
      <c r="S49" s="57"/>
      <c r="T49" s="57"/>
      <c r="U49" s="57"/>
      <c r="V49" s="57"/>
      <c r="W49" s="57"/>
      <c r="X49" s="57"/>
      <c r="Y49" s="57"/>
      <c r="Z49" s="57"/>
      <c r="AA49" s="57"/>
      <c r="AB49" s="57"/>
      <c r="AC49" s="72"/>
      <c r="AD49" s="57"/>
      <c r="AE49" s="57"/>
      <c r="AF49" s="57"/>
      <c r="AG49" s="72"/>
      <c r="AH49" s="72"/>
      <c r="AI49" s="72"/>
      <c r="AJ49" s="72"/>
      <c r="AK49" s="72"/>
      <c r="AL49" s="72"/>
      <c r="AM49" s="72"/>
      <c r="AN49" s="72"/>
      <c r="AO49" s="72"/>
      <c r="AP49" s="57"/>
      <c r="AQ49" s="57"/>
      <c r="AR49" s="72"/>
      <c r="AS49" s="72"/>
      <c r="AT49" s="72"/>
      <c r="AU49" s="72"/>
      <c r="AV49" s="72"/>
      <c r="AW49" s="72"/>
      <c r="AX49" s="72"/>
      <c r="AY49" s="72"/>
      <c r="AZ49" s="72"/>
      <c r="BA49" s="72"/>
      <c r="BB49" s="72"/>
      <c r="BC49" s="72"/>
      <c r="BD49" s="72"/>
      <c r="BE49" s="72"/>
      <c r="BF49" s="72"/>
      <c r="BG49" s="72"/>
      <c r="BH49" s="72"/>
      <c r="BI49" s="72"/>
      <c r="BJ49" s="72"/>
      <c r="BK49" s="72"/>
      <c r="BL49" s="72"/>
      <c r="BM49" s="72"/>
      <c r="BN49" s="72"/>
      <c r="BO49" s="72"/>
      <c r="BP49" s="72"/>
      <c r="BQ49" s="250"/>
      <c r="BR49" s="250"/>
      <c r="BS49" s="250"/>
      <c r="BT49" s="277"/>
      <c r="BU49" s="277"/>
      <c r="BV49" s="277"/>
      <c r="BW49" s="277"/>
      <c r="BX49" s="277"/>
      <c r="BY49" s="277"/>
      <c r="BZ49" s="277"/>
      <c r="CA49" s="277"/>
      <c r="CB49" s="277"/>
      <c r="CC49" s="277"/>
      <c r="CD49" s="277"/>
      <c r="CE49" s="277"/>
      <c r="CF49" s="277"/>
      <c r="CG49" s="374"/>
      <c r="CH49" s="374"/>
      <c r="CI49" s="374"/>
      <c r="CJ49" s="374"/>
      <c r="CK49" s="277"/>
      <c r="CL49" s="277"/>
      <c r="CM49" s="277"/>
      <c r="CN49" s="277"/>
      <c r="CO49" s="277"/>
      <c r="CP49" s="277"/>
      <c r="CQ49" s="277"/>
      <c r="CR49" s="277"/>
      <c r="CS49" s="277"/>
    </row>
    <row r="50" spans="1:97" s="1" customFormat="1" ht="15">
      <c r="A50" s="23" t="s">
        <v>274</v>
      </c>
      <c r="B50" s="43"/>
      <c r="C50" s="43"/>
      <c r="D50" s="15"/>
      <c r="E50" s="15"/>
      <c r="F50" s="15"/>
      <c r="G50" s="15"/>
      <c r="H50" s="15"/>
      <c r="I50" s="15"/>
      <c r="J50" s="15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/>
      <c r="AA50" s="15"/>
      <c r="AB50" s="15"/>
      <c r="AD50" s="15"/>
      <c r="AE50" s="46"/>
      <c r="AF50" s="46"/>
      <c r="AG50" s="15"/>
      <c r="BQ50" s="245"/>
      <c r="BR50" s="245"/>
      <c r="BS50" s="245"/>
      <c r="BT50" s="270"/>
      <c r="BU50" s="270"/>
      <c r="BV50" s="284"/>
      <c r="BW50" s="372"/>
      <c r="BX50" s="372"/>
      <c r="BY50" s="372"/>
      <c r="BZ50" s="372"/>
      <c r="CA50" s="372"/>
      <c r="CB50" s="372"/>
      <c r="CC50" s="372"/>
      <c r="CD50" s="372"/>
      <c r="CE50" s="372"/>
      <c r="CF50" s="372"/>
      <c r="CG50" s="372"/>
      <c r="CH50" s="372"/>
      <c r="CI50" s="372"/>
      <c r="CJ50" s="372"/>
      <c r="CK50" s="372"/>
      <c r="CL50" s="372"/>
      <c r="CM50" s="372"/>
      <c r="CN50" s="372"/>
      <c r="CO50" s="372"/>
      <c r="CP50" s="372"/>
      <c r="CQ50" s="372"/>
      <c r="CR50" s="372"/>
      <c r="CS50" s="372"/>
    </row>
    <row r="51" spans="1:97" s="14" customFormat="1" ht="12">
      <c r="A51" s="14" t="s">
        <v>275</v>
      </c>
      <c r="B51" s="15">
        <v>0</v>
      </c>
      <c r="C51" s="15">
        <v>0</v>
      </c>
      <c r="D51" s="15">
        <v>0</v>
      </c>
      <c r="E51" s="15">
        <v>0</v>
      </c>
      <c r="F51" s="45">
        <v>8.7615907552315523E-3</v>
      </c>
      <c r="G51" s="45">
        <v>9.4115791329092615E-3</v>
      </c>
      <c r="H51" s="45">
        <v>8.2875938385273407E-3</v>
      </c>
      <c r="I51" s="45">
        <v>9.4549976043835689E-3</v>
      </c>
      <c r="J51" s="45">
        <v>9.5260105265472447E-3</v>
      </c>
      <c r="K51" s="45">
        <v>9.8284193392780255E-3</v>
      </c>
      <c r="L51" s="45">
        <v>1.0531765262232011E-2</v>
      </c>
      <c r="M51" s="45">
        <v>9.8649083961366551E-3</v>
      </c>
      <c r="N51" s="45">
        <v>1.3622202029365231E-2</v>
      </c>
      <c r="O51" s="45">
        <v>1.2764281087638454E-2</v>
      </c>
      <c r="P51" s="45">
        <v>1.5582404073475734E-2</v>
      </c>
      <c r="Q51" s="45">
        <v>1.7974822109170376E-2</v>
      </c>
      <c r="R51" s="45">
        <v>1.5053267973786526E-2</v>
      </c>
      <c r="S51" s="45">
        <v>1.9674778404372775E-2</v>
      </c>
      <c r="T51" s="45">
        <v>1.9919787095806364E-2</v>
      </c>
      <c r="U51" s="45">
        <v>1.9341495594664984E-2</v>
      </c>
      <c r="V51" s="45">
        <v>2.1690743064713306E-2</v>
      </c>
      <c r="W51" s="45">
        <v>2.0150471503235297E-2</v>
      </c>
      <c r="X51" s="45">
        <v>2.9035187882312848E-2</v>
      </c>
      <c r="Y51" s="45">
        <v>2.4154093753290518E-2</v>
      </c>
      <c r="Z51" s="45">
        <v>2.4176082237928186E-2</v>
      </c>
      <c r="AA51" s="45">
        <v>2.5648273833140577E-2</v>
      </c>
      <c r="AB51" s="45">
        <v>2.569405333894596E-2</v>
      </c>
      <c r="AC51" s="45">
        <v>3.8220285885365822E-2</v>
      </c>
      <c r="AD51" s="45">
        <v>3.5744340011025798E-2</v>
      </c>
      <c r="AE51" s="45">
        <v>3.7666249774400209E-2</v>
      </c>
      <c r="AF51" s="45">
        <v>3.5567472324544921E-2</v>
      </c>
      <c r="AG51" s="45">
        <v>3.8220285885365822E-2</v>
      </c>
      <c r="AH51" s="73">
        <v>6.7000000000000004E-2</v>
      </c>
      <c r="AI51" s="73">
        <v>0.04</v>
      </c>
      <c r="AJ51" s="73">
        <v>4.3999999999999997E-2</v>
      </c>
      <c r="AK51" s="73">
        <v>4.1000000000000002E-2</v>
      </c>
      <c r="AL51" s="73">
        <v>4.1000000000000002E-2</v>
      </c>
      <c r="AM51" s="73">
        <v>4.4900000000000002E-2</v>
      </c>
      <c r="AN51" s="73">
        <v>4.3999999999999997E-2</v>
      </c>
      <c r="AO51" s="73">
        <v>4.65E-2</v>
      </c>
      <c r="AP51" s="73">
        <v>5.8400000000000001E-2</v>
      </c>
      <c r="AQ51" s="73">
        <v>4.6899999999999997E-2</v>
      </c>
      <c r="AR51" s="73">
        <v>5.3100000000000001E-2</v>
      </c>
      <c r="AS51" s="73">
        <v>4.41E-2</v>
      </c>
      <c r="AT51" s="73">
        <v>4.5999999999999999E-2</v>
      </c>
      <c r="AU51" s="73">
        <v>4.8000000000000001E-2</v>
      </c>
      <c r="AV51" s="73">
        <v>4.8000000000000001E-2</v>
      </c>
      <c r="AW51" s="73">
        <v>5.2999999999999999E-2</v>
      </c>
      <c r="AX51" s="73">
        <v>4.4900000000000002E-2</v>
      </c>
      <c r="AY51" s="73">
        <v>5.6000000000000001E-2</v>
      </c>
      <c r="AZ51" s="73">
        <v>5.7000000000000002E-2</v>
      </c>
      <c r="BA51" s="73">
        <v>5.2999999999999999E-2</v>
      </c>
      <c r="BB51" s="73">
        <v>5.8000000000000003E-2</v>
      </c>
      <c r="BC51" s="73">
        <v>5.3999999999999999E-2</v>
      </c>
      <c r="BD51" s="73">
        <v>6.3E-2</v>
      </c>
      <c r="BE51" s="73">
        <v>6.4000000000000001E-2</v>
      </c>
      <c r="BF51" s="73">
        <v>0.06</v>
      </c>
      <c r="BG51" s="73">
        <v>6.3E-2</v>
      </c>
      <c r="BH51" s="73">
        <v>5.8000000000000003E-2</v>
      </c>
      <c r="BI51" s="73">
        <v>6.3E-2</v>
      </c>
      <c r="BJ51" s="73">
        <v>7.9000000000000001E-2</v>
      </c>
      <c r="BK51" s="73">
        <v>6.6000000000000003E-2</v>
      </c>
      <c r="BL51" s="73">
        <v>7.3999999999999996E-2</v>
      </c>
      <c r="BM51" s="73">
        <v>6.4000000000000001E-2</v>
      </c>
      <c r="BN51" s="73">
        <v>6.7000000000000004E-2</v>
      </c>
      <c r="BO51" s="73">
        <v>8.5000000000000006E-2</v>
      </c>
      <c r="BP51" s="73">
        <v>7.2999999999999995E-2</v>
      </c>
      <c r="BQ51" s="251">
        <v>0.09</v>
      </c>
      <c r="BR51" s="251">
        <v>7.2999999999999995E-2</v>
      </c>
      <c r="BS51" s="251">
        <v>7.0000000000000007E-2</v>
      </c>
      <c r="BT51" s="274">
        <v>8.2000000000000003E-2</v>
      </c>
      <c r="BU51" s="274">
        <v>0.08</v>
      </c>
      <c r="BV51" s="274">
        <v>8.2000000000000003E-2</v>
      </c>
      <c r="BW51" s="249">
        <v>7.4999999999999997E-2</v>
      </c>
      <c r="BX51" s="249">
        <v>7.2999999999999995E-2</v>
      </c>
      <c r="BY51" s="249">
        <v>8.5500000000000007E-2</v>
      </c>
      <c r="BZ51" s="249">
        <v>7.9000000000000001E-2</v>
      </c>
      <c r="CA51" s="249">
        <v>9.0999999999999998E-2</v>
      </c>
      <c r="CB51" s="249">
        <v>7.9000000000000001E-2</v>
      </c>
      <c r="CC51" s="249">
        <v>8.3000000000000004E-2</v>
      </c>
      <c r="CD51" s="249">
        <v>8.2000000000000003E-2</v>
      </c>
      <c r="CE51" s="249">
        <v>8.4000000000000005E-2</v>
      </c>
      <c r="CF51" s="249">
        <v>9.8000000000000004E-2</v>
      </c>
      <c r="CG51" s="249" t="s">
        <v>28</v>
      </c>
      <c r="CH51" s="249" t="s">
        <v>28</v>
      </c>
      <c r="CI51" s="249" t="s">
        <v>28</v>
      </c>
      <c r="CJ51" s="249" t="s">
        <v>28</v>
      </c>
      <c r="CK51" s="249" t="s">
        <v>28</v>
      </c>
      <c r="CL51" s="249" t="s">
        <v>28</v>
      </c>
      <c r="CM51" s="249" t="s">
        <v>28</v>
      </c>
      <c r="CN51" s="249" t="s">
        <v>28</v>
      </c>
      <c r="CO51" s="249" t="s">
        <v>28</v>
      </c>
      <c r="CP51" s="249" t="s">
        <v>28</v>
      </c>
      <c r="CQ51" s="249" t="s">
        <v>28</v>
      </c>
      <c r="CR51" s="249"/>
      <c r="CS51" s="249" t="s">
        <v>28</v>
      </c>
    </row>
    <row r="52" spans="1:97" s="14" customFormat="1" ht="12">
      <c r="A52" s="14" t="s">
        <v>276</v>
      </c>
      <c r="B52" s="15">
        <v>0</v>
      </c>
      <c r="C52" s="15">
        <v>0</v>
      </c>
      <c r="D52" s="15">
        <v>0</v>
      </c>
      <c r="E52" s="15">
        <v>0</v>
      </c>
      <c r="F52" s="20">
        <v>0.71742248228988237</v>
      </c>
      <c r="G52" s="20">
        <v>0.85816844832687655</v>
      </c>
      <c r="H52" s="20">
        <v>0.78912476609426319</v>
      </c>
      <c r="I52" s="20">
        <v>0.73012243894085549</v>
      </c>
      <c r="J52" s="20">
        <v>0.7439304345318597</v>
      </c>
      <c r="K52" s="20">
        <v>0.74142802944377229</v>
      </c>
      <c r="L52" s="20">
        <v>0.76537183583258639</v>
      </c>
      <c r="M52" s="20">
        <v>0.74644719222323364</v>
      </c>
      <c r="N52" s="20">
        <v>0.69869649824647839</v>
      </c>
      <c r="O52" s="20">
        <v>0.71984052167053403</v>
      </c>
      <c r="P52" s="20">
        <v>0.69952116060258573</v>
      </c>
      <c r="Q52" s="20">
        <v>0.60214670699111084</v>
      </c>
      <c r="R52" s="20">
        <v>0.67256349861028131</v>
      </c>
      <c r="S52" s="20">
        <v>0.60014465100313452</v>
      </c>
      <c r="T52" s="20">
        <v>0.5855855855855856</v>
      </c>
      <c r="U52" s="20">
        <v>0.63069845253032208</v>
      </c>
      <c r="V52" s="20">
        <v>0.56684550830588631</v>
      </c>
      <c r="W52" s="20">
        <v>0.59533908634391297</v>
      </c>
      <c r="X52" s="20">
        <v>0.62929409529932634</v>
      </c>
      <c r="Y52" s="20">
        <v>0.61955971824042966</v>
      </c>
      <c r="Z52" s="20">
        <v>0.66830173175802698</v>
      </c>
      <c r="AA52" s="20">
        <v>0.66019394568577028</v>
      </c>
      <c r="AB52" s="20">
        <v>0.64539797110874308</v>
      </c>
      <c r="AC52" s="62">
        <v>0.71299999999999997</v>
      </c>
      <c r="AD52" s="20">
        <v>0.69083609147624847</v>
      </c>
      <c r="AE52" s="62">
        <v>0.68500000000000005</v>
      </c>
      <c r="AF52" s="62">
        <v>0.67065691849615472</v>
      </c>
      <c r="AG52" s="20">
        <v>0.68793699984225043</v>
      </c>
      <c r="AH52" s="73">
        <v>0.75922177642999666</v>
      </c>
      <c r="AI52" s="73">
        <v>0.7384608154468979</v>
      </c>
      <c r="AJ52" s="73">
        <v>0.69251538169624804</v>
      </c>
      <c r="AK52" s="73">
        <v>0.64354813010720868</v>
      </c>
      <c r="AL52" s="73">
        <v>0.70452845240631601</v>
      </c>
      <c r="AM52" s="73">
        <v>0.71277466715752802</v>
      </c>
      <c r="AN52" s="73">
        <v>0.68277313064830003</v>
      </c>
      <c r="AO52" s="73">
        <v>0.67242181169600179</v>
      </c>
      <c r="AP52" s="73">
        <v>0.67898377239758734</v>
      </c>
      <c r="AQ52" s="73">
        <v>0.68578093109145688</v>
      </c>
      <c r="AR52" s="73">
        <v>0.77271838724301578</v>
      </c>
      <c r="AS52" s="73">
        <v>0.77524365073672974</v>
      </c>
      <c r="AT52" s="73">
        <v>0.7962006209102015</v>
      </c>
      <c r="AU52" s="73">
        <v>0.76164505755041045</v>
      </c>
      <c r="AV52" s="73">
        <v>0.77664046282387911</v>
      </c>
      <c r="AW52" s="73">
        <v>0.77746919071969556</v>
      </c>
      <c r="AX52" s="73">
        <v>0.73842872485036015</v>
      </c>
      <c r="AY52" s="73">
        <v>0.7029170834011067</v>
      </c>
      <c r="AZ52" s="73">
        <v>0.65648707266457584</v>
      </c>
      <c r="BA52" s="73">
        <v>0.71513008825370517</v>
      </c>
      <c r="BB52" s="73">
        <v>0.60933127073910942</v>
      </c>
      <c r="BC52" s="73">
        <v>0.59310346603359176</v>
      </c>
      <c r="BD52" s="73">
        <v>0.61391301387020913</v>
      </c>
      <c r="BE52" s="73">
        <v>0.60024629925131401</v>
      </c>
      <c r="BF52" s="73">
        <v>0.60400057556765996</v>
      </c>
      <c r="BG52" s="230">
        <v>0.65133541449878596</v>
      </c>
      <c r="BH52" s="230">
        <v>0.61083097356274496</v>
      </c>
      <c r="BI52" s="230">
        <v>0.61846712697559314</v>
      </c>
      <c r="BJ52" s="230">
        <v>0.59596798707097554</v>
      </c>
      <c r="BK52" s="230">
        <v>0.61805117810160637</v>
      </c>
      <c r="BL52" s="230">
        <v>0.59106498556402254</v>
      </c>
      <c r="BM52" s="230">
        <v>0.56398572931117019</v>
      </c>
      <c r="BN52" s="230">
        <v>0.56957539803796109</v>
      </c>
      <c r="BO52" s="230">
        <v>0.54714462614567472</v>
      </c>
      <c r="BP52" s="230">
        <v>0.56737916217271567</v>
      </c>
      <c r="BQ52" s="342">
        <v>0.61613891993709258</v>
      </c>
      <c r="BR52" s="342">
        <v>0.6269199304956623</v>
      </c>
      <c r="BS52" s="342">
        <v>0.63116533839966449</v>
      </c>
      <c r="BT52" s="342">
        <v>0.63311112029979622</v>
      </c>
      <c r="BU52" s="342">
        <v>0.6270016710901406</v>
      </c>
      <c r="BV52" s="342">
        <v>0.64339992793369905</v>
      </c>
      <c r="BW52" s="376">
        <v>0.62776416440489324</v>
      </c>
      <c r="BX52" s="376">
        <v>0.6083771702279116</v>
      </c>
      <c r="BY52" s="376">
        <v>0.55179263955127411</v>
      </c>
      <c r="BZ52" s="376">
        <v>0.60664527768057641</v>
      </c>
      <c r="CA52" s="376">
        <v>0.5510160418654606</v>
      </c>
      <c r="CB52" s="376">
        <v>0.54151776649044991</v>
      </c>
      <c r="CC52" s="376">
        <v>0.54699949584808227</v>
      </c>
      <c r="CD52" s="376">
        <v>0.58012039351961042</v>
      </c>
      <c r="CE52" s="376">
        <v>0.55521075848547974</v>
      </c>
      <c r="CF52" s="376">
        <v>0.62584187251721224</v>
      </c>
      <c r="CG52" s="382">
        <f t="shared" ref="CG52:CJ52" si="34">CG55/CG54</f>
        <v>0.57906761681988794</v>
      </c>
      <c r="CH52" s="382">
        <f t="shared" si="34"/>
        <v>0.61468282879522951</v>
      </c>
      <c r="CI52" s="382">
        <f t="shared" si="34"/>
        <v>0.63351921274016709</v>
      </c>
      <c r="CJ52" s="382">
        <f t="shared" si="34"/>
        <v>0.61357153009262499</v>
      </c>
      <c r="CK52" s="382">
        <f t="shared" ref="CK52:CP52" si="35">CK55/CK54</f>
        <v>0.62561630757828246</v>
      </c>
      <c r="CL52" s="382">
        <f t="shared" si="35"/>
        <v>0.42789803043608809</v>
      </c>
      <c r="CM52" s="382">
        <f t="shared" si="35"/>
        <v>0.4669490424862392</v>
      </c>
      <c r="CN52" s="382">
        <f t="shared" si="35"/>
        <v>0.55641189082691078</v>
      </c>
      <c r="CO52" s="382">
        <f t="shared" si="35"/>
        <v>0.51994073476480085</v>
      </c>
      <c r="CP52" s="382">
        <f t="shared" si="35"/>
        <v>0.56659284767955043</v>
      </c>
      <c r="CQ52" s="382">
        <f t="shared" ref="CQ52:CS52" si="36">CQ55/CQ54</f>
        <v>0.51166121515616403</v>
      </c>
      <c r="CR52" s="382">
        <f t="shared" ref="CR52" si="37">CR55/CR54</f>
        <v>0.6219956785047227</v>
      </c>
      <c r="CS52" s="382">
        <f t="shared" si="36"/>
        <v>0.56755013914508123</v>
      </c>
    </row>
    <row r="53" spans="1:97" s="14" customFormat="1" ht="12">
      <c r="A53" s="14" t="s">
        <v>277</v>
      </c>
      <c r="B53" s="15">
        <v>0</v>
      </c>
      <c r="C53" s="15">
        <v>0</v>
      </c>
      <c r="D53" s="15">
        <v>0</v>
      </c>
      <c r="E53" s="15">
        <v>0</v>
      </c>
      <c r="F53" s="20">
        <v>0.22913277170300261</v>
      </c>
      <c r="G53" s="20">
        <v>0.23190084913108633</v>
      </c>
      <c r="H53" s="20">
        <v>0.43770602547652343</v>
      </c>
      <c r="I53" s="20">
        <v>0.22427671096588167</v>
      </c>
      <c r="J53" s="20">
        <v>0.23041683301008703</v>
      </c>
      <c r="K53" s="20">
        <v>0.21702889897124622</v>
      </c>
      <c r="L53" s="20">
        <v>0.20952898652161156</v>
      </c>
      <c r="M53" s="20">
        <v>0.21956712288615307</v>
      </c>
      <c r="N53" s="20">
        <v>0.21051196904337877</v>
      </c>
      <c r="O53" s="20">
        <v>0.2009493014214116</v>
      </c>
      <c r="P53" s="20">
        <v>0.19784423437066812</v>
      </c>
      <c r="Q53" s="20">
        <v>0.18059896778473453</v>
      </c>
      <c r="R53" s="20">
        <v>0.19552751653395481</v>
      </c>
      <c r="S53" s="20">
        <v>0.19694531797097492</v>
      </c>
      <c r="T53" s="20">
        <v>0.19379074990483441</v>
      </c>
      <c r="U53" s="20">
        <v>0.19559958996235885</v>
      </c>
      <c r="V53" s="20">
        <v>0.20662344590093099</v>
      </c>
      <c r="W53" s="20">
        <v>0.19853219491979915</v>
      </c>
      <c r="X53" s="20">
        <v>0.20809485015415638</v>
      </c>
      <c r="Y53" s="20">
        <v>0.21333296846420274</v>
      </c>
      <c r="Z53" s="20">
        <v>0.21053077823288474</v>
      </c>
      <c r="AA53" s="20">
        <v>0.22032863777929831</v>
      </c>
      <c r="AB53" s="20">
        <v>0.21336333897808529</v>
      </c>
      <c r="AC53" s="62">
        <v>0.222</v>
      </c>
      <c r="AD53" s="20">
        <v>0.22514336159168116</v>
      </c>
      <c r="AE53" s="62">
        <v>0.22570000000000001</v>
      </c>
      <c r="AF53" s="62">
        <v>0.23433488361286273</v>
      </c>
      <c r="AG53" s="20">
        <v>0.23057567942026114</v>
      </c>
      <c r="AH53" s="62">
        <v>0.23140698269093632</v>
      </c>
      <c r="AI53" s="62">
        <v>0.21269696339015368</v>
      </c>
      <c r="AJ53" s="62">
        <v>0.22696478229223047</v>
      </c>
      <c r="AK53" s="62">
        <v>0.20167641636127739</v>
      </c>
      <c r="AL53" s="62">
        <v>0.21742947170458132</v>
      </c>
      <c r="AM53" s="73">
        <v>0.20694751995955887</v>
      </c>
      <c r="AN53" s="73">
        <v>0.20444426331394105</v>
      </c>
      <c r="AO53" s="73">
        <v>0.20474955290146571</v>
      </c>
      <c r="AP53" s="73">
        <v>0.20629013200692117</v>
      </c>
      <c r="AQ53" s="73">
        <v>0.20559624325351764</v>
      </c>
      <c r="AR53" s="73">
        <v>0.20933482508640661</v>
      </c>
      <c r="AS53" s="73">
        <v>0.18356084694032052</v>
      </c>
      <c r="AT53" s="73">
        <v>0.19206199765018947</v>
      </c>
      <c r="AU53" s="73">
        <v>0.18803061008912295</v>
      </c>
      <c r="AV53" s="73">
        <v>0.19307138787398248</v>
      </c>
      <c r="AW53" s="73">
        <v>0.19116065695519988</v>
      </c>
      <c r="AX53" s="73">
        <v>0.18503526018940616</v>
      </c>
      <c r="AY53" s="73">
        <v>0.18446944658819947</v>
      </c>
      <c r="AZ53" s="73">
        <v>0.18197506592394952</v>
      </c>
      <c r="BA53" s="73">
        <v>0.1854227096796946</v>
      </c>
      <c r="BB53" s="73">
        <v>0.17844785848399325</v>
      </c>
      <c r="BC53" s="73">
        <v>0.16836050251178647</v>
      </c>
      <c r="BD53" s="73">
        <v>0.17091269040224336</v>
      </c>
      <c r="BE53" s="73">
        <v>0.17470857244316565</v>
      </c>
      <c r="BF53" s="73">
        <v>0.17295934958318887</v>
      </c>
      <c r="BG53" s="230">
        <v>0.18826267440949729</v>
      </c>
      <c r="BH53" s="230">
        <v>0.1873846344258342</v>
      </c>
      <c r="BI53" s="230">
        <v>0.18730505836419176</v>
      </c>
      <c r="BJ53" s="230">
        <v>0.18883399004268769</v>
      </c>
      <c r="BK53" s="230">
        <v>0.18796169264299339</v>
      </c>
      <c r="BL53" s="230">
        <v>0.18766952716257496</v>
      </c>
      <c r="BM53" s="230">
        <v>0.18453181727647888</v>
      </c>
      <c r="BN53" s="230">
        <v>0.18494014447710194</v>
      </c>
      <c r="BO53" s="230">
        <v>0.18748906057537693</v>
      </c>
      <c r="BP53" s="230">
        <v>0.18615450246586748</v>
      </c>
      <c r="BQ53" s="342">
        <v>0.19243540291658554</v>
      </c>
      <c r="BR53" s="342">
        <v>0.191541207954949</v>
      </c>
      <c r="BS53" s="342">
        <v>0.19366533839966443</v>
      </c>
      <c r="BT53" s="342">
        <v>0.19192559615422902</v>
      </c>
      <c r="BU53" s="342">
        <v>0.19239634326157476</v>
      </c>
      <c r="BV53" s="342">
        <v>0.18926852704488129</v>
      </c>
      <c r="BW53" s="376">
        <v>0.18888541795845454</v>
      </c>
      <c r="BX53" s="376">
        <v>0.18570454737400915</v>
      </c>
      <c r="BY53" s="376">
        <v>0.18230220346038956</v>
      </c>
      <c r="BZ53" s="376">
        <v>0.18644138604002636</v>
      </c>
      <c r="CA53" s="376">
        <v>0.20339522152950423</v>
      </c>
      <c r="CB53" s="376">
        <v>0.19561442647589025</v>
      </c>
      <c r="CC53" s="376">
        <v>0.20309053128009241</v>
      </c>
      <c r="CD53" s="376">
        <v>0.20428898637776416</v>
      </c>
      <c r="CE53" s="376">
        <v>0.20163242522022085</v>
      </c>
      <c r="CF53" s="376">
        <v>0.2072010214898333</v>
      </c>
      <c r="CG53" s="382">
        <f t="shared" ref="CG53" si="38">CG56/CG54</f>
        <v>0.20256254784709626</v>
      </c>
      <c r="CH53" s="382">
        <f t="shared" ref="CH53" si="39">CH56/CH54</f>
        <v>0.21356759533770817</v>
      </c>
      <c r="CI53" s="382">
        <f t="shared" ref="CI53" si="40">CI56/CI54</f>
        <v>0.22029893003868639</v>
      </c>
      <c r="CJ53" s="382">
        <f t="shared" ref="CJ53" si="41">CJ56/CJ54</f>
        <v>0.21107655260407909</v>
      </c>
      <c r="CK53" s="382">
        <f t="shared" ref="CK53:CP53" si="42">CK56/CK54</f>
        <v>0.21638071303933815</v>
      </c>
      <c r="CL53" s="382">
        <f t="shared" si="42"/>
        <v>0.2126568697288693</v>
      </c>
      <c r="CM53" s="382">
        <f t="shared" si="42"/>
        <v>0.22582739778028629</v>
      </c>
      <c r="CN53" s="382">
        <f t="shared" si="42"/>
        <v>0.24279755732795449</v>
      </c>
      <c r="CO53" s="382">
        <f t="shared" si="42"/>
        <v>0.22445668362914237</v>
      </c>
      <c r="CP53" s="382">
        <f t="shared" si="42"/>
        <v>0.24584874259234343</v>
      </c>
      <c r="CQ53" s="382">
        <f t="shared" ref="CQ53:CS53" si="43">CQ56/CQ54</f>
        <v>0.24031377543636206</v>
      </c>
      <c r="CR53" s="382">
        <f t="shared" ref="CR53" si="44">CR56/CR54</f>
        <v>0.22342818649238633</v>
      </c>
      <c r="CS53" s="382">
        <f t="shared" si="43"/>
        <v>0.23620181616477001</v>
      </c>
    </row>
    <row r="54" spans="1:97" s="1" customFormat="1" ht="12">
      <c r="A54" s="1" t="s">
        <v>278</v>
      </c>
      <c r="B54" s="15">
        <v>0</v>
      </c>
      <c r="C54" s="15">
        <v>0</v>
      </c>
      <c r="D54" s="15">
        <v>0</v>
      </c>
      <c r="E54" s="15">
        <v>0</v>
      </c>
      <c r="F54" s="15">
        <v>16557.615969999999</v>
      </c>
      <c r="G54" s="15">
        <v>17195.184860000001</v>
      </c>
      <c r="H54" s="15">
        <v>33752.80083</v>
      </c>
      <c r="I54" s="15">
        <v>19045.571480000002</v>
      </c>
      <c r="J54" s="15">
        <v>20993.115680000003</v>
      </c>
      <c r="K54" s="15">
        <v>23944.503910000003</v>
      </c>
      <c r="L54" s="15">
        <v>25571.430229999998</v>
      </c>
      <c r="M54" s="15">
        <v>89554.621299999999</v>
      </c>
      <c r="N54" s="15">
        <v>28745.560870000001</v>
      </c>
      <c r="O54" s="15">
        <v>31778.481859999996</v>
      </c>
      <c r="P54" s="15">
        <v>36859.749000000003</v>
      </c>
      <c r="Q54" s="15">
        <v>46114.745239999997</v>
      </c>
      <c r="R54" s="15">
        <v>143498.53696999999</v>
      </c>
      <c r="S54" s="15">
        <v>47391.790249999998</v>
      </c>
      <c r="T54" s="15">
        <v>55167</v>
      </c>
      <c r="U54" s="15">
        <v>59775</v>
      </c>
      <c r="V54" s="15">
        <v>63287.209750000009</v>
      </c>
      <c r="W54" s="15">
        <v>225621</v>
      </c>
      <c r="X54" s="15">
        <v>68437</v>
      </c>
      <c r="Y54" s="15">
        <v>77087</v>
      </c>
      <c r="Z54" s="15">
        <v>80323</v>
      </c>
      <c r="AA54" s="15">
        <v>84766</v>
      </c>
      <c r="AB54" s="15">
        <v>310613</v>
      </c>
      <c r="AC54" s="15">
        <v>103496</v>
      </c>
      <c r="AD54" s="15">
        <v>105911.91874999998</v>
      </c>
      <c r="AE54" s="15">
        <v>120275.01766</v>
      </c>
      <c r="AF54" s="15">
        <v>134678</v>
      </c>
      <c r="AG54" s="15">
        <v>454096</v>
      </c>
      <c r="AH54" s="15">
        <v>138829</v>
      </c>
      <c r="AI54" s="15">
        <v>148949</v>
      </c>
      <c r="AJ54" s="15">
        <v>160743</v>
      </c>
      <c r="AK54" s="15">
        <v>175732</v>
      </c>
      <c r="AL54" s="15">
        <v>624253</v>
      </c>
      <c r="AM54" s="39">
        <v>181993</v>
      </c>
      <c r="AN54" s="39">
        <v>196298</v>
      </c>
      <c r="AO54" s="39">
        <v>208567</v>
      </c>
      <c r="AP54" s="82">
        <v>225973</v>
      </c>
      <c r="AQ54" s="15">
        <v>812831</v>
      </c>
      <c r="AR54" s="39">
        <v>240433</v>
      </c>
      <c r="AS54" s="10">
        <v>250974</v>
      </c>
      <c r="AT54" s="10">
        <v>256915</v>
      </c>
      <c r="AU54" s="10">
        <v>255602</v>
      </c>
      <c r="AV54" s="82">
        <v>1003924</v>
      </c>
      <c r="AW54" s="10">
        <v>258526</v>
      </c>
      <c r="AX54" s="10">
        <v>266306</v>
      </c>
      <c r="AY54" s="82">
        <v>288953</v>
      </c>
      <c r="AZ54" s="82">
        <v>320445</v>
      </c>
      <c r="BA54" s="10">
        <v>1134230</v>
      </c>
      <c r="BB54" s="10">
        <v>338732</v>
      </c>
      <c r="BC54" s="10">
        <v>388369</v>
      </c>
      <c r="BD54" s="10">
        <v>411169</v>
      </c>
      <c r="BE54" s="10">
        <v>439303</v>
      </c>
      <c r="BF54" s="10">
        <v>1577573</v>
      </c>
      <c r="BG54" s="10">
        <v>446865</v>
      </c>
      <c r="BH54" s="10">
        <v>468619</v>
      </c>
      <c r="BI54" s="233">
        <v>496623</v>
      </c>
      <c r="BJ54" s="233">
        <v>529661</v>
      </c>
      <c r="BK54" s="233">
        <v>1941768</v>
      </c>
      <c r="BL54" s="10">
        <v>549322</v>
      </c>
      <c r="BM54" s="10">
        <v>572362</v>
      </c>
      <c r="BN54" s="233">
        <v>592343</v>
      </c>
      <c r="BO54" s="233">
        <v>611321</v>
      </c>
      <c r="BP54" s="233">
        <v>2325348</v>
      </c>
      <c r="BQ54" s="343">
        <v>611057</v>
      </c>
      <c r="BR54" s="343">
        <v>630752</v>
      </c>
      <c r="BS54" s="343">
        <v>648464</v>
      </c>
      <c r="BT54" s="343">
        <v>652977</v>
      </c>
      <c r="BU54" s="341">
        <v>2543250</v>
      </c>
      <c r="BV54" s="341">
        <v>624425</v>
      </c>
      <c r="BW54" s="371">
        <v>637037</v>
      </c>
      <c r="BX54" s="371">
        <v>663064</v>
      </c>
      <c r="BY54" s="371">
        <v>684605</v>
      </c>
      <c r="BZ54" s="371">
        <v>2609131</v>
      </c>
      <c r="CA54" s="371">
        <v>701103</v>
      </c>
      <c r="CB54" s="371">
        <v>723919</v>
      </c>
      <c r="CC54" s="371">
        <v>749774</v>
      </c>
      <c r="CD54" s="371">
        <v>763164</v>
      </c>
      <c r="CE54" s="371">
        <v>2937960</v>
      </c>
      <c r="CF54" s="371">
        <v>747144</v>
      </c>
      <c r="CG54" s="412">
        <v>753703</v>
      </c>
      <c r="CH54" s="412">
        <v>772753</v>
      </c>
      <c r="CI54" s="412">
        <v>801057</v>
      </c>
      <c r="CJ54" s="412">
        <f t="shared" ref="CJ54:CJ56" si="45">SUM(CF54:CI54)</f>
        <v>3074657</v>
      </c>
      <c r="CK54" s="371">
        <v>814934</v>
      </c>
      <c r="CL54" s="371">
        <v>795963</v>
      </c>
      <c r="CM54" s="371">
        <v>800824</v>
      </c>
      <c r="CN54" s="371">
        <v>811079</v>
      </c>
      <c r="CO54" s="371">
        <f>SUM(CK54:CN54)</f>
        <v>3222800</v>
      </c>
      <c r="CP54" s="371">
        <v>824991</v>
      </c>
      <c r="CQ54" s="371">
        <v>863675</v>
      </c>
      <c r="CR54" s="371">
        <v>901077</v>
      </c>
      <c r="CS54" s="371">
        <f>SUM(CP54:CR54)</f>
        <v>2589743</v>
      </c>
    </row>
    <row r="55" spans="1:97" s="1" customFormat="1" ht="12">
      <c r="A55" s="1" t="s">
        <v>279</v>
      </c>
      <c r="B55" s="15">
        <v>0</v>
      </c>
      <c r="C55" s="15">
        <v>0</v>
      </c>
      <c r="D55" s="15">
        <v>0</v>
      </c>
      <c r="E55" s="15">
        <v>0</v>
      </c>
      <c r="F55" s="15">
        <v>11878.805949999998</v>
      </c>
      <c r="G55" s="15">
        <v>14756.365110000001</v>
      </c>
      <c r="H55" s="15">
        <v>26635.171060000001</v>
      </c>
      <c r="I55" s="15">
        <v>13905.599099999999</v>
      </c>
      <c r="J55" s="15">
        <v>15617.417669999999</v>
      </c>
      <c r="K55" s="15">
        <v>17753.126350000002</v>
      </c>
      <c r="L55" s="15">
        <v>19571.652499999997</v>
      </c>
      <c r="M55" s="15">
        <v>66847.79561999999</v>
      </c>
      <c r="N55" s="15">
        <v>20084.422719999995</v>
      </c>
      <c r="O55" s="15">
        <v>22875.438959999999</v>
      </c>
      <c r="P55" s="15">
        <v>25784.1744</v>
      </c>
      <c r="Q55" s="15">
        <v>27767.841990000001</v>
      </c>
      <c r="R55" s="15">
        <v>96511.878069999992</v>
      </c>
      <c r="S55" s="15">
        <v>28441.92942</v>
      </c>
      <c r="T55" s="15">
        <v>32305</v>
      </c>
      <c r="U55" s="15">
        <v>37700</v>
      </c>
      <c r="V55" s="15">
        <v>35874.07058</v>
      </c>
      <c r="W55" s="15">
        <v>134321</v>
      </c>
      <c r="X55" s="15">
        <v>43067</v>
      </c>
      <c r="Y55" s="15">
        <v>47760</v>
      </c>
      <c r="Z55" s="15">
        <v>53680</v>
      </c>
      <c r="AA55" s="15">
        <v>55962</v>
      </c>
      <c r="AB55" s="15">
        <v>200469</v>
      </c>
      <c r="AC55" s="63">
        <v>66464</v>
      </c>
      <c r="AD55" s="15">
        <v>73167.77598999998</v>
      </c>
      <c r="AE55" s="63">
        <v>82435</v>
      </c>
      <c r="AF55" s="63">
        <v>90322</v>
      </c>
      <c r="AG55" s="15">
        <v>312389</v>
      </c>
      <c r="AH55" s="15">
        <v>105402</v>
      </c>
      <c r="AI55" s="15">
        <v>109993</v>
      </c>
      <c r="AJ55" s="15">
        <v>111317</v>
      </c>
      <c r="AK55" s="15">
        <v>113092</v>
      </c>
      <c r="AL55" s="15">
        <v>439804</v>
      </c>
      <c r="AM55" s="39">
        <v>129720</v>
      </c>
      <c r="AN55" s="39">
        <v>134027</v>
      </c>
      <c r="AO55" s="39">
        <v>140245</v>
      </c>
      <c r="AP55" s="82">
        <v>153432</v>
      </c>
      <c r="AQ55" s="15">
        <v>557424</v>
      </c>
      <c r="AR55" s="39">
        <v>185787</v>
      </c>
      <c r="AS55" s="10">
        <v>194566</v>
      </c>
      <c r="AT55" s="10">
        <v>204657</v>
      </c>
      <c r="AU55" s="10">
        <v>194678</v>
      </c>
      <c r="AV55" s="82">
        <v>779688</v>
      </c>
      <c r="AW55" s="10">
        <v>200996</v>
      </c>
      <c r="AX55" s="10">
        <v>196648</v>
      </c>
      <c r="AY55" s="82">
        <v>203110</v>
      </c>
      <c r="AZ55" s="82">
        <v>210368</v>
      </c>
      <c r="BA55" s="10">
        <v>811122</v>
      </c>
      <c r="BB55" s="10">
        <v>206400</v>
      </c>
      <c r="BC55" s="10">
        <v>230343</v>
      </c>
      <c r="BD55" s="10">
        <v>252422</v>
      </c>
      <c r="BE55" s="10">
        <v>263690</v>
      </c>
      <c r="BF55" s="10">
        <v>952855</v>
      </c>
      <c r="BG55" s="10">
        <v>291059</v>
      </c>
      <c r="BH55" s="10">
        <v>286247</v>
      </c>
      <c r="BI55" s="233">
        <v>307145</v>
      </c>
      <c r="BJ55" s="233">
        <v>315661</v>
      </c>
      <c r="BK55" s="233">
        <v>1200112</v>
      </c>
      <c r="BL55" s="10">
        <v>324685</v>
      </c>
      <c r="BM55" s="10">
        <v>322804</v>
      </c>
      <c r="BN55" s="233">
        <v>337384</v>
      </c>
      <c r="BO55" s="233">
        <v>334481</v>
      </c>
      <c r="BP55" s="233">
        <v>1319354</v>
      </c>
      <c r="BQ55" s="343">
        <v>376496</v>
      </c>
      <c r="BR55" s="343">
        <v>395431</v>
      </c>
      <c r="BS55" s="343">
        <v>409288</v>
      </c>
      <c r="BT55" s="343">
        <v>413407</v>
      </c>
      <c r="BU55" s="341">
        <v>1594622</v>
      </c>
      <c r="BV55" s="341">
        <v>401755</v>
      </c>
      <c r="BW55" s="371">
        <v>399909</v>
      </c>
      <c r="BX55" s="371">
        <v>403393</v>
      </c>
      <c r="BY55" s="371">
        <v>377760</v>
      </c>
      <c r="BZ55" s="371">
        <v>1582817</v>
      </c>
      <c r="CA55" s="371">
        <v>386319</v>
      </c>
      <c r="CB55" s="371">
        <v>392015</v>
      </c>
      <c r="CC55" s="371">
        <v>410126</v>
      </c>
      <c r="CD55" s="371">
        <v>442727</v>
      </c>
      <c r="CE55" s="371">
        <v>1631187</v>
      </c>
      <c r="CF55" s="371">
        <v>467594</v>
      </c>
      <c r="CG55" s="412">
        <v>436445</v>
      </c>
      <c r="CH55" s="412">
        <v>474998</v>
      </c>
      <c r="CI55" s="412">
        <v>507485</v>
      </c>
      <c r="CJ55" s="412">
        <f t="shared" si="45"/>
        <v>1886522</v>
      </c>
      <c r="CK55" s="371">
        <v>509836</v>
      </c>
      <c r="CL55" s="371">
        <v>340591</v>
      </c>
      <c r="CM55" s="371">
        <v>373944</v>
      </c>
      <c r="CN55" s="371">
        <v>451294</v>
      </c>
      <c r="CO55" s="371">
        <f>SUM(CK55:CN55)</f>
        <v>1675665</v>
      </c>
      <c r="CP55" s="371">
        <v>467434</v>
      </c>
      <c r="CQ55" s="371">
        <v>441909</v>
      </c>
      <c r="CR55" s="371">
        <v>560466</v>
      </c>
      <c r="CS55" s="371">
        <f>SUM(CP55:CR55)</f>
        <v>1469809</v>
      </c>
    </row>
    <row r="56" spans="1:97" s="1" customFormat="1" ht="12">
      <c r="A56" s="1" t="s">
        <v>280</v>
      </c>
      <c r="B56" s="15">
        <v>0</v>
      </c>
      <c r="C56" s="15">
        <v>0</v>
      </c>
      <c r="D56" s="15">
        <v>0</v>
      </c>
      <c r="E56" s="15">
        <v>0</v>
      </c>
      <c r="F56" s="15">
        <v>3793.8924400000001</v>
      </c>
      <c r="G56" s="15">
        <v>3987.5779700000003</v>
      </c>
      <c r="H56" s="15">
        <v>14773.804300000002</v>
      </c>
      <c r="I56" s="15">
        <v>4271.4781299999995</v>
      </c>
      <c r="J56" s="15">
        <v>4837.16723</v>
      </c>
      <c r="K56" s="15">
        <v>5196.6493200000004</v>
      </c>
      <c r="L56" s="15">
        <v>5357.95586</v>
      </c>
      <c r="M56" s="15">
        <v>19663.250540000001</v>
      </c>
      <c r="N56" s="15">
        <v>6051.2846200000004</v>
      </c>
      <c r="O56" s="15">
        <v>6385.86373</v>
      </c>
      <c r="P56" s="15">
        <v>7292.4888200000005</v>
      </c>
      <c r="Q56" s="15">
        <v>8328.2753899999989</v>
      </c>
      <c r="R56" s="15">
        <v>28057.912559999997</v>
      </c>
      <c r="S56" s="15">
        <v>9333.5911999999989</v>
      </c>
      <c r="T56" s="15">
        <v>10690.854300000001</v>
      </c>
      <c r="U56" s="15">
        <v>11691.965490000001</v>
      </c>
      <c r="V56" s="15">
        <v>13076.621359999999</v>
      </c>
      <c r="W56" s="15">
        <v>44793.032350000001</v>
      </c>
      <c r="X56" s="15">
        <v>14241.38726</v>
      </c>
      <c r="Y56" s="15">
        <v>16445.198539999998</v>
      </c>
      <c r="Z56" s="15">
        <v>16910.4637</v>
      </c>
      <c r="AA56" s="15">
        <v>18676.37731</v>
      </c>
      <c r="AB56" s="15">
        <v>66273.426810000004</v>
      </c>
      <c r="AC56" s="63">
        <v>22955</v>
      </c>
      <c r="AD56" s="15">
        <v>23845.365420000002</v>
      </c>
      <c r="AE56" s="15">
        <v>27152.003350000003</v>
      </c>
      <c r="AF56" s="15">
        <v>31559.563030000001</v>
      </c>
      <c r="AG56" s="15">
        <v>104703.49154999999</v>
      </c>
      <c r="AH56" s="15">
        <v>32126</v>
      </c>
      <c r="AI56" s="15">
        <v>31681</v>
      </c>
      <c r="AJ56" s="15">
        <v>36483</v>
      </c>
      <c r="AK56" s="15">
        <v>35441</v>
      </c>
      <c r="AL56" s="15">
        <v>135731</v>
      </c>
      <c r="AM56" s="39">
        <v>37663</v>
      </c>
      <c r="AN56" s="39">
        <v>40132</v>
      </c>
      <c r="AO56" s="39">
        <v>42704</v>
      </c>
      <c r="AP56" s="82">
        <v>46616</v>
      </c>
      <c r="AQ56" s="15">
        <v>167115</v>
      </c>
      <c r="AR56" s="39">
        <v>50331</v>
      </c>
      <c r="AS56" s="10">
        <v>46069</v>
      </c>
      <c r="AT56" s="10">
        <v>49368</v>
      </c>
      <c r="AU56" s="10">
        <v>48061</v>
      </c>
      <c r="AV56" s="82">
        <v>193829</v>
      </c>
      <c r="AW56" s="10">
        <v>49420</v>
      </c>
      <c r="AX56" s="10">
        <v>49276</v>
      </c>
      <c r="AY56" s="82">
        <v>53303</v>
      </c>
      <c r="AZ56" s="82">
        <v>58313</v>
      </c>
      <c r="BA56" s="10">
        <v>210312</v>
      </c>
      <c r="BB56" s="10">
        <v>60446</v>
      </c>
      <c r="BC56" s="10">
        <v>65386</v>
      </c>
      <c r="BD56" s="10">
        <v>70274</v>
      </c>
      <c r="BE56" s="10">
        <v>76750</v>
      </c>
      <c r="BF56" s="10">
        <v>272856</v>
      </c>
      <c r="BG56" s="10">
        <v>84128</v>
      </c>
      <c r="BH56" s="10">
        <v>87812</v>
      </c>
      <c r="BI56" s="233">
        <v>93020</v>
      </c>
      <c r="BJ56" s="233">
        <v>100018</v>
      </c>
      <c r="BK56" s="233">
        <v>364978</v>
      </c>
      <c r="BL56" s="10">
        <v>103091</v>
      </c>
      <c r="BM56" s="10">
        <v>105619</v>
      </c>
      <c r="BN56" s="233">
        <v>109548</v>
      </c>
      <c r="BO56" s="233">
        <v>114616</v>
      </c>
      <c r="BP56" s="233">
        <v>432874</v>
      </c>
      <c r="BQ56" s="343">
        <v>117589</v>
      </c>
      <c r="BR56" s="343">
        <v>120815</v>
      </c>
      <c r="BS56" s="343">
        <v>125585</v>
      </c>
      <c r="BT56" s="343">
        <v>125323</v>
      </c>
      <c r="BU56" s="341">
        <v>489312</v>
      </c>
      <c r="BV56" s="341">
        <v>118184</v>
      </c>
      <c r="BW56" s="371">
        <v>120327</v>
      </c>
      <c r="BX56" s="371">
        <v>123134</v>
      </c>
      <c r="BY56" s="371">
        <v>124805</v>
      </c>
      <c r="BZ56" s="371">
        <v>486450</v>
      </c>
      <c r="CA56" s="371">
        <v>142601</v>
      </c>
      <c r="CB56" s="371">
        <v>141609</v>
      </c>
      <c r="CC56" s="371">
        <v>152272</v>
      </c>
      <c r="CD56" s="371">
        <v>155906</v>
      </c>
      <c r="CE56" s="371">
        <v>592388</v>
      </c>
      <c r="CF56" s="371">
        <v>154809</v>
      </c>
      <c r="CG56" s="412">
        <f>152670+2</f>
        <v>152672</v>
      </c>
      <c r="CH56" s="412">
        <v>165035</v>
      </c>
      <c r="CI56" s="412">
        <f>176470+2</f>
        <v>176472</v>
      </c>
      <c r="CJ56" s="412">
        <f t="shared" si="45"/>
        <v>648988</v>
      </c>
      <c r="CK56" s="371">
        <v>176336</v>
      </c>
      <c r="CL56" s="371">
        <v>169267</v>
      </c>
      <c r="CM56" s="371">
        <v>180848</v>
      </c>
      <c r="CN56" s="371">
        <v>196928</v>
      </c>
      <c r="CO56" s="371">
        <f>SUM(CK56:CN56)</f>
        <v>723379</v>
      </c>
      <c r="CP56" s="371">
        <v>202823</v>
      </c>
      <c r="CQ56" s="371">
        <v>207553</v>
      </c>
      <c r="CR56" s="371">
        <v>201326</v>
      </c>
      <c r="CS56" s="371">
        <f>SUM(CP56:CR56)</f>
        <v>611702</v>
      </c>
    </row>
    <row r="57" spans="1:97" s="30" customFormat="1" ht="12">
      <c r="A57" s="147" t="s">
        <v>281</v>
      </c>
      <c r="B57" s="65"/>
      <c r="C57" s="65"/>
      <c r="D57" s="65"/>
      <c r="E57" s="65"/>
      <c r="F57" s="65"/>
      <c r="G57" s="65"/>
      <c r="H57" s="65"/>
      <c r="I57" s="65"/>
      <c r="J57" s="65"/>
      <c r="K57" s="65"/>
      <c r="L57" s="65">
        <v>125</v>
      </c>
      <c r="M57" s="65">
        <v>125</v>
      </c>
      <c r="N57" s="65"/>
      <c r="O57" s="65"/>
      <c r="P57" s="65"/>
      <c r="Q57" s="65">
        <v>151</v>
      </c>
      <c r="R57" s="65">
        <v>151</v>
      </c>
      <c r="S57" s="65">
        <v>166</v>
      </c>
      <c r="T57" s="65">
        <v>188</v>
      </c>
      <c r="U57" s="65">
        <v>203</v>
      </c>
      <c r="V57" s="65">
        <v>220</v>
      </c>
      <c r="W57" s="65">
        <v>220</v>
      </c>
      <c r="X57" s="65">
        <v>254</v>
      </c>
      <c r="Y57" s="65">
        <v>272</v>
      </c>
      <c r="Z57" s="65">
        <v>295</v>
      </c>
      <c r="AA57" s="65">
        <v>319</v>
      </c>
      <c r="AB57" s="65">
        <v>319</v>
      </c>
      <c r="AC57" s="65">
        <v>362</v>
      </c>
      <c r="AD57" s="65">
        <v>420</v>
      </c>
      <c r="AE57" s="65">
        <v>470</v>
      </c>
      <c r="AF57" s="65">
        <v>513</v>
      </c>
      <c r="AG57" s="65">
        <v>513</v>
      </c>
      <c r="AH57" s="149">
        <v>527.54100000000005</v>
      </c>
      <c r="AI57" s="149">
        <v>555.16300000000001</v>
      </c>
      <c r="AJ57" s="149">
        <v>587.39800000000002</v>
      </c>
      <c r="AK57" s="150">
        <v>618</v>
      </c>
      <c r="AL57" s="150">
        <v>618</v>
      </c>
      <c r="AM57" s="157">
        <v>648</v>
      </c>
      <c r="AN57" s="157">
        <v>690</v>
      </c>
      <c r="AO57" s="157">
        <v>730</v>
      </c>
      <c r="AP57" s="157">
        <v>823</v>
      </c>
      <c r="AQ57" s="157">
        <v>823</v>
      </c>
      <c r="AR57" s="157">
        <v>891</v>
      </c>
      <c r="AS57" s="157">
        <v>927</v>
      </c>
      <c r="AT57" s="30">
        <v>950</v>
      </c>
      <c r="AU57" s="30">
        <v>961</v>
      </c>
      <c r="AV57" s="30">
        <v>961</v>
      </c>
      <c r="AW57" s="30">
        <v>988</v>
      </c>
      <c r="AX57" s="30">
        <v>987</v>
      </c>
      <c r="AY57" s="30">
        <v>1030</v>
      </c>
      <c r="AZ57" s="30">
        <v>1069</v>
      </c>
      <c r="BA57" s="30">
        <v>1069</v>
      </c>
      <c r="BB57" s="30">
        <v>1098</v>
      </c>
      <c r="BC57" s="30">
        <v>1158</v>
      </c>
      <c r="BD57" s="30">
        <v>1214</v>
      </c>
      <c r="BE57" s="30">
        <v>1271</v>
      </c>
      <c r="BF57" s="30">
        <v>1271</v>
      </c>
      <c r="BG57" s="231">
        <v>1318</v>
      </c>
      <c r="BH57" s="231">
        <v>1365</v>
      </c>
      <c r="BI57" s="233">
        <v>1394</v>
      </c>
      <c r="BJ57" s="233">
        <v>1499</v>
      </c>
      <c r="BK57" s="233">
        <v>1499</v>
      </c>
      <c r="BL57" s="233">
        <v>1583</v>
      </c>
      <c r="BM57" s="233">
        <v>1623</v>
      </c>
      <c r="BN57" s="233">
        <v>1651</v>
      </c>
      <c r="BO57" s="233">
        <v>1710</v>
      </c>
      <c r="BP57" s="233">
        <v>1710</v>
      </c>
      <c r="BQ57" s="343">
        <v>1811</v>
      </c>
      <c r="BR57" s="343">
        <v>1882</v>
      </c>
      <c r="BS57" s="343">
        <v>1916</v>
      </c>
      <c r="BT57" s="343">
        <v>1883</v>
      </c>
      <c r="BU57" s="341">
        <v>1883</v>
      </c>
      <c r="BV57" s="341">
        <v>1842</v>
      </c>
      <c r="BW57" s="371">
        <v>1854</v>
      </c>
      <c r="BX57" s="371">
        <v>1850</v>
      </c>
      <c r="BY57" s="371">
        <v>1852</v>
      </c>
      <c r="BZ57" s="371">
        <v>1852</v>
      </c>
      <c r="CA57" s="371">
        <v>1857</v>
      </c>
      <c r="CB57" s="371">
        <v>1908</v>
      </c>
      <c r="CC57" s="371">
        <v>1966</v>
      </c>
      <c r="CD57" s="371">
        <v>1964</v>
      </c>
      <c r="CE57" s="371">
        <v>1964</v>
      </c>
      <c r="CF57" s="371">
        <v>1987</v>
      </c>
      <c r="CG57" s="412">
        <v>1989</v>
      </c>
      <c r="CH57" s="412">
        <v>1995</v>
      </c>
      <c r="CI57" s="412">
        <v>2026</v>
      </c>
      <c r="CJ57" s="412">
        <f>CI57</f>
        <v>2026</v>
      </c>
      <c r="CK57" s="371">
        <v>2010</v>
      </c>
      <c r="CL57" s="371">
        <v>1944</v>
      </c>
      <c r="CM57" s="371">
        <v>1986</v>
      </c>
      <c r="CN57" s="371">
        <v>2049</v>
      </c>
      <c r="CO57" s="371">
        <f>CN57</f>
        <v>2049</v>
      </c>
      <c r="CP57" s="371">
        <v>2123</v>
      </c>
      <c r="CQ57" s="371">
        <v>2228</v>
      </c>
      <c r="CR57" s="371">
        <v>2301.5</v>
      </c>
      <c r="CS57" s="371">
        <f>CR57</f>
        <v>2301.5</v>
      </c>
    </row>
    <row r="58" spans="1:97" s="1" customFormat="1" ht="12">
      <c r="A58" s="21"/>
      <c r="B58" s="42"/>
      <c r="C58" s="42"/>
      <c r="D58" s="57"/>
      <c r="E58" s="57"/>
      <c r="F58" s="57"/>
      <c r="G58" s="57"/>
      <c r="H58" s="57"/>
      <c r="I58" s="57"/>
      <c r="J58" s="57"/>
      <c r="K58" s="57"/>
      <c r="L58" s="57"/>
      <c r="M58" s="57"/>
      <c r="N58" s="57"/>
      <c r="O58" s="57"/>
      <c r="P58" s="57"/>
      <c r="Q58" s="57"/>
      <c r="R58" s="57"/>
      <c r="S58" s="57"/>
      <c r="T58" s="57"/>
      <c r="U58" s="57"/>
      <c r="V58" s="57"/>
      <c r="W58" s="57"/>
      <c r="X58" s="57"/>
      <c r="Y58" s="57"/>
      <c r="Z58" s="57"/>
      <c r="AA58" s="57"/>
      <c r="AB58" s="57"/>
      <c r="AC58" s="57"/>
      <c r="AD58" s="57"/>
      <c r="AE58" s="57"/>
      <c r="AF58" s="57"/>
      <c r="AG58" s="57"/>
      <c r="AH58" s="57"/>
      <c r="AI58" s="57"/>
      <c r="AJ58" s="57"/>
      <c r="AK58" s="57"/>
      <c r="AL58" s="57"/>
      <c r="AM58" s="57"/>
      <c r="AN58" s="57"/>
      <c r="AO58" s="57"/>
      <c r="AP58" s="57"/>
      <c r="AQ58" s="57"/>
      <c r="AR58" s="57"/>
      <c r="AS58" s="57"/>
      <c r="AT58" s="57"/>
      <c r="AU58" s="57"/>
      <c r="AV58" s="57"/>
      <c r="AW58" s="57"/>
      <c r="AX58" s="57"/>
      <c r="AY58" s="57"/>
      <c r="AZ58" s="57"/>
      <c r="BA58" s="57"/>
      <c r="BB58" s="57"/>
      <c r="BC58" s="57"/>
      <c r="BD58" s="57"/>
      <c r="BE58" s="57"/>
      <c r="BF58" s="57"/>
      <c r="BG58" s="57"/>
      <c r="BH58" s="57"/>
      <c r="BI58" s="57"/>
      <c r="BJ58" s="57"/>
      <c r="BK58" s="57"/>
      <c r="BL58" s="57"/>
      <c r="BM58" s="57"/>
      <c r="BN58" s="57"/>
      <c r="BO58" s="57"/>
      <c r="BP58" s="57"/>
      <c r="BQ58" s="248"/>
      <c r="BR58" s="248"/>
      <c r="BS58" s="248"/>
      <c r="BT58" s="272"/>
      <c r="BU58" s="272"/>
      <c r="BV58" s="285"/>
      <c r="BW58" s="374"/>
      <c r="BX58" s="374"/>
      <c r="BY58" s="374"/>
      <c r="BZ58" s="374"/>
      <c r="CA58" s="374"/>
      <c r="CB58" s="374"/>
      <c r="CC58" s="374"/>
      <c r="CD58" s="374"/>
      <c r="CE58" s="374"/>
      <c r="CF58" s="374"/>
      <c r="CG58" s="374"/>
      <c r="CH58" s="374"/>
      <c r="CI58" s="374"/>
      <c r="CJ58" s="374"/>
      <c r="CK58" s="374"/>
      <c r="CL58" s="374"/>
      <c r="CM58" s="374"/>
      <c r="CN58" s="374"/>
      <c r="CO58" s="374"/>
      <c r="CP58" s="374"/>
      <c r="CQ58" s="374"/>
      <c r="CR58" s="374"/>
      <c r="CS58" s="374"/>
    </row>
    <row r="59" spans="1:97" s="1" customFormat="1" ht="15">
      <c r="A59" s="23" t="s">
        <v>282</v>
      </c>
      <c r="B59" s="43"/>
      <c r="C59" s="43"/>
      <c r="D59" s="15"/>
      <c r="E59" s="15"/>
      <c r="F59" s="15"/>
      <c r="G59" s="15"/>
      <c r="H59" s="15"/>
      <c r="I59" s="15"/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  <c r="AA59" s="15"/>
      <c r="AB59" s="15"/>
      <c r="AD59" s="15"/>
      <c r="AE59" s="46"/>
      <c r="AF59" s="46"/>
      <c r="AG59" s="15"/>
      <c r="BQ59" s="245"/>
      <c r="BR59" s="245"/>
      <c r="BS59" s="245"/>
      <c r="BT59" s="271"/>
      <c r="BU59" s="270"/>
      <c r="BV59" s="284"/>
      <c r="BW59" s="372"/>
      <c r="BX59" s="372"/>
      <c r="BY59" s="372"/>
      <c r="BZ59" s="372"/>
      <c r="CA59" s="372"/>
      <c r="CB59" s="372"/>
      <c r="CC59" s="372"/>
      <c r="CD59" s="372"/>
      <c r="CE59" s="372"/>
      <c r="CF59" s="372"/>
      <c r="CG59" s="372"/>
      <c r="CH59" s="372"/>
      <c r="CI59" s="372"/>
      <c r="CJ59" s="372"/>
      <c r="CK59" s="372"/>
      <c r="CL59" s="372"/>
      <c r="CM59" s="372"/>
      <c r="CN59" s="372"/>
      <c r="CO59" s="372"/>
      <c r="CP59" s="372"/>
      <c r="CQ59" s="372"/>
      <c r="CR59" s="372"/>
      <c r="CS59" s="372"/>
    </row>
    <row r="60" spans="1:97" s="1" customFormat="1" ht="12">
      <c r="A60" s="32" t="s">
        <v>283</v>
      </c>
      <c r="B60" s="146"/>
      <c r="C60" s="146"/>
      <c r="D60" s="65"/>
      <c r="E60" s="65"/>
      <c r="F60" s="65"/>
      <c r="G60" s="65"/>
      <c r="H60" s="65"/>
      <c r="I60" s="65"/>
      <c r="J60" s="65"/>
      <c r="K60" s="65"/>
      <c r="L60" s="65"/>
      <c r="M60" s="65"/>
      <c r="N60" s="65"/>
      <c r="O60" s="65"/>
      <c r="P60" s="65"/>
      <c r="Q60" s="65"/>
      <c r="R60" s="65"/>
      <c r="S60" s="65"/>
      <c r="T60" s="65"/>
      <c r="U60" s="65"/>
      <c r="V60" s="65"/>
      <c r="W60" s="65"/>
      <c r="X60" s="65"/>
      <c r="Y60" s="65"/>
      <c r="Z60" s="65"/>
      <c r="AA60" s="65"/>
      <c r="AB60" s="65"/>
      <c r="AC60" s="152"/>
      <c r="AD60" s="65"/>
      <c r="AE60" s="65"/>
      <c r="AF60" s="65"/>
      <c r="AG60" s="65"/>
      <c r="AH60" s="153"/>
      <c r="AI60" s="153"/>
      <c r="AJ60" s="153"/>
      <c r="AK60" s="73">
        <v>6.9800000000000001E-2</v>
      </c>
      <c r="AL60" s="45">
        <v>6.25E-2</v>
      </c>
      <c r="AM60" s="45">
        <v>7.5600000000000001E-2</v>
      </c>
      <c r="AN60" s="45">
        <v>7.0099999999999996E-2</v>
      </c>
      <c r="AO60" s="45">
        <v>7.1499999999999994E-2</v>
      </c>
      <c r="AP60" s="73">
        <v>6.3700000000000007E-2</v>
      </c>
      <c r="AQ60" s="73">
        <v>6.5000000000000002E-2</v>
      </c>
      <c r="AR60" s="73">
        <v>6.4000000000000001E-2</v>
      </c>
      <c r="AS60" s="73">
        <v>6.6000000000000003E-2</v>
      </c>
      <c r="AT60" s="73">
        <v>6.8000000000000005E-2</v>
      </c>
      <c r="AU60" s="73">
        <v>7.5999999999999998E-2</v>
      </c>
      <c r="AV60" s="73">
        <v>6.8000000000000005E-2</v>
      </c>
      <c r="AW60" s="73">
        <v>7.1999999999999995E-2</v>
      </c>
      <c r="AX60" s="73">
        <v>6.2E-2</v>
      </c>
      <c r="AY60" s="73">
        <v>6.5000000000000002E-2</v>
      </c>
      <c r="AZ60" s="73">
        <v>6.9000000000000006E-2</v>
      </c>
      <c r="BA60" s="73">
        <v>6.7000000000000004E-2</v>
      </c>
      <c r="BB60" s="73">
        <v>6.2E-2</v>
      </c>
      <c r="BC60" s="73">
        <v>6.3E-2</v>
      </c>
      <c r="BD60" s="73">
        <v>6.8000000000000005E-2</v>
      </c>
      <c r="BE60" s="73">
        <v>6.8000000000000005E-2</v>
      </c>
      <c r="BF60" s="73">
        <v>6.6000000000000003E-2</v>
      </c>
      <c r="BG60" s="73">
        <v>6.3E-2</v>
      </c>
      <c r="BH60" s="73">
        <v>0.06</v>
      </c>
      <c r="BI60" s="73">
        <v>6.8000000000000005E-2</v>
      </c>
      <c r="BJ60" s="73">
        <v>5.6000000000000001E-2</v>
      </c>
      <c r="BK60" s="73">
        <v>6.2E-2</v>
      </c>
      <c r="BL60" s="73">
        <v>5.3999999999999999E-2</v>
      </c>
      <c r="BM60" s="73">
        <v>5.6000000000000001E-2</v>
      </c>
      <c r="BN60" s="73">
        <v>6.7000000000000004E-2</v>
      </c>
      <c r="BO60" s="73">
        <v>6.6000000000000003E-2</v>
      </c>
      <c r="BP60" s="73">
        <v>6.0999999999999999E-2</v>
      </c>
      <c r="BQ60" s="251">
        <v>6.5000000000000002E-2</v>
      </c>
      <c r="BR60" s="251">
        <v>6.3E-2</v>
      </c>
      <c r="BS60" s="251">
        <v>6.3E-2</v>
      </c>
      <c r="BT60" s="274">
        <v>5.0999999999999997E-2</v>
      </c>
      <c r="BU60" s="274">
        <v>6.7000000000000004E-2</v>
      </c>
      <c r="BV60" s="274">
        <v>6.0999999999999999E-2</v>
      </c>
      <c r="BW60" s="249">
        <v>6.4000000000000001E-2</v>
      </c>
      <c r="BX60" s="249">
        <v>6.5000000000000002E-2</v>
      </c>
      <c r="BY60" s="249">
        <v>6.2E-2</v>
      </c>
      <c r="BZ60" s="249">
        <v>6.4000000000000001E-2</v>
      </c>
      <c r="CA60" s="249">
        <v>6.8000000000000005E-2</v>
      </c>
      <c r="CB60" s="249">
        <v>6.8000000000000005E-2</v>
      </c>
      <c r="CC60" s="249">
        <v>7.0999999999999994E-2</v>
      </c>
      <c r="CD60" s="249">
        <v>6.3E-2</v>
      </c>
      <c r="CE60" s="249">
        <v>6.8000000000000005E-2</v>
      </c>
      <c r="CF60" s="249">
        <v>5.3999999999999999E-2</v>
      </c>
      <c r="CG60" s="392"/>
      <c r="CH60" s="392"/>
      <c r="CI60" s="392"/>
      <c r="CJ60" s="392"/>
      <c r="CK60" s="371"/>
      <c r="CL60" s="371"/>
      <c r="CM60" s="371"/>
      <c r="CN60" s="371"/>
      <c r="CO60" s="371"/>
      <c r="CP60" s="371"/>
      <c r="CQ60" s="371"/>
      <c r="CR60" s="371"/>
      <c r="CS60" s="371"/>
    </row>
    <row r="61" spans="1:97" s="14" customFormat="1" ht="12">
      <c r="A61" s="14" t="s">
        <v>284</v>
      </c>
      <c r="B61" s="20"/>
      <c r="C61" s="20"/>
      <c r="D61" s="20"/>
      <c r="E61" s="20"/>
      <c r="F61" s="20"/>
      <c r="G61" s="20"/>
      <c r="H61" s="20"/>
      <c r="I61" s="20"/>
      <c r="J61" s="20"/>
      <c r="K61" s="20"/>
      <c r="L61" s="20"/>
      <c r="M61" s="20"/>
      <c r="N61" s="20"/>
      <c r="O61" s="20"/>
      <c r="P61" s="20"/>
      <c r="Q61" s="20"/>
      <c r="R61" s="20"/>
      <c r="S61" s="20"/>
      <c r="T61" s="20"/>
      <c r="U61" s="20"/>
      <c r="V61" s="20"/>
      <c r="W61" s="20"/>
      <c r="X61" s="20"/>
      <c r="Y61" s="20"/>
      <c r="Z61" s="20"/>
      <c r="AA61" s="20"/>
      <c r="AB61" s="20"/>
      <c r="AC61" s="62"/>
      <c r="AD61" s="20"/>
      <c r="AE61" s="20"/>
      <c r="AF61" s="20"/>
      <c r="AG61" s="20"/>
      <c r="AH61" s="62" t="s">
        <v>28</v>
      </c>
      <c r="AI61" s="62" t="s">
        <v>28</v>
      </c>
      <c r="AJ61" s="62" t="s">
        <v>28</v>
      </c>
      <c r="AK61" s="73">
        <v>0.69976785814174636</v>
      </c>
      <c r="AL61" s="73">
        <v>0.69976785814174636</v>
      </c>
      <c r="AM61" s="73">
        <v>0.67269690744288324</v>
      </c>
      <c r="AN61" s="73">
        <v>0.65810546989163088</v>
      </c>
      <c r="AO61" s="73">
        <v>0.65096443320715291</v>
      </c>
      <c r="AP61" s="73">
        <v>0.64770744156565785</v>
      </c>
      <c r="AQ61" s="73">
        <v>0.65727223258985124</v>
      </c>
      <c r="AR61" s="73">
        <v>0.70338710603364141</v>
      </c>
      <c r="AS61" s="73">
        <v>0.69479261031381201</v>
      </c>
      <c r="AT61" s="73">
        <v>0.624</v>
      </c>
      <c r="AU61" s="73">
        <v>0.59846928321029635</v>
      </c>
      <c r="AV61" s="73">
        <v>0.65473676236542466</v>
      </c>
      <c r="AW61" s="73">
        <v>0.68295482931444096</v>
      </c>
      <c r="AX61" s="73">
        <v>0.69697047861021189</v>
      </c>
      <c r="AY61" s="73">
        <v>0.6402795326327364</v>
      </c>
      <c r="AZ61" s="73">
        <v>0.65121193771415931</v>
      </c>
      <c r="BA61" s="73">
        <v>0.66734087882568738</v>
      </c>
      <c r="BB61" s="73">
        <v>0.63270621245368541</v>
      </c>
      <c r="BC61" s="73">
        <v>0.59609409772828426</v>
      </c>
      <c r="BD61" s="73">
        <v>0.61193301283744517</v>
      </c>
      <c r="BE61" s="73">
        <v>0.59605612281770404</v>
      </c>
      <c r="BF61" s="73">
        <v>0.60850310202162006</v>
      </c>
      <c r="BG61" s="230">
        <v>0.6444483974593741</v>
      </c>
      <c r="BH61" s="230">
        <v>0.61074448066576559</v>
      </c>
      <c r="BI61" s="230">
        <v>0.62367323711502043</v>
      </c>
      <c r="BJ61" s="230">
        <v>0.58005959024428122</v>
      </c>
      <c r="BK61" s="230">
        <v>0.61419888737702744</v>
      </c>
      <c r="BL61" s="230">
        <v>0.63490267319929616</v>
      </c>
      <c r="BM61" s="230">
        <v>0.58159677870637327</v>
      </c>
      <c r="BN61" s="230">
        <v>0.58542361847478575</v>
      </c>
      <c r="BO61" s="230">
        <v>0.57072727237024778</v>
      </c>
      <c r="BP61" s="230">
        <v>0.59289504425675388</v>
      </c>
      <c r="BQ61" s="348">
        <v>0.63229563628412566</v>
      </c>
      <c r="BR61" s="348">
        <v>0.62704919584802343</v>
      </c>
      <c r="BS61" s="348">
        <v>0.62252482174239121</v>
      </c>
      <c r="BT61" s="348">
        <v>0.60706833964198625</v>
      </c>
      <c r="BU61" s="348">
        <v>0.62215590453102798</v>
      </c>
      <c r="BV61" s="348">
        <v>0.62178282445312572</v>
      </c>
      <c r="BW61" s="376">
        <v>0.59628344961291424</v>
      </c>
      <c r="BX61" s="376">
        <v>0.60825463195291141</v>
      </c>
      <c r="BY61" s="376">
        <v>0.55969222866682367</v>
      </c>
      <c r="BZ61" s="376">
        <v>0.59599470136989086</v>
      </c>
      <c r="CA61" s="376">
        <v>0.53300988903848834</v>
      </c>
      <c r="CB61" s="376">
        <v>0.51500668989499099</v>
      </c>
      <c r="CC61" s="376">
        <v>0.52022068059933479</v>
      </c>
      <c r="CD61" s="376">
        <v>0.51056379295599319</v>
      </c>
      <c r="CE61" s="376">
        <v>0.51939068808144639</v>
      </c>
      <c r="CF61" s="376">
        <v>0.56134250730461754</v>
      </c>
      <c r="CG61" s="382">
        <f t="shared" ref="CG61:CJ61" si="46">CG64/CG63</f>
        <v>0.74838788852444382</v>
      </c>
      <c r="CH61" s="382">
        <f t="shared" si="46"/>
        <v>0.64919941775836976</v>
      </c>
      <c r="CI61" s="382">
        <f t="shared" si="46"/>
        <v>8.5591985428051007</v>
      </c>
      <c r="CJ61" s="382">
        <f t="shared" si="46"/>
        <v>0.65875996381914381</v>
      </c>
      <c r="CK61" s="371">
        <v>0</v>
      </c>
      <c r="CL61" s="371">
        <v>0</v>
      </c>
      <c r="CM61" s="371">
        <v>0</v>
      </c>
      <c r="CN61" s="371">
        <v>0</v>
      </c>
      <c r="CO61" s="371">
        <v>0</v>
      </c>
      <c r="CP61" s="371">
        <v>0</v>
      </c>
      <c r="CQ61" s="371">
        <v>0</v>
      </c>
      <c r="CR61" s="371">
        <v>0</v>
      </c>
      <c r="CS61" s="371">
        <v>0</v>
      </c>
    </row>
    <row r="62" spans="1:97" s="14" customFormat="1" ht="12">
      <c r="A62" s="14" t="s">
        <v>285</v>
      </c>
      <c r="B62" s="20"/>
      <c r="C62" s="20"/>
      <c r="D62" s="20"/>
      <c r="E62" s="20"/>
      <c r="F62" s="20"/>
      <c r="G62" s="20"/>
      <c r="H62" s="20"/>
      <c r="I62" s="20"/>
      <c r="J62" s="20"/>
      <c r="K62" s="20"/>
      <c r="L62" s="20"/>
      <c r="M62" s="20"/>
      <c r="N62" s="20"/>
      <c r="O62" s="20"/>
      <c r="P62" s="20"/>
      <c r="Q62" s="20"/>
      <c r="R62" s="20"/>
      <c r="S62" s="20"/>
      <c r="T62" s="20"/>
      <c r="U62" s="20"/>
      <c r="V62" s="20"/>
      <c r="W62" s="20"/>
      <c r="X62" s="20"/>
      <c r="Y62" s="20"/>
      <c r="Z62" s="20"/>
      <c r="AA62" s="20"/>
      <c r="AB62" s="20"/>
      <c r="AC62" s="62"/>
      <c r="AD62" s="20"/>
      <c r="AE62" s="20"/>
      <c r="AF62" s="20"/>
      <c r="AG62" s="20"/>
      <c r="AH62" s="62" t="s">
        <v>28</v>
      </c>
      <c r="AI62" s="62" t="s">
        <v>28</v>
      </c>
      <c r="AJ62" s="62" t="s">
        <v>28</v>
      </c>
      <c r="AK62" s="62">
        <v>0.18825585948425352</v>
      </c>
      <c r="AL62" s="62">
        <v>0.18825585948425352</v>
      </c>
      <c r="AM62" s="73">
        <v>0.18560832618199366</v>
      </c>
      <c r="AN62" s="73">
        <v>0.18499316117417378</v>
      </c>
      <c r="AO62" s="73">
        <v>0.1879389168386221</v>
      </c>
      <c r="AP62" s="73">
        <v>0.19050530942069654</v>
      </c>
      <c r="AQ62" s="73">
        <v>0.18729697390296904</v>
      </c>
      <c r="AR62" s="73">
        <v>0.19005109363338882</v>
      </c>
      <c r="AS62" s="73">
        <v>0.19120967266954797</v>
      </c>
      <c r="AT62" s="73">
        <v>0.19851484046224754</v>
      </c>
      <c r="AU62" s="73">
        <v>0.20872907309671096</v>
      </c>
      <c r="AV62" s="73">
        <v>0.19716081136909944</v>
      </c>
      <c r="AW62" s="73">
        <v>0.20392978055093461</v>
      </c>
      <c r="AX62" s="73">
        <v>0.19998452351780441</v>
      </c>
      <c r="AY62" s="73">
        <v>0.19766518123973884</v>
      </c>
      <c r="AZ62" s="73">
        <v>0.19962500091196275</v>
      </c>
      <c r="BA62" s="73">
        <v>0.20024991871915385</v>
      </c>
      <c r="BB62" s="73">
        <v>0.19584877153854455</v>
      </c>
      <c r="BC62" s="73">
        <v>0.191821648935706</v>
      </c>
      <c r="BD62" s="73">
        <v>0.18806698716255482</v>
      </c>
      <c r="BE62" s="73">
        <v>0.19287211307157828</v>
      </c>
      <c r="BF62" s="73">
        <v>0.19204599208767609</v>
      </c>
      <c r="BG62" s="230">
        <v>0.19970491906201931</v>
      </c>
      <c r="BH62" s="230">
        <v>0.19736270726172928</v>
      </c>
      <c r="BI62" s="230">
        <v>0.19691918250409632</v>
      </c>
      <c r="BJ62" s="230">
        <v>0.18373788056717491</v>
      </c>
      <c r="BK62" s="230">
        <v>0.19428907726949798</v>
      </c>
      <c r="BL62" s="230">
        <v>0.19741426943222803</v>
      </c>
      <c r="BM62" s="230">
        <v>0.18490809337858716</v>
      </c>
      <c r="BN62" s="230">
        <v>0.20254448657964053</v>
      </c>
      <c r="BO62" s="230">
        <v>0.17128612356384473</v>
      </c>
      <c r="BP62" s="230">
        <v>0.18893498392692606</v>
      </c>
      <c r="BQ62" s="348">
        <v>0.18553015868057723</v>
      </c>
      <c r="BR62" s="348">
        <v>0.17399940166700117</v>
      </c>
      <c r="BS62" s="348">
        <v>0.17422605788568379</v>
      </c>
      <c r="BT62" s="348">
        <v>0.16342343262604536</v>
      </c>
      <c r="BU62" s="348">
        <v>0.17420697865434945</v>
      </c>
      <c r="BV62" s="348">
        <v>0.18035955962105141</v>
      </c>
      <c r="BW62" s="376">
        <v>0.17288572445978509</v>
      </c>
      <c r="BX62" s="376">
        <v>0.17474514521333162</v>
      </c>
      <c r="BY62" s="376">
        <v>0.18099223080709714</v>
      </c>
      <c r="BZ62" s="376">
        <v>0.17725876748171376</v>
      </c>
      <c r="CA62" s="376">
        <v>0.18099547511312217</v>
      </c>
      <c r="CB62" s="376">
        <v>0.18409937503654505</v>
      </c>
      <c r="CC62" s="376">
        <v>0.24397131286198084</v>
      </c>
      <c r="CD62" s="376">
        <v>0.19883845790795721</v>
      </c>
      <c r="CE62" s="376">
        <v>0.20237625065824119</v>
      </c>
      <c r="CF62" s="376">
        <v>0.21227861225119316</v>
      </c>
      <c r="CG62" s="382">
        <f t="shared" ref="CG62" si="47">CG65/CG63</f>
        <v>0.21286193483127683</v>
      </c>
      <c r="CH62" s="382">
        <f t="shared" ref="CH62" si="48">CH65/CH63</f>
        <v>0.22097383195981218</v>
      </c>
      <c r="CI62" s="382">
        <f t="shared" ref="CI62" si="49">CI65/CI63</f>
        <v>1.5883424408014573</v>
      </c>
      <c r="CJ62" s="382">
        <f t="shared" ref="CJ62" si="50">CJ65/CJ63</f>
        <v>0.21642620997935869</v>
      </c>
      <c r="CK62" s="371">
        <v>0</v>
      </c>
      <c r="CL62" s="371">
        <v>0</v>
      </c>
      <c r="CM62" s="371">
        <v>0</v>
      </c>
      <c r="CN62" s="371">
        <v>0</v>
      </c>
      <c r="CO62" s="371">
        <v>0</v>
      </c>
      <c r="CP62" s="371">
        <v>0</v>
      </c>
      <c r="CQ62" s="371">
        <v>0</v>
      </c>
      <c r="CR62" s="371">
        <v>0</v>
      </c>
      <c r="CS62" s="371">
        <v>0</v>
      </c>
    </row>
    <row r="63" spans="1:97" s="1" customFormat="1" ht="12">
      <c r="A63" s="1" t="s">
        <v>286</v>
      </c>
      <c r="B63" s="48"/>
      <c r="C63" s="48"/>
      <c r="D63" s="15"/>
      <c r="E63" s="15"/>
      <c r="F63" s="15"/>
      <c r="G63" s="15"/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  <c r="AA63" s="15"/>
      <c r="AB63" s="15"/>
      <c r="AC63" s="15"/>
      <c r="AD63" s="15"/>
      <c r="AE63" s="63"/>
      <c r="AF63" s="63"/>
      <c r="AG63" s="15"/>
      <c r="AH63" s="106">
        <v>0</v>
      </c>
      <c r="AI63" s="106">
        <v>0</v>
      </c>
      <c r="AJ63" s="106">
        <v>0</v>
      </c>
      <c r="AK63" s="63">
        <v>357540</v>
      </c>
      <c r="AL63" s="15">
        <v>357540</v>
      </c>
      <c r="AM63" s="63">
        <v>346089</v>
      </c>
      <c r="AN63" s="63">
        <v>342164</v>
      </c>
      <c r="AO63" s="63">
        <v>348443</v>
      </c>
      <c r="AP63" s="82">
        <v>358137</v>
      </c>
      <c r="AQ63" s="39">
        <v>1394833</v>
      </c>
      <c r="AR63" s="63">
        <v>348380</v>
      </c>
      <c r="AS63" s="10">
        <v>356551</v>
      </c>
      <c r="AT63" s="10">
        <v>359620</v>
      </c>
      <c r="AU63" s="10">
        <v>361138</v>
      </c>
      <c r="AV63" s="82">
        <v>1425689</v>
      </c>
      <c r="AW63" s="10">
        <v>376306</v>
      </c>
      <c r="AX63" s="10">
        <v>387685</v>
      </c>
      <c r="AY63" s="82">
        <v>396519</v>
      </c>
      <c r="AZ63" s="82">
        <v>411201</v>
      </c>
      <c r="BA63" s="10">
        <v>1571711</v>
      </c>
      <c r="BB63" s="10">
        <v>416985</v>
      </c>
      <c r="BC63" s="10">
        <v>458332</v>
      </c>
      <c r="BD63" s="10">
        <v>473225</v>
      </c>
      <c r="BE63" s="10">
        <v>484295</v>
      </c>
      <c r="BF63" s="10">
        <v>1832837</v>
      </c>
      <c r="BG63" s="10">
        <v>477835</v>
      </c>
      <c r="BH63" s="10">
        <v>490503</v>
      </c>
      <c r="BI63" s="233">
        <v>509605</v>
      </c>
      <c r="BJ63" s="233">
        <v>515185</v>
      </c>
      <c r="BK63" s="233">
        <v>1993128</v>
      </c>
      <c r="BL63" s="10">
        <v>490461</v>
      </c>
      <c r="BM63" s="10">
        <v>493218</v>
      </c>
      <c r="BN63" s="10">
        <v>500769</v>
      </c>
      <c r="BO63" s="10">
        <v>509259</v>
      </c>
      <c r="BP63" s="233">
        <v>1993707</v>
      </c>
      <c r="BQ63" s="344">
        <v>512224</v>
      </c>
      <c r="BR63" s="344">
        <v>528134</v>
      </c>
      <c r="BS63" s="344">
        <v>536022</v>
      </c>
      <c r="BT63" s="344">
        <v>528639</v>
      </c>
      <c r="BU63" s="346">
        <v>2105019</v>
      </c>
      <c r="BV63" s="346">
        <v>520915</v>
      </c>
      <c r="BW63" s="371">
        <v>530761</v>
      </c>
      <c r="BX63" s="371">
        <v>551981</v>
      </c>
      <c r="BY63" s="371">
        <v>560676</v>
      </c>
      <c r="BZ63" s="371">
        <v>2164333</v>
      </c>
      <c r="CA63" s="371">
        <v>560014</v>
      </c>
      <c r="CB63" s="371">
        <v>581474</v>
      </c>
      <c r="CC63" s="371">
        <v>597062</v>
      </c>
      <c r="CD63" s="371">
        <v>631402</v>
      </c>
      <c r="CE63" s="371">
        <v>2369952</v>
      </c>
      <c r="CF63" s="371">
        <v>583535</v>
      </c>
      <c r="CG63" s="412">
        <v>537804</v>
      </c>
      <c r="CH63" s="412">
        <v>456855</v>
      </c>
      <c r="CI63" s="412">
        <v>1647</v>
      </c>
      <c r="CJ63" s="412">
        <f t="shared" ref="CJ63:CJ65" si="51">SUM(CF63:CI63)</f>
        <v>1579841</v>
      </c>
      <c r="CK63" s="371">
        <v>0</v>
      </c>
      <c r="CL63" s="371">
        <v>0</v>
      </c>
      <c r="CM63" s="371">
        <v>0</v>
      </c>
      <c r="CN63" s="371">
        <v>0</v>
      </c>
      <c r="CO63" s="371">
        <f>SUM(CK63:CN63)</f>
        <v>0</v>
      </c>
      <c r="CP63" s="371">
        <v>0</v>
      </c>
      <c r="CQ63" s="371">
        <v>0</v>
      </c>
      <c r="CR63" s="371">
        <v>0</v>
      </c>
      <c r="CS63" s="371">
        <v>0</v>
      </c>
    </row>
    <row r="64" spans="1:97" s="1" customFormat="1" ht="12">
      <c r="A64" s="1" t="s">
        <v>287</v>
      </c>
      <c r="B64" s="48"/>
      <c r="C64" s="48"/>
      <c r="D64" s="15"/>
      <c r="E64" s="15"/>
      <c r="F64" s="15"/>
      <c r="G64" s="15"/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  <c r="AA64" s="15"/>
      <c r="AB64" s="15"/>
      <c r="AC64" s="63"/>
      <c r="AD64" s="15"/>
      <c r="AE64" s="63"/>
      <c r="AF64" s="63"/>
      <c r="AG64" s="15"/>
      <c r="AH64" s="106">
        <v>0</v>
      </c>
      <c r="AI64" s="106">
        <v>0</v>
      </c>
      <c r="AJ64" s="106">
        <v>0</v>
      </c>
      <c r="AK64" s="63">
        <v>250195</v>
      </c>
      <c r="AL64" s="15">
        <v>250195</v>
      </c>
      <c r="AM64" s="63">
        <v>232813</v>
      </c>
      <c r="AN64" s="63">
        <v>225180</v>
      </c>
      <c r="AO64" s="63">
        <v>226824</v>
      </c>
      <c r="AP64" s="82">
        <v>231968</v>
      </c>
      <c r="AQ64" s="39">
        <v>916785</v>
      </c>
      <c r="AR64" s="63">
        <v>245046</v>
      </c>
      <c r="AS64" s="10">
        <v>247729</v>
      </c>
      <c r="AT64" s="10">
        <v>224546</v>
      </c>
      <c r="AU64" s="10">
        <v>216130</v>
      </c>
      <c r="AV64" s="82">
        <v>933451</v>
      </c>
      <c r="AW64" s="10">
        <v>257000</v>
      </c>
      <c r="AX64" s="10">
        <v>270205</v>
      </c>
      <c r="AY64" s="82">
        <v>253883</v>
      </c>
      <c r="AZ64" s="82">
        <v>267779</v>
      </c>
      <c r="BA64" s="15">
        <f>AW64+AX64+AY64+AZ64</f>
        <v>1048867</v>
      </c>
      <c r="BB64" s="15">
        <v>263829</v>
      </c>
      <c r="BC64" s="15">
        <v>273209</v>
      </c>
      <c r="BD64" s="15">
        <v>289582</v>
      </c>
      <c r="BE64" s="15">
        <v>288667</v>
      </c>
      <c r="BF64" s="15">
        <v>1115287</v>
      </c>
      <c r="BG64" s="15">
        <v>307940</v>
      </c>
      <c r="BH64" s="15">
        <v>299572</v>
      </c>
      <c r="BI64" s="233">
        <v>317827</v>
      </c>
      <c r="BJ64" s="233">
        <v>298838</v>
      </c>
      <c r="BK64" s="233">
        <v>1224177</v>
      </c>
      <c r="BL64" s="15">
        <v>311395</v>
      </c>
      <c r="BM64" s="15">
        <v>286854</v>
      </c>
      <c r="BN64" s="15">
        <v>293162</v>
      </c>
      <c r="BO64" s="15">
        <v>290648</v>
      </c>
      <c r="BP64" s="233">
        <v>1182059</v>
      </c>
      <c r="BQ64" s="345">
        <v>323877</v>
      </c>
      <c r="BR64" s="345">
        <v>331166</v>
      </c>
      <c r="BS64" s="345">
        <v>333687</v>
      </c>
      <c r="BT64" s="345">
        <v>320920</v>
      </c>
      <c r="BU64" s="346">
        <v>1309650</v>
      </c>
      <c r="BV64" s="346">
        <v>323896</v>
      </c>
      <c r="BW64" s="371">
        <v>316484</v>
      </c>
      <c r="BX64" s="371">
        <v>335745</v>
      </c>
      <c r="BY64" s="371">
        <v>313806</v>
      </c>
      <c r="BZ64" s="371">
        <v>1289931</v>
      </c>
      <c r="CA64" s="371">
        <v>298493</v>
      </c>
      <c r="CB64" s="371">
        <v>299463</v>
      </c>
      <c r="CC64" s="371">
        <v>310604</v>
      </c>
      <c r="CD64" s="371">
        <v>322371</v>
      </c>
      <c r="CE64" s="371">
        <v>1230931</v>
      </c>
      <c r="CF64" s="371">
        <v>327563</v>
      </c>
      <c r="CG64" s="412">
        <v>402486</v>
      </c>
      <c r="CH64" s="412">
        <v>296590</v>
      </c>
      <c r="CI64" s="412">
        <v>14097</v>
      </c>
      <c r="CJ64" s="412">
        <f t="shared" si="51"/>
        <v>1040736</v>
      </c>
      <c r="CK64" s="371">
        <v>0</v>
      </c>
      <c r="CL64" s="371">
        <v>0</v>
      </c>
      <c r="CM64" s="371">
        <v>0</v>
      </c>
      <c r="CN64" s="371">
        <v>0</v>
      </c>
      <c r="CO64" s="371">
        <f>SUM(CK64:CN64)</f>
        <v>0</v>
      </c>
      <c r="CP64" s="371">
        <v>0</v>
      </c>
      <c r="CQ64" s="371">
        <v>0</v>
      </c>
      <c r="CR64" s="371">
        <v>0</v>
      </c>
      <c r="CS64" s="371">
        <v>0</v>
      </c>
    </row>
    <row r="65" spans="1:228" s="1" customFormat="1" ht="12">
      <c r="A65" s="1" t="s">
        <v>288</v>
      </c>
      <c r="B65" s="48"/>
      <c r="C65" s="48"/>
      <c r="D65" s="15"/>
      <c r="E65" s="15"/>
      <c r="F65" s="15"/>
      <c r="G65" s="15"/>
      <c r="H65" s="15"/>
      <c r="I65" s="15"/>
      <c r="J65" s="15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  <c r="AA65" s="15"/>
      <c r="AB65" s="15"/>
      <c r="AC65" s="15"/>
      <c r="AD65" s="15"/>
      <c r="AE65" s="63"/>
      <c r="AF65" s="63"/>
      <c r="AG65" s="15"/>
      <c r="AH65" s="106">
        <v>0</v>
      </c>
      <c r="AI65" s="106">
        <v>0</v>
      </c>
      <c r="AJ65" s="106">
        <v>0</v>
      </c>
      <c r="AK65" s="63">
        <v>67309</v>
      </c>
      <c r="AL65" s="15">
        <v>67309</v>
      </c>
      <c r="AM65" s="63">
        <v>64237</v>
      </c>
      <c r="AN65" s="63">
        <v>63298</v>
      </c>
      <c r="AO65" s="63">
        <v>65486</v>
      </c>
      <c r="AP65" s="82">
        <v>68227</v>
      </c>
      <c r="AQ65" s="39">
        <v>261248</v>
      </c>
      <c r="AR65" s="63">
        <v>66210</v>
      </c>
      <c r="AS65" s="10">
        <v>68176</v>
      </c>
      <c r="AT65" s="10">
        <v>71324</v>
      </c>
      <c r="AU65" s="10">
        <v>75380</v>
      </c>
      <c r="AV65" s="82">
        <v>281090</v>
      </c>
      <c r="AW65" s="10">
        <v>76740</v>
      </c>
      <c r="AX65" s="10">
        <v>77531</v>
      </c>
      <c r="AY65" s="10">
        <v>78378</v>
      </c>
      <c r="AZ65" s="82">
        <v>82086</v>
      </c>
      <c r="BA65" s="82">
        <f>AW65+AX65+AY65+AZ65</f>
        <v>314735</v>
      </c>
      <c r="BB65" s="82">
        <v>81666</v>
      </c>
      <c r="BC65" s="82">
        <v>87918</v>
      </c>
      <c r="BD65" s="82">
        <v>88998</v>
      </c>
      <c r="BE65" s="82">
        <v>93407</v>
      </c>
      <c r="BF65" s="82">
        <v>351989</v>
      </c>
      <c r="BG65" s="231">
        <v>95426</v>
      </c>
      <c r="BH65" s="231">
        <v>96807</v>
      </c>
      <c r="BI65" s="233">
        <v>100351</v>
      </c>
      <c r="BJ65" s="233">
        <v>94659</v>
      </c>
      <c r="BK65" s="233">
        <v>387243</v>
      </c>
      <c r="BL65" s="231">
        <v>96824</v>
      </c>
      <c r="BM65" s="231">
        <v>91200</v>
      </c>
      <c r="BN65" s="231">
        <v>101428</v>
      </c>
      <c r="BO65" s="231">
        <v>87229</v>
      </c>
      <c r="BP65" s="233">
        <v>376681</v>
      </c>
      <c r="BQ65" s="349">
        <v>95033</v>
      </c>
      <c r="BR65" s="349">
        <v>91895</v>
      </c>
      <c r="BS65" s="349">
        <v>93389</v>
      </c>
      <c r="BT65" s="349">
        <v>86392</v>
      </c>
      <c r="BU65" s="346">
        <v>366709</v>
      </c>
      <c r="BV65" s="346">
        <v>93952</v>
      </c>
      <c r="BW65" s="371">
        <v>91761</v>
      </c>
      <c r="BX65" s="371">
        <v>96456</v>
      </c>
      <c r="BY65" s="371">
        <v>101478</v>
      </c>
      <c r="BZ65" s="371">
        <v>383647</v>
      </c>
      <c r="CA65" s="371">
        <v>101360</v>
      </c>
      <c r="CB65" s="371">
        <v>107049</v>
      </c>
      <c r="CC65" s="371">
        <v>145666</v>
      </c>
      <c r="CD65" s="371">
        <v>125547</v>
      </c>
      <c r="CE65" s="371">
        <v>479622</v>
      </c>
      <c r="CF65" s="371">
        <v>123872</v>
      </c>
      <c r="CG65" s="412">
        <v>114478</v>
      </c>
      <c r="CH65" s="412">
        <v>100953</v>
      </c>
      <c r="CI65" s="412">
        <v>2616</v>
      </c>
      <c r="CJ65" s="412">
        <f t="shared" si="51"/>
        <v>341919</v>
      </c>
      <c r="CK65" s="371">
        <v>0</v>
      </c>
      <c r="CL65" s="371">
        <v>0</v>
      </c>
      <c r="CM65" s="371">
        <v>0</v>
      </c>
      <c r="CN65" s="371">
        <v>0</v>
      </c>
      <c r="CO65" s="371">
        <f>SUM(CK65:CN65)</f>
        <v>0</v>
      </c>
      <c r="CP65" s="371">
        <v>0</v>
      </c>
      <c r="CQ65" s="371">
        <v>0</v>
      </c>
      <c r="CR65" s="371">
        <v>0</v>
      </c>
      <c r="CS65" s="371">
        <v>0</v>
      </c>
    </row>
    <row r="66" spans="1:228" s="30" customFormat="1" ht="12">
      <c r="A66" s="30" t="s">
        <v>289</v>
      </c>
      <c r="B66" s="65"/>
      <c r="C66" s="65"/>
      <c r="D66" s="65"/>
      <c r="E66" s="65"/>
      <c r="F66" s="65"/>
      <c r="G66" s="65"/>
      <c r="H66" s="65"/>
      <c r="I66" s="65"/>
      <c r="J66" s="65"/>
      <c r="K66" s="65"/>
      <c r="L66" s="65"/>
      <c r="M66" s="65"/>
      <c r="N66" s="65"/>
      <c r="O66" s="65"/>
      <c r="P66" s="65"/>
      <c r="Q66" s="65"/>
      <c r="R66" s="65"/>
      <c r="S66" s="65"/>
      <c r="T66" s="65"/>
      <c r="U66" s="65"/>
      <c r="V66" s="65"/>
      <c r="W66" s="65"/>
      <c r="X66" s="65"/>
      <c r="Y66" s="65"/>
      <c r="Z66" s="65"/>
      <c r="AA66" s="65"/>
      <c r="AB66" s="65"/>
      <c r="AC66" s="156"/>
      <c r="AD66" s="65"/>
      <c r="AE66" s="65"/>
      <c r="AF66" s="65"/>
      <c r="AG66" s="65"/>
      <c r="AH66" s="156"/>
      <c r="AI66" s="156"/>
      <c r="AJ66" s="156"/>
      <c r="AK66" s="149">
        <v>1108.538</v>
      </c>
      <c r="AL66" s="149">
        <v>1108.538</v>
      </c>
      <c r="AM66" s="63">
        <v>1072</v>
      </c>
      <c r="AN66" s="63">
        <v>1054</v>
      </c>
      <c r="AO66" s="63">
        <v>1051</v>
      </c>
      <c r="AP66" s="63">
        <v>1064</v>
      </c>
      <c r="AQ66" s="63">
        <v>1064</v>
      </c>
      <c r="AR66" s="149">
        <v>1057</v>
      </c>
      <c r="AS66" s="63">
        <v>1049</v>
      </c>
      <c r="AT66" s="149">
        <v>1052</v>
      </c>
      <c r="AU66" s="149">
        <v>1064</v>
      </c>
      <c r="AV66" s="149">
        <v>1064</v>
      </c>
      <c r="AW66" s="149">
        <v>1127</v>
      </c>
      <c r="AX66" s="149">
        <v>1133</v>
      </c>
      <c r="AY66" s="149">
        <v>1115</v>
      </c>
      <c r="AZ66" s="149">
        <v>1160</v>
      </c>
      <c r="BA66" s="149">
        <v>1160</v>
      </c>
      <c r="BB66" s="149">
        <v>1149</v>
      </c>
      <c r="BC66" s="149">
        <v>1172</v>
      </c>
      <c r="BD66" s="149">
        <v>1210</v>
      </c>
      <c r="BE66" s="149">
        <v>1239</v>
      </c>
      <c r="BF66" s="149">
        <v>1239</v>
      </c>
      <c r="BG66" s="63">
        <v>1248</v>
      </c>
      <c r="BH66" s="63">
        <v>1245</v>
      </c>
      <c r="BI66" s="233">
        <v>1282</v>
      </c>
      <c r="BJ66" s="233">
        <v>1275</v>
      </c>
      <c r="BK66" s="233">
        <v>1275</v>
      </c>
      <c r="BL66" s="63">
        <v>1242</v>
      </c>
      <c r="BM66" s="63">
        <v>1224</v>
      </c>
      <c r="BN66" s="63">
        <v>1207</v>
      </c>
      <c r="BO66" s="63">
        <v>1231</v>
      </c>
      <c r="BP66" s="233">
        <v>1231</v>
      </c>
      <c r="BQ66" s="347">
        <v>1269</v>
      </c>
      <c r="BR66" s="347">
        <v>1289</v>
      </c>
      <c r="BS66" s="347">
        <v>1261</v>
      </c>
      <c r="BT66" s="347">
        <v>1259</v>
      </c>
      <c r="BU66" s="346">
        <v>1259</v>
      </c>
      <c r="BV66" s="346">
        <v>1256</v>
      </c>
      <c r="BW66" s="371">
        <v>1258</v>
      </c>
      <c r="BX66" s="371">
        <v>1260</v>
      </c>
      <c r="BY66" s="371">
        <v>1249</v>
      </c>
      <c r="BZ66" s="371">
        <v>1249</v>
      </c>
      <c r="CA66" s="371">
        <v>1239</v>
      </c>
      <c r="CB66" s="371">
        <v>1254</v>
      </c>
      <c r="CC66" s="371">
        <v>1269</v>
      </c>
      <c r="CD66" s="371">
        <v>1340</v>
      </c>
      <c r="CE66" s="371">
        <v>1340</v>
      </c>
      <c r="CF66" s="371">
        <v>1392</v>
      </c>
      <c r="CG66" s="412">
        <v>1293</v>
      </c>
      <c r="CH66" s="412">
        <v>1217</v>
      </c>
      <c r="CI66" s="412">
        <v>1154</v>
      </c>
      <c r="CJ66" s="412">
        <f>CI66</f>
        <v>1154</v>
      </c>
      <c r="CK66" s="371">
        <v>0</v>
      </c>
      <c r="CL66" s="371">
        <v>0</v>
      </c>
      <c r="CM66" s="371">
        <v>0</v>
      </c>
      <c r="CN66" s="371">
        <v>0</v>
      </c>
      <c r="CO66" s="371">
        <v>0</v>
      </c>
      <c r="CP66" s="371">
        <v>0</v>
      </c>
      <c r="CQ66" s="371">
        <v>0</v>
      </c>
      <c r="CR66" s="371">
        <v>0</v>
      </c>
      <c r="CS66" s="371">
        <v>0</v>
      </c>
    </row>
    <row r="67" spans="1:228" s="1" customFormat="1" ht="12">
      <c r="A67" s="21"/>
      <c r="B67" s="42"/>
      <c r="C67" s="42"/>
      <c r="D67" s="57"/>
      <c r="E67" s="57"/>
      <c r="F67" s="57"/>
      <c r="G67" s="57"/>
      <c r="H67" s="57"/>
      <c r="I67" s="57"/>
      <c r="J67" s="57"/>
      <c r="K67" s="57"/>
      <c r="L67" s="57"/>
      <c r="M67" s="57"/>
      <c r="N67" s="57"/>
      <c r="O67" s="57"/>
      <c r="P67" s="57"/>
      <c r="Q67" s="57"/>
      <c r="R67" s="57"/>
      <c r="S67" s="57"/>
      <c r="T67" s="57"/>
      <c r="U67" s="57"/>
      <c r="V67" s="57"/>
      <c r="W67" s="57"/>
      <c r="X67" s="57"/>
      <c r="Y67" s="57"/>
      <c r="Z67" s="57"/>
      <c r="AA67" s="57"/>
      <c r="AB67" s="57"/>
      <c r="AC67" s="57"/>
      <c r="AD67" s="57"/>
      <c r="AE67" s="57"/>
      <c r="AF67" s="57"/>
      <c r="AG67" s="57"/>
      <c r="AH67" s="57"/>
      <c r="AI67" s="57"/>
      <c r="AJ67" s="57"/>
      <c r="AK67" s="57"/>
      <c r="AL67" s="57"/>
      <c r="AM67" s="57"/>
      <c r="AN67" s="57"/>
      <c r="AO67" s="57"/>
      <c r="AP67" s="57"/>
      <c r="AQ67" s="57"/>
      <c r="AR67" s="57"/>
      <c r="AS67" s="57"/>
      <c r="AT67" s="57"/>
      <c r="AU67" s="57"/>
      <c r="AV67" s="57"/>
      <c r="AW67" s="57"/>
      <c r="AX67" s="57"/>
      <c r="AY67" s="57"/>
      <c r="AZ67" s="57"/>
      <c r="BA67" s="57"/>
      <c r="BB67" s="57"/>
      <c r="BC67" s="57"/>
      <c r="BD67" s="57"/>
      <c r="BE67" s="57"/>
      <c r="BF67" s="57"/>
      <c r="BG67" s="57"/>
      <c r="BH67" s="57"/>
      <c r="BI67" s="57"/>
      <c r="BJ67" s="57"/>
      <c r="BK67" s="57"/>
      <c r="BL67" s="57"/>
      <c r="BM67" s="57"/>
      <c r="BN67" s="57"/>
      <c r="BO67" s="57"/>
      <c r="BP67" s="57"/>
      <c r="BQ67" s="254"/>
      <c r="BR67" s="254"/>
      <c r="BS67" s="254"/>
      <c r="BT67" s="272"/>
      <c r="BU67" s="272"/>
      <c r="BV67" s="285"/>
      <c r="BW67" s="374"/>
      <c r="BX67" s="374"/>
      <c r="BY67" s="374"/>
      <c r="BZ67" s="374"/>
      <c r="CA67" s="374"/>
      <c r="CB67" s="374"/>
      <c r="CC67" s="374"/>
      <c r="CD67" s="374"/>
      <c r="CE67" s="374"/>
      <c r="CF67" s="374"/>
      <c r="CG67" s="374"/>
      <c r="CH67" s="374"/>
      <c r="CI67" s="374"/>
      <c r="CJ67" s="374"/>
      <c r="CK67" s="374"/>
      <c r="CL67" s="374"/>
      <c r="CM67" s="374"/>
      <c r="CN67" s="374"/>
      <c r="CO67" s="374"/>
      <c r="CP67" s="374"/>
      <c r="CQ67" s="374"/>
      <c r="CR67" s="374"/>
      <c r="CS67" s="374"/>
    </row>
    <row r="68" spans="1:228" s="1" customFormat="1" ht="15">
      <c r="A68" s="23" t="s">
        <v>290</v>
      </c>
      <c r="B68" s="43"/>
      <c r="C68" s="43"/>
      <c r="D68" s="15"/>
      <c r="E68" s="15"/>
      <c r="F68" s="15"/>
      <c r="G68" s="15"/>
      <c r="H68" s="15"/>
      <c r="I68" s="15"/>
      <c r="J68" s="15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  <c r="X68" s="15"/>
      <c r="Y68" s="15"/>
      <c r="Z68" s="15"/>
      <c r="AA68" s="15"/>
      <c r="AB68" s="15"/>
      <c r="AD68" s="15"/>
      <c r="AE68" s="46"/>
      <c r="AF68" s="46"/>
      <c r="AG68" s="15"/>
      <c r="BQ68" s="253"/>
      <c r="BR68" s="253"/>
      <c r="BS68" s="253"/>
      <c r="BT68" s="270"/>
      <c r="BU68" s="270"/>
      <c r="BV68" s="284"/>
      <c r="BW68" s="372"/>
      <c r="BX68" s="372"/>
      <c r="BY68" s="372"/>
      <c r="BZ68" s="372"/>
      <c r="CA68" s="372"/>
      <c r="CB68" s="372"/>
      <c r="CC68" s="372"/>
      <c r="CD68" s="372"/>
      <c r="CE68" s="372"/>
      <c r="CF68" s="372"/>
      <c r="CG68" s="372"/>
      <c r="CH68" s="372"/>
      <c r="CI68" s="372"/>
      <c r="CJ68" s="372"/>
      <c r="CK68" s="372"/>
      <c r="CL68" s="372"/>
      <c r="CM68" s="372"/>
      <c r="CN68" s="372"/>
      <c r="CO68" s="372"/>
      <c r="CP68" s="372"/>
      <c r="CQ68" s="372"/>
      <c r="CR68" s="372"/>
      <c r="CS68" s="372"/>
    </row>
    <row r="69" spans="1:228" s="35" customFormat="1" ht="12">
      <c r="A69" s="14" t="s">
        <v>291</v>
      </c>
      <c r="B69" s="20">
        <v>0.76483745155197469</v>
      </c>
      <c r="C69" s="20">
        <v>0.75818010358225785</v>
      </c>
      <c r="D69" s="20">
        <v>0.68059998377316711</v>
      </c>
      <c r="E69" s="20">
        <v>0.75088361489166222</v>
      </c>
      <c r="F69" s="20">
        <v>0.82130198361202011</v>
      </c>
      <c r="G69" s="20">
        <v>0.85382655151772802</v>
      </c>
      <c r="H69" s="20">
        <v>0.78071336534302804</v>
      </c>
      <c r="I69" s="20">
        <v>0.66281160741044298</v>
      </c>
      <c r="J69" s="20">
        <v>0.78768337089424978</v>
      </c>
      <c r="K69" s="20">
        <v>0.81234272977293054</v>
      </c>
      <c r="L69" s="20">
        <v>0.73482518322006685</v>
      </c>
      <c r="M69" s="20">
        <v>0.75078206395640479</v>
      </c>
      <c r="N69" s="20">
        <v>0.67706560924967318</v>
      </c>
      <c r="O69" s="20">
        <v>0.74670840795477245</v>
      </c>
      <c r="P69" s="20">
        <v>0.71971643243339911</v>
      </c>
      <c r="Q69" s="20">
        <v>0.70606565431511137</v>
      </c>
      <c r="R69" s="20">
        <v>0.71269195342256542</v>
      </c>
      <c r="S69" s="20">
        <v>0.65218359516332236</v>
      </c>
      <c r="T69" s="20">
        <v>0.74336885995995516</v>
      </c>
      <c r="U69" s="20">
        <v>0.76290618617997574</v>
      </c>
      <c r="V69" s="20">
        <v>0.72604057007079814</v>
      </c>
      <c r="W69" s="20">
        <v>0.72177740158035719</v>
      </c>
      <c r="X69" s="20">
        <v>0.67909293792158076</v>
      </c>
      <c r="Y69" s="20">
        <v>0.74743169851996183</v>
      </c>
      <c r="Z69" s="20">
        <v>0.71204581799248767</v>
      </c>
      <c r="AA69" s="20">
        <v>0.69368288822807178</v>
      </c>
      <c r="AB69" s="20">
        <v>0.70765838104547785</v>
      </c>
      <c r="AC69" s="62">
        <v>0.71399999999999997</v>
      </c>
      <c r="AD69" s="20">
        <v>0.81713549946788244</v>
      </c>
      <c r="AE69" s="20">
        <v>0.813308610471841</v>
      </c>
      <c r="AF69" s="20">
        <v>0.77842085346036549</v>
      </c>
      <c r="AG69" s="20">
        <v>0.78197292069632496</v>
      </c>
      <c r="AH69" s="62">
        <v>0.68978660720938634</v>
      </c>
      <c r="AI69" s="62">
        <v>0.85127580231340583</v>
      </c>
      <c r="AJ69" s="62">
        <v>0.79179968624674191</v>
      </c>
      <c r="AK69" s="62">
        <v>0.70122018517383045</v>
      </c>
      <c r="AL69" s="62">
        <v>0.75741136080181859</v>
      </c>
      <c r="AM69" s="73">
        <v>0.66199776418754519</v>
      </c>
      <c r="AN69" s="73">
        <v>0.7196100563239497</v>
      </c>
      <c r="AO69" s="73">
        <v>0.72887616981750036</v>
      </c>
      <c r="AP69" s="73">
        <v>0.70435656974000127</v>
      </c>
      <c r="AQ69" s="73">
        <v>0.7046281958638726</v>
      </c>
      <c r="AR69" s="73">
        <v>0.69721425520229452</v>
      </c>
      <c r="AS69" s="73">
        <v>0.75882998171846439</v>
      </c>
      <c r="AT69" s="73">
        <v>0.84867271855116799</v>
      </c>
      <c r="AU69" s="73">
        <v>0.79717347143392703</v>
      </c>
      <c r="AV69" s="73">
        <v>0.7782314042797881</v>
      </c>
      <c r="AW69" s="73">
        <v>0.72584406624708486</v>
      </c>
      <c r="AX69" s="73">
        <v>0.77907776163089881</v>
      </c>
      <c r="AY69" s="73">
        <v>0.83439832617054965</v>
      </c>
      <c r="AZ69" s="73">
        <v>0.81323545287703769</v>
      </c>
      <c r="BA69" s="73">
        <v>0.78873593154125199</v>
      </c>
      <c r="BB69" s="73">
        <v>0.76183395184997904</v>
      </c>
      <c r="BC69" s="73">
        <v>0.80893928800026949</v>
      </c>
      <c r="BD69" s="73">
        <v>0.83456991539319214</v>
      </c>
      <c r="BE69" s="73">
        <v>0.77949073480379583</v>
      </c>
      <c r="BF69" s="73">
        <v>0.79640390018189089</v>
      </c>
      <c r="BG69" s="230">
        <v>0.71952107082677386</v>
      </c>
      <c r="BH69" s="230">
        <v>0.77577395971004048</v>
      </c>
      <c r="BI69" s="230">
        <v>0.7602939126625381</v>
      </c>
      <c r="BJ69" s="230">
        <v>0.78775667310804232</v>
      </c>
      <c r="BK69" s="230">
        <v>0.76083883900365301</v>
      </c>
      <c r="BL69" s="230">
        <v>0.67286411652984668</v>
      </c>
      <c r="BM69" s="230">
        <v>0.78544991443467183</v>
      </c>
      <c r="BN69" s="230">
        <v>0.78885340952060834</v>
      </c>
      <c r="BO69" s="230">
        <v>0.77510800565171889</v>
      </c>
      <c r="BP69" s="230">
        <v>0.75471276794600406</v>
      </c>
      <c r="BQ69" s="353">
        <v>0.73344368889259393</v>
      </c>
      <c r="BR69" s="353">
        <v>0.86240413732642174</v>
      </c>
      <c r="BS69" s="353">
        <v>0.84252268130019425</v>
      </c>
      <c r="BT69" s="353">
        <v>0.78156393883699338</v>
      </c>
      <c r="BU69" s="353">
        <v>0.80443953157232506</v>
      </c>
      <c r="BV69" s="353">
        <v>0.74936014896473957</v>
      </c>
      <c r="BW69" s="376">
        <v>0.8100351103468042</v>
      </c>
      <c r="BX69" s="376">
        <v>0.84374249751346164</v>
      </c>
      <c r="BY69" s="376">
        <v>0.76905283386336509</v>
      </c>
      <c r="BZ69" s="376">
        <v>0.79333295632011902</v>
      </c>
      <c r="CA69" s="376">
        <v>0.79254394257323246</v>
      </c>
      <c r="CB69" s="376">
        <v>0.82010049353225534</v>
      </c>
      <c r="CC69" s="376">
        <v>0.81387587113286186</v>
      </c>
      <c r="CD69" s="376">
        <v>0.73180473372781063</v>
      </c>
      <c r="CE69" s="376">
        <v>0.78879777533656692</v>
      </c>
      <c r="CF69" s="376">
        <v>0.70169038063966926</v>
      </c>
      <c r="CG69" s="376">
        <v>0.82624928202182657</v>
      </c>
      <c r="CH69" s="376">
        <v>0.83329068478067014</v>
      </c>
      <c r="CI69" s="376">
        <v>0.76741706442497215</v>
      </c>
      <c r="CJ69" s="376">
        <v>0.78263522509953554</v>
      </c>
      <c r="CK69" s="382">
        <v>0.69944592908906866</v>
      </c>
      <c r="CL69" s="382">
        <v>0.6409741430034146</v>
      </c>
      <c r="CM69" s="382">
        <v>0.7716680086255564</v>
      </c>
      <c r="CN69" s="382">
        <v>0.86125303402126829</v>
      </c>
      <c r="CO69" s="382">
        <v>0.74435691236330315</v>
      </c>
      <c r="CP69" s="382">
        <f>CP72/CP71</f>
        <v>0.73238593340025004</v>
      </c>
      <c r="CQ69" s="382">
        <f>CQ72/CQ71</f>
        <v>0.85385166003494806</v>
      </c>
      <c r="CR69" s="382">
        <f>CR72/CR71</f>
        <v>0.89892729760477197</v>
      </c>
      <c r="CS69" s="382">
        <f>CS72/CS71</f>
        <v>0.8319668003537396</v>
      </c>
    </row>
    <row r="70" spans="1:228" s="35" customFormat="1" ht="12">
      <c r="A70" s="14" t="s">
        <v>292</v>
      </c>
      <c r="B70" s="178">
        <v>0</v>
      </c>
      <c r="C70" s="178">
        <v>0</v>
      </c>
      <c r="D70" s="178">
        <v>0</v>
      </c>
      <c r="E70" s="178">
        <v>0</v>
      </c>
      <c r="F70" s="178">
        <v>0</v>
      </c>
      <c r="G70" s="178">
        <v>0</v>
      </c>
      <c r="H70" s="178">
        <v>0</v>
      </c>
      <c r="I70" s="178">
        <v>0</v>
      </c>
      <c r="J70" s="178">
        <v>0</v>
      </c>
      <c r="K70" s="178">
        <v>0</v>
      </c>
      <c r="L70" s="178">
        <v>0</v>
      </c>
      <c r="M70" s="178">
        <v>0</v>
      </c>
      <c r="N70" s="178">
        <v>0</v>
      </c>
      <c r="O70" s="178">
        <v>0</v>
      </c>
      <c r="P70" s="178">
        <v>0</v>
      </c>
      <c r="Q70" s="178">
        <v>0</v>
      </c>
      <c r="R70" s="178">
        <v>0</v>
      </c>
      <c r="S70" s="178">
        <v>0</v>
      </c>
      <c r="T70" s="178">
        <v>0</v>
      </c>
      <c r="U70" s="178">
        <v>0</v>
      </c>
      <c r="V70" s="178">
        <v>0</v>
      </c>
      <c r="W70" s="178">
        <v>0</v>
      </c>
      <c r="X70" s="178">
        <v>0</v>
      </c>
      <c r="Y70" s="178">
        <v>0</v>
      </c>
      <c r="Z70" s="178">
        <v>0</v>
      </c>
      <c r="AA70" s="178">
        <v>0</v>
      </c>
      <c r="AB70" s="178">
        <v>0</v>
      </c>
      <c r="AC70" s="178">
        <v>0</v>
      </c>
      <c r="AD70" s="178">
        <v>0</v>
      </c>
      <c r="AE70" s="178">
        <v>0</v>
      </c>
      <c r="AF70" s="178">
        <v>0</v>
      </c>
      <c r="AG70" s="178">
        <v>0</v>
      </c>
      <c r="AH70" s="178">
        <v>0</v>
      </c>
      <c r="AI70" s="178">
        <v>0</v>
      </c>
      <c r="AJ70" s="178">
        <v>0</v>
      </c>
      <c r="AK70" s="178">
        <v>0</v>
      </c>
      <c r="AL70" s="178">
        <v>0</v>
      </c>
      <c r="AM70" s="178">
        <v>0</v>
      </c>
      <c r="AN70" s="178">
        <v>0</v>
      </c>
      <c r="AO70" s="178">
        <v>0</v>
      </c>
      <c r="AP70" s="178">
        <v>0</v>
      </c>
      <c r="AQ70" s="178">
        <v>0</v>
      </c>
      <c r="AR70" s="178">
        <v>0</v>
      </c>
      <c r="AS70" s="178">
        <v>0</v>
      </c>
      <c r="AT70" s="178">
        <v>0</v>
      </c>
      <c r="AU70" s="178">
        <v>0</v>
      </c>
      <c r="AV70" s="178">
        <v>0</v>
      </c>
      <c r="AW70" s="73">
        <v>8.6677360782504542E-2</v>
      </c>
      <c r="AX70" s="73">
        <v>8.5422936161278509E-2</v>
      </c>
      <c r="AY70" s="73">
        <v>8.6874333537984294E-2</v>
      </c>
      <c r="AZ70" s="73">
        <v>8.4147850422275558E-2</v>
      </c>
      <c r="BA70" s="73">
        <v>8.5783234634504282E-2</v>
      </c>
      <c r="BB70" s="73">
        <v>7.9925778002519779E-2</v>
      </c>
      <c r="BC70" s="73">
        <v>7.9259870637380408E-2</v>
      </c>
      <c r="BD70" s="73">
        <v>8.6160392208303266E-2</v>
      </c>
      <c r="BE70" s="73">
        <v>8.2212586560656581E-2</v>
      </c>
      <c r="BF70" s="73">
        <v>8.1930781882249976E-2</v>
      </c>
      <c r="BG70" s="230">
        <v>8.1933753668705062E-2</v>
      </c>
      <c r="BH70" s="230">
        <v>7.6270575513636904E-2</v>
      </c>
      <c r="BI70" s="230">
        <v>7.9475895577371114E-2</v>
      </c>
      <c r="BJ70" s="230">
        <v>7.9464580289390588E-2</v>
      </c>
      <c r="BK70" s="230">
        <v>7.9295538696076084E-2</v>
      </c>
      <c r="BL70" s="230">
        <v>7.7795130986202887E-2</v>
      </c>
      <c r="BM70" s="230">
        <v>8.1406455207545664E-2</v>
      </c>
      <c r="BN70" s="230">
        <v>7.9341204151086087E-2</v>
      </c>
      <c r="BO70" s="230">
        <v>8.957648754626632E-2</v>
      </c>
      <c r="BP70" s="230">
        <v>8.200726479102359E-2</v>
      </c>
      <c r="BQ70" s="353">
        <v>7.7618066554723253E-2</v>
      </c>
      <c r="BR70" s="353">
        <v>7.8423408388059335E-2</v>
      </c>
      <c r="BS70" s="353">
        <v>8.2477819390759252E-2</v>
      </c>
      <c r="BT70" s="353">
        <v>7.7704303010781212E-2</v>
      </c>
      <c r="BU70" s="353">
        <v>7.9034351099874181E-2</v>
      </c>
      <c r="BV70" s="353">
        <v>7.944538825048035E-2</v>
      </c>
      <c r="BW70" s="376">
        <v>7.3488105474347948E-2</v>
      </c>
      <c r="BX70" s="376">
        <v>6.6450595054360878E-2</v>
      </c>
      <c r="BY70" s="376">
        <v>7.1801773530334748E-2</v>
      </c>
      <c r="BZ70" s="376">
        <v>7.264667626600313E-2</v>
      </c>
      <c r="CA70" s="376">
        <v>7.5781760926366168E-2</v>
      </c>
      <c r="CB70" s="376">
        <v>7.2966524990841206E-2</v>
      </c>
      <c r="CC70" s="376">
        <v>7.7351410240890928E-2</v>
      </c>
      <c r="CD70" s="376">
        <v>8.247739198392319E-2</v>
      </c>
      <c r="CE70" s="376">
        <v>7.7247213670650669E-2</v>
      </c>
      <c r="CF70" s="376">
        <v>7.2650990016914857E-2</v>
      </c>
      <c r="CG70" s="376">
        <v>7.1342646277892774E-2</v>
      </c>
      <c r="CH70" s="376">
        <v>7.3875047494979099E-2</v>
      </c>
      <c r="CI70" s="376">
        <v>7.0185937166061127E-2</v>
      </c>
      <c r="CJ70" s="376">
        <v>7.1970378784285111E-2</v>
      </c>
      <c r="CK70" s="382">
        <v>9.4814606443639482E-2</v>
      </c>
      <c r="CL70" s="382">
        <v>7.8008812042197728E-2</v>
      </c>
      <c r="CM70" s="382">
        <v>7.6637421217758281E-2</v>
      </c>
      <c r="CN70" s="382">
        <v>8.5504642108415699E-2</v>
      </c>
      <c r="CO70" s="382">
        <v>8.3767953325222591E-2</v>
      </c>
      <c r="CP70" s="382">
        <f>CP73/CP71</f>
        <v>8.1970785567119231E-2</v>
      </c>
      <c r="CQ70" s="382">
        <f>CQ73/CQ71</f>
        <v>8.2136466030863803E-2</v>
      </c>
      <c r="CR70" s="382">
        <f>CR73/CR71</f>
        <v>8.4028994865172346E-2</v>
      </c>
      <c r="CS70" s="382">
        <f>CS73/CS71</f>
        <v>8.2763887106854464E-2</v>
      </c>
    </row>
    <row r="71" spans="1:228" s="14" customFormat="1" ht="12">
      <c r="A71" s="1" t="s">
        <v>293</v>
      </c>
      <c r="B71" s="48">
        <v>288410.12706999999</v>
      </c>
      <c r="C71" s="48">
        <v>320907.24323999998</v>
      </c>
      <c r="D71" s="15">
        <v>87401.282410000014</v>
      </c>
      <c r="E71" s="15">
        <v>89032.035610000006</v>
      </c>
      <c r="F71" s="15">
        <v>96606.594460000008</v>
      </c>
      <c r="G71" s="15">
        <v>102371.59050000001</v>
      </c>
      <c r="H71" s="15">
        <v>375411.50297999999</v>
      </c>
      <c r="I71" s="15">
        <v>103389.85305000001</v>
      </c>
      <c r="J71" s="15">
        <v>106564.83383000002</v>
      </c>
      <c r="K71" s="15">
        <v>114895.35216999998</v>
      </c>
      <c r="L71" s="15">
        <v>119707.82243</v>
      </c>
      <c r="M71" s="15">
        <v>444557.86148000002</v>
      </c>
      <c r="N71" s="15">
        <v>126399.95840999999</v>
      </c>
      <c r="O71" s="15">
        <v>131093.71515999999</v>
      </c>
      <c r="P71" s="15">
        <v>136229.93653000004</v>
      </c>
      <c r="Q71" s="15">
        <v>137802.30780999994</v>
      </c>
      <c r="R71" s="15">
        <v>531525.91790999996</v>
      </c>
      <c r="S71" s="15">
        <v>146521.00324000002</v>
      </c>
      <c r="T71" s="15">
        <v>145337</v>
      </c>
      <c r="U71" s="15">
        <v>154732</v>
      </c>
      <c r="V71" s="15">
        <v>163018.99676000001</v>
      </c>
      <c r="W71" s="15">
        <v>609609</v>
      </c>
      <c r="X71" s="15">
        <v>119639</v>
      </c>
      <c r="Y71" s="15">
        <v>120605</v>
      </c>
      <c r="Z71" s="15">
        <v>134445</v>
      </c>
      <c r="AA71" s="15">
        <v>140903</v>
      </c>
      <c r="AB71" s="15">
        <v>515592</v>
      </c>
      <c r="AC71" s="15">
        <v>146609</v>
      </c>
      <c r="AD71" s="15">
        <v>152222</v>
      </c>
      <c r="AE71" s="63">
        <v>167726</v>
      </c>
      <c r="AF71" s="63">
        <v>179692</v>
      </c>
      <c r="AG71" s="15">
        <v>646250</v>
      </c>
      <c r="AH71" s="15">
        <v>174467</v>
      </c>
      <c r="AI71" s="63">
        <v>163309</v>
      </c>
      <c r="AJ71" s="63">
        <v>163823</v>
      </c>
      <c r="AK71" s="63">
        <v>163090</v>
      </c>
      <c r="AL71" s="15">
        <v>664689</v>
      </c>
      <c r="AM71" s="63">
        <v>167277</v>
      </c>
      <c r="AN71" s="63">
        <v>178077</v>
      </c>
      <c r="AO71" s="63">
        <v>186247</v>
      </c>
      <c r="AP71" s="63">
        <v>194924</v>
      </c>
      <c r="AQ71" s="15">
        <v>726525</v>
      </c>
      <c r="AR71" s="63">
        <v>196644</v>
      </c>
      <c r="AS71" s="10">
        <v>205125</v>
      </c>
      <c r="AT71" s="10">
        <v>220978</v>
      </c>
      <c r="AU71" s="10">
        <v>229398</v>
      </c>
      <c r="AV71" s="82">
        <v>852145</v>
      </c>
      <c r="AW71" s="10">
        <v>236267</v>
      </c>
      <c r="AX71" s="10">
        <v>242909</v>
      </c>
      <c r="AY71" s="82">
        <v>247576</v>
      </c>
      <c r="AZ71" s="82">
        <v>240838</v>
      </c>
      <c r="BA71" s="10">
        <v>967590</v>
      </c>
      <c r="BB71" s="10">
        <v>233354</v>
      </c>
      <c r="BC71" s="10">
        <v>237472</v>
      </c>
      <c r="BD71" s="10">
        <v>243952</v>
      </c>
      <c r="BE71" s="10">
        <v>249536</v>
      </c>
      <c r="BF71" s="10">
        <v>964314</v>
      </c>
      <c r="BG71" s="10">
        <v>252814</v>
      </c>
      <c r="BH71" s="10">
        <v>249690</v>
      </c>
      <c r="BI71" s="233">
        <v>251095</v>
      </c>
      <c r="BJ71" s="233">
        <v>254604</v>
      </c>
      <c r="BK71" s="233">
        <v>1008203</v>
      </c>
      <c r="BL71" s="10">
        <v>254836</v>
      </c>
      <c r="BM71" s="10">
        <v>251270</v>
      </c>
      <c r="BN71" s="10">
        <v>238010</v>
      </c>
      <c r="BO71" s="10">
        <v>245589</v>
      </c>
      <c r="BP71" s="233">
        <v>989705</v>
      </c>
      <c r="BQ71" s="350">
        <v>251913</v>
      </c>
      <c r="BR71" s="350">
        <v>248663</v>
      </c>
      <c r="BS71" s="350">
        <v>249655</v>
      </c>
      <c r="BT71" s="350">
        <v>263885</v>
      </c>
      <c r="BU71" s="351">
        <v>1014116</v>
      </c>
      <c r="BV71" s="351">
        <v>269594</v>
      </c>
      <c r="BW71" s="371">
        <v>279120</v>
      </c>
      <c r="BX71" s="371">
        <v>291570</v>
      </c>
      <c r="BY71" s="371">
        <v>309101</v>
      </c>
      <c r="BZ71" s="371">
        <v>1149385</v>
      </c>
      <c r="CA71" s="371">
        <v>322637</v>
      </c>
      <c r="CB71" s="371">
        <v>335743</v>
      </c>
      <c r="CC71" s="371">
        <v>346962</v>
      </c>
      <c r="CD71" s="371">
        <v>358280</v>
      </c>
      <c r="CE71" s="371">
        <v>1363622</v>
      </c>
      <c r="CF71" s="371">
        <v>361812</v>
      </c>
      <c r="CG71" s="371">
        <v>369092</v>
      </c>
      <c r="CH71" s="371">
        <v>386883</v>
      </c>
      <c r="CI71" s="371">
        <v>421110</v>
      </c>
      <c r="CJ71" s="371">
        <v>1538897</v>
      </c>
      <c r="CK71" s="371">
        <v>433699</v>
      </c>
      <c r="CL71" s="371">
        <v>431682</v>
      </c>
      <c r="CM71" s="371">
        <v>432204</v>
      </c>
      <c r="CN71" s="371">
        <v>447426</v>
      </c>
      <c r="CO71" s="371">
        <v>1745011</v>
      </c>
      <c r="CP71" s="371">
        <v>454296</v>
      </c>
      <c r="CQ71" s="371">
        <v>474990</v>
      </c>
      <c r="CR71" s="371">
        <v>520368</v>
      </c>
      <c r="CS71" s="371">
        <f>SUM(CP71:CR71)</f>
        <v>1449654</v>
      </c>
    </row>
    <row r="72" spans="1:228" s="14" customFormat="1" ht="12">
      <c r="A72" s="1" t="s">
        <v>294</v>
      </c>
      <c r="B72" s="48">
        <v>220586.86658999999</v>
      </c>
      <c r="C72" s="48">
        <v>243305.48692</v>
      </c>
      <c r="D72" s="15">
        <v>59485.311390000003</v>
      </c>
      <c r="E72" s="15">
        <v>66852.696739999999</v>
      </c>
      <c r="F72" s="15">
        <v>79343.187659999996</v>
      </c>
      <c r="G72" s="15">
        <v>87407.582090000011</v>
      </c>
      <c r="H72" s="15">
        <v>293088.77788000001</v>
      </c>
      <c r="I72" s="15">
        <v>68527.994689999992</v>
      </c>
      <c r="J72" s="15">
        <v>83939.347529999999</v>
      </c>
      <c r="K72" s="15">
        <v>93334.404019999987</v>
      </c>
      <c r="L72" s="15">
        <v>87964.322549999983</v>
      </c>
      <c r="M72" s="15">
        <v>333766.06878999993</v>
      </c>
      <c r="N72" s="15">
        <v>85581.064849999995</v>
      </c>
      <c r="O72" s="15">
        <v>97888.779340000008</v>
      </c>
      <c r="P72" s="15">
        <v>98046.923910000027</v>
      </c>
      <c r="Q72" s="15">
        <v>97297.47662999999</v>
      </c>
      <c r="R72" s="15">
        <v>378814.24473000003</v>
      </c>
      <c r="S72" s="15">
        <v>95558.594660000017</v>
      </c>
      <c r="T72" s="15">
        <v>108039</v>
      </c>
      <c r="U72" s="15">
        <v>118046</v>
      </c>
      <c r="V72" s="15">
        <v>118358.40534</v>
      </c>
      <c r="W72" s="15">
        <v>440002</v>
      </c>
      <c r="X72" s="15">
        <v>81246</v>
      </c>
      <c r="Y72" s="15">
        <v>90144</v>
      </c>
      <c r="Z72" s="15">
        <v>95731</v>
      </c>
      <c r="AA72" s="15">
        <v>97742</v>
      </c>
      <c r="AB72" s="15">
        <v>364863</v>
      </c>
      <c r="AC72" s="63">
        <v>104675</v>
      </c>
      <c r="AD72" s="15">
        <v>124386</v>
      </c>
      <c r="AE72" s="63">
        <v>136413</v>
      </c>
      <c r="AF72" s="63">
        <v>139876</v>
      </c>
      <c r="AG72" s="15">
        <v>505350</v>
      </c>
      <c r="AH72" s="15">
        <v>120345</v>
      </c>
      <c r="AI72" s="63">
        <v>139021</v>
      </c>
      <c r="AJ72" s="63">
        <v>129715</v>
      </c>
      <c r="AK72" s="63">
        <v>114362</v>
      </c>
      <c r="AL72" s="15">
        <v>503443</v>
      </c>
      <c r="AM72" s="63">
        <v>110737</v>
      </c>
      <c r="AN72" s="63">
        <v>128146</v>
      </c>
      <c r="AO72" s="63">
        <v>135751</v>
      </c>
      <c r="AP72" s="63">
        <v>137296</v>
      </c>
      <c r="AQ72" s="15">
        <v>511930</v>
      </c>
      <c r="AR72" s="63">
        <v>137103</v>
      </c>
      <c r="AS72" s="10">
        <v>155655</v>
      </c>
      <c r="AT72" s="10">
        <v>187538</v>
      </c>
      <c r="AU72" s="10">
        <v>182870</v>
      </c>
      <c r="AV72" s="82">
        <v>663166</v>
      </c>
      <c r="AW72" s="10">
        <v>171493</v>
      </c>
      <c r="AX72" s="10">
        <v>189245</v>
      </c>
      <c r="AY72" s="82">
        <v>206577</v>
      </c>
      <c r="AZ72" s="82">
        <v>195858</v>
      </c>
      <c r="BA72" s="10">
        <v>763173</v>
      </c>
      <c r="BB72" s="10">
        <v>177777</v>
      </c>
      <c r="BC72" s="10">
        <v>192100.43059999999</v>
      </c>
      <c r="BD72" s="10">
        <v>203595</v>
      </c>
      <c r="BE72" s="10">
        <v>194511</v>
      </c>
      <c r="BF72" s="10">
        <v>767983.43059999996</v>
      </c>
      <c r="BG72" s="10">
        <v>181905</v>
      </c>
      <c r="BH72" s="10">
        <v>193703</v>
      </c>
      <c r="BI72" s="233">
        <v>190906</v>
      </c>
      <c r="BJ72" s="233">
        <v>200566</v>
      </c>
      <c r="BK72" s="233">
        <v>767080</v>
      </c>
      <c r="BL72" s="10">
        <v>171470</v>
      </c>
      <c r="BM72" s="10">
        <v>197360</v>
      </c>
      <c r="BN72" s="10">
        <v>187755</v>
      </c>
      <c r="BO72" s="10">
        <v>190358</v>
      </c>
      <c r="BP72" s="233">
        <v>746943</v>
      </c>
      <c r="BQ72" s="350">
        <v>184764</v>
      </c>
      <c r="BR72" s="350">
        <v>214448</v>
      </c>
      <c r="BS72" s="350">
        <v>210340</v>
      </c>
      <c r="BT72" s="350">
        <v>206243</v>
      </c>
      <c r="BU72" s="351">
        <v>815795</v>
      </c>
      <c r="BV72" s="351">
        <v>202023</v>
      </c>
      <c r="BW72" s="371">
        <v>226097</v>
      </c>
      <c r="BX72" s="371">
        <v>246010</v>
      </c>
      <c r="BY72" s="371">
        <v>237715</v>
      </c>
      <c r="BZ72" s="371">
        <v>911845</v>
      </c>
      <c r="CA72" s="371">
        <v>255704</v>
      </c>
      <c r="CB72" s="371">
        <v>275343</v>
      </c>
      <c r="CC72" s="371">
        <v>282384</v>
      </c>
      <c r="CD72" s="371">
        <v>262191</v>
      </c>
      <c r="CE72" s="371">
        <v>1075622</v>
      </c>
      <c r="CF72" s="371">
        <v>253880</v>
      </c>
      <c r="CG72" s="371">
        <v>304962</v>
      </c>
      <c r="CH72" s="371">
        <v>322386</v>
      </c>
      <c r="CI72" s="371">
        <v>323167</v>
      </c>
      <c r="CJ72" s="371">
        <v>1204395</v>
      </c>
      <c r="CK72" s="371">
        <v>303349</v>
      </c>
      <c r="CL72" s="371">
        <v>276697</v>
      </c>
      <c r="CM72" s="371">
        <v>333518</v>
      </c>
      <c r="CN72" s="371">
        <v>385347</v>
      </c>
      <c r="CO72" s="371">
        <v>1298911</v>
      </c>
      <c r="CP72" s="371">
        <v>332720</v>
      </c>
      <c r="CQ72" s="371">
        <v>405571</v>
      </c>
      <c r="CR72" s="371">
        <v>467773</v>
      </c>
      <c r="CS72" s="371">
        <f>SUM(CP72:CR72)</f>
        <v>1206064</v>
      </c>
    </row>
    <row r="73" spans="1:228" s="14" customFormat="1" ht="12">
      <c r="A73" s="1" t="s">
        <v>295</v>
      </c>
      <c r="B73" s="48"/>
      <c r="C73" s="48"/>
      <c r="D73" s="15"/>
      <c r="E73" s="15"/>
      <c r="F73" s="15"/>
      <c r="G73" s="15"/>
      <c r="H73" s="1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  <c r="AA73" s="15"/>
      <c r="AB73" s="15"/>
      <c r="AC73" s="63"/>
      <c r="AD73" s="15"/>
      <c r="AE73" s="63"/>
      <c r="AF73" s="63"/>
      <c r="AG73" s="15"/>
      <c r="AH73" s="15"/>
      <c r="AI73" s="63"/>
      <c r="AJ73" s="63"/>
      <c r="AK73" s="63"/>
      <c r="AL73" s="15"/>
      <c r="AM73" s="63"/>
      <c r="AN73" s="63"/>
      <c r="AO73" s="63"/>
      <c r="AP73" s="63"/>
      <c r="AQ73" s="15"/>
      <c r="AR73" s="63"/>
      <c r="AS73" s="10"/>
      <c r="AT73" s="10"/>
      <c r="AU73" s="10"/>
      <c r="AV73" s="82"/>
      <c r="AW73" s="10">
        <v>20479</v>
      </c>
      <c r="AX73" s="10">
        <v>20750</v>
      </c>
      <c r="AY73" s="82">
        <v>21508</v>
      </c>
      <c r="AZ73" s="82">
        <v>20266</v>
      </c>
      <c r="BA73" s="10">
        <v>83003</v>
      </c>
      <c r="BB73" s="10">
        <v>18651</v>
      </c>
      <c r="BC73" s="10">
        <v>18822</v>
      </c>
      <c r="BD73" s="10">
        <v>21019</v>
      </c>
      <c r="BE73" s="10">
        <v>20515</v>
      </c>
      <c r="BF73" s="10">
        <v>79007</v>
      </c>
      <c r="BG73" s="10">
        <v>20714</v>
      </c>
      <c r="BH73" s="10">
        <v>19044</v>
      </c>
      <c r="BI73" s="233">
        <v>19956</v>
      </c>
      <c r="BJ73" s="233">
        <v>20232</v>
      </c>
      <c r="BK73" s="233">
        <v>79946</v>
      </c>
      <c r="BL73" s="10">
        <v>19825</v>
      </c>
      <c r="BM73" s="10">
        <v>20455</v>
      </c>
      <c r="BN73" s="10">
        <v>18884</v>
      </c>
      <c r="BO73" s="10">
        <v>21999</v>
      </c>
      <c r="BP73" s="233">
        <v>81163</v>
      </c>
      <c r="BQ73" s="350">
        <v>19553</v>
      </c>
      <c r="BR73" s="350">
        <v>19501</v>
      </c>
      <c r="BS73" s="350">
        <v>20591</v>
      </c>
      <c r="BT73" s="350">
        <v>20505</v>
      </c>
      <c r="BU73" s="351">
        <v>80150</v>
      </c>
      <c r="BV73" s="351">
        <v>21418</v>
      </c>
      <c r="BW73" s="371">
        <v>20512</v>
      </c>
      <c r="BX73" s="371">
        <v>19375</v>
      </c>
      <c r="BY73" s="371">
        <v>22194</v>
      </c>
      <c r="BZ73" s="371">
        <v>83499</v>
      </c>
      <c r="CA73" s="371">
        <v>24450</v>
      </c>
      <c r="CB73" s="371">
        <v>24498</v>
      </c>
      <c r="CC73" s="371">
        <v>26838</v>
      </c>
      <c r="CD73" s="371">
        <v>29550</v>
      </c>
      <c r="CE73" s="371">
        <v>105336</v>
      </c>
      <c r="CF73" s="371">
        <v>26286</v>
      </c>
      <c r="CG73" s="371">
        <v>26332</v>
      </c>
      <c r="CH73" s="371">
        <v>28581</v>
      </c>
      <c r="CI73" s="371">
        <v>29556</v>
      </c>
      <c r="CJ73" s="371">
        <v>110755</v>
      </c>
      <c r="CK73" s="371">
        <v>41121</v>
      </c>
      <c r="CL73" s="371">
        <v>33675</v>
      </c>
      <c r="CM73" s="371">
        <v>33123</v>
      </c>
      <c r="CN73" s="371">
        <v>38257</v>
      </c>
      <c r="CO73" s="371">
        <v>146176</v>
      </c>
      <c r="CP73" s="371">
        <v>37239</v>
      </c>
      <c r="CQ73" s="371">
        <v>39014</v>
      </c>
      <c r="CR73" s="371">
        <v>43726</v>
      </c>
      <c r="CS73" s="371">
        <f>SUM(CP73:CR73)</f>
        <v>119979</v>
      </c>
    </row>
    <row r="74" spans="1:228" s="1" customFormat="1">
      <c r="A74" s="30" t="s">
        <v>296</v>
      </c>
      <c r="B74" s="65"/>
      <c r="C74" s="65"/>
      <c r="D74" s="65"/>
      <c r="E74" s="65"/>
      <c r="F74" s="65"/>
      <c r="G74" s="65"/>
      <c r="H74" s="65"/>
      <c r="I74" s="65"/>
      <c r="J74" s="65"/>
      <c r="K74" s="65"/>
      <c r="L74" s="65"/>
      <c r="M74" s="65"/>
      <c r="N74" s="65"/>
      <c r="O74" s="65"/>
      <c r="P74" s="65"/>
      <c r="Q74" s="65"/>
      <c r="R74" s="65"/>
      <c r="S74" s="65"/>
      <c r="T74" s="65"/>
      <c r="U74" s="65"/>
      <c r="V74" s="65"/>
      <c r="W74" s="65"/>
      <c r="X74" s="36">
        <v>320</v>
      </c>
      <c r="Y74" s="36">
        <v>335</v>
      </c>
      <c r="Z74" s="36">
        <v>357</v>
      </c>
      <c r="AA74" s="36">
        <v>389</v>
      </c>
      <c r="AB74" s="36">
        <v>389</v>
      </c>
      <c r="AC74" s="22">
        <v>404</v>
      </c>
      <c r="AD74" s="36">
        <v>431</v>
      </c>
      <c r="AE74" s="59">
        <v>470</v>
      </c>
      <c r="AF74" s="59">
        <v>460</v>
      </c>
      <c r="AG74" s="36">
        <v>460</v>
      </c>
      <c r="AH74" s="86">
        <v>409</v>
      </c>
      <c r="AI74" s="86">
        <v>393</v>
      </c>
      <c r="AJ74" s="86">
        <v>366</v>
      </c>
      <c r="AK74" s="86">
        <v>384</v>
      </c>
      <c r="AL74" s="86">
        <v>384</v>
      </c>
      <c r="AM74" s="86">
        <v>405</v>
      </c>
      <c r="AN74" s="86">
        <v>418</v>
      </c>
      <c r="AO74" s="86">
        <v>437</v>
      </c>
      <c r="AP74" s="86">
        <v>447</v>
      </c>
      <c r="AQ74" s="86">
        <v>447</v>
      </c>
      <c r="AR74" s="86">
        <v>447</v>
      </c>
      <c r="AS74" s="86">
        <v>516</v>
      </c>
      <c r="AT74" s="86">
        <v>544</v>
      </c>
      <c r="AU74" s="86">
        <v>567</v>
      </c>
      <c r="AV74" s="149">
        <v>567</v>
      </c>
      <c r="AW74" s="149">
        <v>581</v>
      </c>
      <c r="AX74" s="86">
        <v>586</v>
      </c>
      <c r="AY74" s="149">
        <v>615</v>
      </c>
      <c r="AZ74" s="149">
        <v>574</v>
      </c>
      <c r="BA74" s="149">
        <v>574</v>
      </c>
      <c r="BB74" s="149">
        <v>367</v>
      </c>
      <c r="BC74" s="149">
        <v>363</v>
      </c>
      <c r="BD74" s="149">
        <v>370</v>
      </c>
      <c r="BE74" s="149">
        <v>349</v>
      </c>
      <c r="BF74" s="149">
        <v>349</v>
      </c>
      <c r="BG74" s="63">
        <v>329</v>
      </c>
      <c r="BH74" s="63">
        <v>318</v>
      </c>
      <c r="BI74" s="233">
        <v>308</v>
      </c>
      <c r="BJ74" s="233">
        <v>293</v>
      </c>
      <c r="BK74" s="233">
        <v>293</v>
      </c>
      <c r="BL74" s="63">
        <v>285</v>
      </c>
      <c r="BM74" s="63">
        <v>270</v>
      </c>
      <c r="BN74" s="63">
        <v>257</v>
      </c>
      <c r="BO74" s="63">
        <v>256</v>
      </c>
      <c r="BP74" s="233">
        <v>256</v>
      </c>
      <c r="BQ74" s="352">
        <v>256</v>
      </c>
      <c r="BR74" s="352">
        <v>239</v>
      </c>
      <c r="BS74" s="352">
        <v>236</v>
      </c>
      <c r="BT74" s="352">
        <v>238</v>
      </c>
      <c r="BU74" s="351">
        <v>238</v>
      </c>
      <c r="BV74" s="351">
        <v>241</v>
      </c>
      <c r="BW74" s="371">
        <v>240</v>
      </c>
      <c r="BX74" s="371">
        <v>247</v>
      </c>
      <c r="BY74" s="371">
        <v>246</v>
      </c>
      <c r="BZ74" s="371">
        <v>246</v>
      </c>
      <c r="CA74" s="371">
        <v>255</v>
      </c>
      <c r="CB74" s="371">
        <v>256</v>
      </c>
      <c r="CC74" s="371">
        <v>257</v>
      </c>
      <c r="CD74" s="371">
        <v>250</v>
      </c>
      <c r="CE74" s="371">
        <v>250</v>
      </c>
      <c r="CF74" s="371">
        <v>246</v>
      </c>
      <c r="CG74" s="371">
        <v>252</v>
      </c>
      <c r="CH74" s="371">
        <v>256</v>
      </c>
      <c r="CI74" s="371">
        <v>266</v>
      </c>
      <c r="CJ74" s="371">
        <v>266</v>
      </c>
      <c r="CK74" s="371">
        <v>280</v>
      </c>
      <c r="CL74" s="371">
        <v>270</v>
      </c>
      <c r="CM74" s="371">
        <v>268.39999999999998</v>
      </c>
      <c r="CN74" s="371">
        <v>271</v>
      </c>
      <c r="CO74" s="371">
        <f>CN74</f>
        <v>271</v>
      </c>
      <c r="CP74" s="371">
        <v>274.3</v>
      </c>
      <c r="CQ74" s="371">
        <v>292.3</v>
      </c>
      <c r="CR74" s="371">
        <v>316.7</v>
      </c>
      <c r="CS74" s="371">
        <f>CR74</f>
        <v>316.7</v>
      </c>
      <c r="CT74" s="30"/>
      <c r="CU74" s="30"/>
      <c r="CV74" s="30"/>
      <c r="CW74" s="30"/>
      <c r="CX74" s="30"/>
      <c r="CY74" s="30"/>
      <c r="CZ74" s="30"/>
      <c r="DA74" s="30"/>
      <c r="DB74" s="30"/>
      <c r="DC74" s="30"/>
      <c r="DD74" s="30"/>
      <c r="DE74" s="30"/>
      <c r="DF74" s="30"/>
      <c r="DG74" s="30"/>
      <c r="DH74" s="30"/>
      <c r="DI74" s="30"/>
      <c r="DJ74" s="30"/>
      <c r="DK74" s="30"/>
      <c r="DL74" s="30"/>
      <c r="DM74" s="30"/>
      <c r="DN74" s="30"/>
      <c r="DO74" s="30"/>
      <c r="DP74" s="30"/>
      <c r="DQ74" s="30"/>
      <c r="DR74" s="30"/>
      <c r="DS74" s="30"/>
      <c r="DT74" s="30"/>
      <c r="DU74" s="30"/>
      <c r="DV74" s="30"/>
      <c r="DW74" s="30"/>
      <c r="DX74" s="30"/>
      <c r="DY74" s="30"/>
      <c r="DZ74" s="30"/>
      <c r="EA74" s="30"/>
      <c r="EB74" s="30"/>
      <c r="EC74" s="30"/>
      <c r="ED74" s="30"/>
      <c r="EE74" s="30"/>
      <c r="EF74" s="30"/>
      <c r="EG74" s="30"/>
      <c r="EH74" s="30"/>
      <c r="EI74" s="30"/>
      <c r="EJ74" s="30"/>
      <c r="EK74" s="30"/>
      <c r="EL74" s="30"/>
      <c r="EM74" s="30"/>
      <c r="EN74" s="30"/>
      <c r="EO74" s="30"/>
      <c r="EP74" s="30"/>
      <c r="EQ74" s="30"/>
      <c r="ER74" s="30"/>
      <c r="ES74" s="30"/>
      <c r="ET74" s="30"/>
      <c r="EU74" s="30"/>
      <c r="EV74" s="30"/>
      <c r="EW74" s="30"/>
      <c r="EX74" s="30"/>
      <c r="EY74" s="30"/>
      <c r="EZ74" s="30"/>
      <c r="FA74" s="30"/>
      <c r="FB74" s="30"/>
      <c r="FC74" s="30"/>
      <c r="FD74" s="30"/>
      <c r="FE74" s="30"/>
      <c r="FF74" s="30"/>
      <c r="FG74" s="30"/>
      <c r="FH74" s="30"/>
      <c r="FI74" s="30"/>
      <c r="FJ74" s="30"/>
      <c r="FK74" s="30"/>
      <c r="FL74" s="30"/>
      <c r="FM74" s="30"/>
      <c r="FN74" s="30"/>
      <c r="FO74" s="30"/>
      <c r="FP74" s="30"/>
      <c r="FQ74" s="30"/>
      <c r="FR74" s="30"/>
      <c r="FS74" s="30"/>
      <c r="FT74" s="30"/>
      <c r="FU74" s="30"/>
      <c r="FV74" s="30"/>
      <c r="FW74" s="30"/>
      <c r="FX74" s="30"/>
      <c r="FY74" s="30"/>
      <c r="FZ74" s="30"/>
      <c r="GA74" s="30"/>
      <c r="GB74" s="30"/>
      <c r="GC74" s="30"/>
      <c r="GD74" s="30"/>
      <c r="GE74" s="30"/>
      <c r="GF74" s="30"/>
      <c r="GG74" s="30"/>
      <c r="GH74" s="30"/>
      <c r="GI74" s="30"/>
      <c r="GJ74" s="30"/>
      <c r="GK74" s="30"/>
      <c r="GL74" s="30"/>
      <c r="GM74" s="30"/>
      <c r="GN74" s="30"/>
      <c r="GO74" s="30"/>
      <c r="GP74" s="30"/>
      <c r="GQ74" s="30"/>
      <c r="GR74" s="30"/>
      <c r="GS74" s="30"/>
      <c r="GT74" s="30"/>
      <c r="GU74" s="30"/>
      <c r="GV74" s="30"/>
      <c r="GW74" s="30"/>
      <c r="GX74" s="30"/>
      <c r="GY74" s="30"/>
      <c r="GZ74" s="30"/>
      <c r="HA74" s="30"/>
      <c r="HB74" s="30"/>
      <c r="HC74" s="30"/>
      <c r="HD74" s="30"/>
      <c r="HE74" s="30"/>
      <c r="HF74" s="30"/>
      <c r="HG74" s="30"/>
      <c r="HH74" s="30"/>
      <c r="HI74" s="30"/>
      <c r="HJ74" s="30"/>
      <c r="HK74" s="30"/>
      <c r="HL74" s="30"/>
      <c r="HM74" s="30"/>
      <c r="HN74" s="30"/>
      <c r="HO74" s="30"/>
      <c r="HP74" s="30"/>
      <c r="HQ74" s="30"/>
      <c r="HR74" s="30"/>
      <c r="HS74" s="30"/>
      <c r="HT74" s="30"/>
    </row>
    <row r="75" spans="1:228" s="1" customFormat="1" ht="12">
      <c r="A75" s="21"/>
      <c r="B75" s="42"/>
      <c r="C75" s="42"/>
      <c r="D75" s="57"/>
      <c r="E75" s="57"/>
      <c r="F75" s="57"/>
      <c r="G75" s="57"/>
      <c r="H75" s="57"/>
      <c r="I75" s="57"/>
      <c r="J75" s="57"/>
      <c r="K75" s="57"/>
      <c r="L75" s="57"/>
      <c r="M75" s="57"/>
      <c r="N75" s="57"/>
      <c r="O75" s="57"/>
      <c r="P75" s="57"/>
      <c r="Q75" s="57"/>
      <c r="R75" s="57"/>
      <c r="S75" s="57"/>
      <c r="T75" s="57"/>
      <c r="U75" s="57"/>
      <c r="V75" s="57"/>
      <c r="W75" s="57"/>
      <c r="X75" s="57"/>
      <c r="Y75" s="57"/>
      <c r="Z75" s="57"/>
      <c r="AA75" s="57"/>
      <c r="AB75" s="57"/>
      <c r="AC75" s="57"/>
      <c r="AD75" s="57"/>
      <c r="AE75" s="57"/>
      <c r="AF75" s="57"/>
      <c r="AG75" s="57"/>
      <c r="AH75" s="57"/>
      <c r="AI75" s="57"/>
      <c r="AJ75" s="57"/>
      <c r="AK75" s="57"/>
      <c r="AL75" s="57"/>
      <c r="AM75" s="57"/>
      <c r="AN75" s="57"/>
      <c r="AO75" s="57"/>
      <c r="AP75" s="57"/>
      <c r="AQ75" s="57"/>
      <c r="AR75" s="57"/>
      <c r="AS75" s="57"/>
      <c r="AT75" s="57"/>
      <c r="AU75" s="57"/>
      <c r="AV75" s="57"/>
      <c r="AW75" s="57"/>
      <c r="AX75" s="57"/>
      <c r="AY75" s="57"/>
      <c r="AZ75" s="57"/>
      <c r="BA75" s="57"/>
      <c r="BB75" s="57"/>
      <c r="BC75" s="57"/>
      <c r="BD75" s="57"/>
      <c r="BE75" s="57"/>
      <c r="BF75" s="57"/>
      <c r="BG75" s="57"/>
      <c r="BH75" s="57"/>
      <c r="BI75" s="57"/>
      <c r="BJ75" s="57"/>
      <c r="BK75" s="57"/>
      <c r="BL75" s="57"/>
      <c r="BM75" s="57"/>
      <c r="BN75" s="57"/>
      <c r="BO75" s="57"/>
      <c r="BP75" s="57"/>
      <c r="BQ75" s="254"/>
      <c r="BR75" s="254"/>
      <c r="BS75" s="254"/>
      <c r="BT75" s="272"/>
      <c r="BU75" s="272"/>
      <c r="BV75" s="285"/>
      <c r="BW75" s="374"/>
      <c r="BX75" s="374"/>
      <c r="BY75" s="374"/>
      <c r="BZ75" s="374"/>
      <c r="CA75" s="374"/>
      <c r="CB75" s="374"/>
      <c r="CC75" s="374"/>
      <c r="CD75" s="374"/>
      <c r="CE75" s="374"/>
      <c r="CF75" s="374"/>
      <c r="CG75" s="374"/>
      <c r="CH75" s="374"/>
      <c r="CI75" s="374"/>
      <c r="CJ75" s="374"/>
      <c r="CK75" s="374"/>
      <c r="CL75" s="374"/>
      <c r="CM75" s="374"/>
      <c r="CN75" s="374"/>
      <c r="CO75" s="374"/>
      <c r="CP75" s="374"/>
      <c r="CQ75" s="374"/>
      <c r="CR75" s="374"/>
      <c r="CS75" s="374"/>
    </row>
    <row r="76" spans="1:228" s="1" customFormat="1" ht="15">
      <c r="A76" s="23" t="s">
        <v>297</v>
      </c>
      <c r="B76" s="43"/>
      <c r="C76" s="43"/>
      <c r="D76" s="15"/>
      <c r="E76" s="15"/>
      <c r="F76" s="15"/>
      <c r="G76" s="15"/>
      <c r="H76" s="15"/>
      <c r="I76" s="15"/>
      <c r="J76" s="15"/>
      <c r="K76" s="15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  <c r="X76" s="15"/>
      <c r="Y76" s="15"/>
      <c r="Z76" s="15"/>
      <c r="AA76" s="15"/>
      <c r="AB76" s="15"/>
      <c r="AD76" s="15"/>
      <c r="AE76" s="46"/>
      <c r="AF76" s="46"/>
      <c r="AG76" s="15"/>
      <c r="BQ76" s="253"/>
      <c r="BR76" s="253"/>
      <c r="BS76" s="253"/>
      <c r="BT76" s="270"/>
      <c r="BU76" s="270"/>
      <c r="BV76" s="284"/>
      <c r="BW76" s="372"/>
      <c r="BX76" s="372"/>
      <c r="BY76" s="372"/>
      <c r="BZ76" s="372"/>
      <c r="CA76" s="372"/>
      <c r="CB76" s="372"/>
      <c r="CC76" s="372"/>
      <c r="CD76" s="372"/>
      <c r="CE76" s="372"/>
      <c r="CF76" s="372"/>
      <c r="CG76" s="372"/>
      <c r="CH76" s="367"/>
      <c r="CI76" s="367"/>
      <c r="CJ76" s="367"/>
      <c r="CK76" s="372"/>
      <c r="CL76" s="372"/>
      <c r="CM76" s="372"/>
      <c r="CN76" s="372"/>
      <c r="CO76" s="372"/>
      <c r="CP76" s="372"/>
      <c r="CQ76" s="372"/>
      <c r="CR76" s="372"/>
      <c r="CS76" s="372"/>
    </row>
    <row r="77" spans="1:228" s="1" customFormat="1" ht="12">
      <c r="A77" s="14" t="s">
        <v>298</v>
      </c>
      <c r="B77" s="179"/>
      <c r="C77" s="179"/>
      <c r="D77" s="179"/>
      <c r="E77" s="179"/>
      <c r="F77" s="179"/>
      <c r="G77" s="179"/>
      <c r="H77" s="179"/>
      <c r="I77" s="179"/>
      <c r="J77" s="179"/>
      <c r="K77" s="179"/>
      <c r="L77" s="179"/>
      <c r="M77" s="179"/>
      <c r="N77" s="179"/>
      <c r="O77" s="179"/>
      <c r="P77" s="179"/>
      <c r="Q77" s="179"/>
      <c r="R77" s="179"/>
      <c r="S77" s="179"/>
      <c r="T77" s="179"/>
      <c r="U77" s="179"/>
      <c r="V77" s="179"/>
      <c r="W77" s="179"/>
      <c r="X77" s="179"/>
      <c r="Y77" s="179"/>
      <c r="Z77" s="179"/>
      <c r="AA77" s="179"/>
      <c r="AB77" s="179"/>
      <c r="AC77" s="179"/>
      <c r="AD77" s="179"/>
      <c r="AE77" s="179"/>
      <c r="AF77" s="179"/>
      <c r="AG77" s="179"/>
      <c r="AH77" s="179"/>
      <c r="AI77" s="179"/>
      <c r="AJ77" s="179"/>
      <c r="AK77" s="179"/>
      <c r="AL77" s="179"/>
      <c r="AM77" s="179"/>
      <c r="AN77" s="179"/>
      <c r="AO77" s="179"/>
      <c r="AP77" s="179"/>
      <c r="AQ77" s="179"/>
      <c r="AR77" s="179"/>
      <c r="AS77" s="179"/>
      <c r="AT77" s="179"/>
      <c r="AU77" s="179"/>
      <c r="AV77" s="179"/>
      <c r="AW77" s="179"/>
      <c r="AX77" s="179"/>
      <c r="AY77" s="179"/>
      <c r="AZ77" s="179"/>
      <c r="BA77" s="179"/>
      <c r="BB77" s="73">
        <v>0.43487744079767343</v>
      </c>
      <c r="BC77" s="73">
        <v>0.53831232307235644</v>
      </c>
      <c r="BD77" s="73">
        <v>0.52062092403784332</v>
      </c>
      <c r="BE77" s="73">
        <v>0.53202712886209491</v>
      </c>
      <c r="BF77" s="73">
        <v>0.50862454829538817</v>
      </c>
      <c r="BG77" s="230">
        <v>0.42736314511708046</v>
      </c>
      <c r="BH77" s="230">
        <v>0.50208592549220521</v>
      </c>
      <c r="BI77" s="230">
        <v>0.56749585406301828</v>
      </c>
      <c r="BJ77" s="230">
        <v>0.5455551457026927</v>
      </c>
      <c r="BK77" s="230">
        <v>0.5148771917677808</v>
      </c>
      <c r="BL77" s="230">
        <v>0.46430784832948335</v>
      </c>
      <c r="BM77" s="230">
        <v>0.6113225499524263</v>
      </c>
      <c r="BN77" s="230">
        <v>0.661762625548168</v>
      </c>
      <c r="BO77" s="230">
        <v>0.62600638690235233</v>
      </c>
      <c r="BP77" s="230">
        <v>0.59617761244335699</v>
      </c>
      <c r="BQ77" s="357">
        <v>0.53858827610128335</v>
      </c>
      <c r="BR77" s="357">
        <v>0.59448951994590937</v>
      </c>
      <c r="BS77" s="357">
        <v>0.54330457015020772</v>
      </c>
      <c r="BT77" s="357">
        <v>0.60455517616599752</v>
      </c>
      <c r="BU77" s="357">
        <v>0.57109469469876339</v>
      </c>
      <c r="BV77" s="357">
        <v>0.39772981019724601</v>
      </c>
      <c r="BW77" s="376">
        <v>0.53171614771904419</v>
      </c>
      <c r="BX77" s="376">
        <v>0.54602105866341955</v>
      </c>
      <c r="BY77" s="376">
        <v>0.53461900964257236</v>
      </c>
      <c r="BZ77" s="376">
        <v>0.50334551537300676</v>
      </c>
      <c r="CA77" s="376">
        <v>0.39020875799536092</v>
      </c>
      <c r="CB77" s="376">
        <v>0.45946595277320151</v>
      </c>
      <c r="CC77" s="376">
        <v>0.47302188694563785</v>
      </c>
      <c r="CD77" s="376">
        <v>0.46821664638758265</v>
      </c>
      <c r="CE77" s="376">
        <v>0.44837529772031304</v>
      </c>
      <c r="CF77" s="376">
        <v>0.38009627664800077</v>
      </c>
      <c r="CG77" s="376">
        <v>0.42970616725863742</v>
      </c>
      <c r="CH77" s="376">
        <v>0.47815157345912729</v>
      </c>
      <c r="CI77" s="376">
        <v>0.47685997171145689</v>
      </c>
      <c r="CJ77" s="376">
        <v>0.44297678166084337</v>
      </c>
      <c r="CK77" s="382">
        <v>0.3965623081645181</v>
      </c>
      <c r="CL77" s="382">
        <v>0.31545806604191917</v>
      </c>
      <c r="CM77" s="382">
        <v>0.50840583117799198</v>
      </c>
      <c r="CN77" s="382">
        <v>0.46166358180492456</v>
      </c>
      <c r="CO77" s="382">
        <v>0.42084149640824703</v>
      </c>
      <c r="CP77" s="382">
        <f>CP80/CP79</f>
        <v>0.41800053177346452</v>
      </c>
      <c r="CQ77" s="382">
        <f>CQ80/CQ79</f>
        <v>0.42605012354394634</v>
      </c>
      <c r="CR77" s="382">
        <f>CR80/CR79</f>
        <v>0.43495828304560002</v>
      </c>
      <c r="CS77" s="382">
        <f>CS80/CS79</f>
        <v>0.42638534451330662</v>
      </c>
    </row>
    <row r="78" spans="1:228" s="1" customFormat="1" ht="12">
      <c r="A78" s="14" t="s">
        <v>299</v>
      </c>
      <c r="B78" s="179"/>
      <c r="C78" s="179"/>
      <c r="D78" s="179"/>
      <c r="E78" s="179"/>
      <c r="F78" s="179"/>
      <c r="G78" s="179"/>
      <c r="H78" s="179"/>
      <c r="I78" s="179"/>
      <c r="J78" s="179"/>
      <c r="K78" s="179"/>
      <c r="L78" s="179"/>
      <c r="M78" s="179"/>
      <c r="N78" s="179"/>
      <c r="O78" s="179"/>
      <c r="P78" s="179"/>
      <c r="Q78" s="179"/>
      <c r="R78" s="179"/>
      <c r="S78" s="179"/>
      <c r="T78" s="179"/>
      <c r="U78" s="179"/>
      <c r="V78" s="179"/>
      <c r="W78" s="179"/>
      <c r="X78" s="179"/>
      <c r="Y78" s="179"/>
      <c r="Z78" s="179"/>
      <c r="AA78" s="179"/>
      <c r="AB78" s="179"/>
      <c r="AC78" s="179"/>
      <c r="AD78" s="179"/>
      <c r="AE78" s="179"/>
      <c r="AF78" s="179"/>
      <c r="AG78" s="179"/>
      <c r="AH78" s="179"/>
      <c r="AI78" s="179"/>
      <c r="AJ78" s="179"/>
      <c r="AK78" s="179"/>
      <c r="AL78" s="179"/>
      <c r="AM78" s="179"/>
      <c r="AN78" s="179"/>
      <c r="AO78" s="179"/>
      <c r="AP78" s="179"/>
      <c r="AQ78" s="179"/>
      <c r="AR78" s="179"/>
      <c r="AS78" s="179"/>
      <c r="AT78" s="179"/>
      <c r="AU78" s="179"/>
      <c r="AV78" s="179"/>
      <c r="AW78" s="179"/>
      <c r="AX78" s="179"/>
      <c r="AY78" s="179"/>
      <c r="AZ78" s="179"/>
      <c r="BA78" s="179"/>
      <c r="BB78" s="73">
        <v>0.10656418778562526</v>
      </c>
      <c r="BC78" s="73">
        <v>9.8386617836286258E-2</v>
      </c>
      <c r="BD78" s="73">
        <v>0.12243960687057959</v>
      </c>
      <c r="BE78" s="73">
        <v>0.12576404588461859</v>
      </c>
      <c r="BF78" s="73">
        <v>0.11407156786729634</v>
      </c>
      <c r="BG78" s="230">
        <v>0.11410447176756207</v>
      </c>
      <c r="BH78" s="230">
        <v>0.12413086437824783</v>
      </c>
      <c r="BI78" s="230">
        <v>0.11343283582089553</v>
      </c>
      <c r="BJ78" s="230">
        <v>0.12240255748186402</v>
      </c>
      <c r="BK78" s="230">
        <v>0.11863673342218684</v>
      </c>
      <c r="BL78" s="230">
        <v>0.10800608484985069</v>
      </c>
      <c r="BM78" s="230">
        <v>0.10323501427212178</v>
      </c>
      <c r="BN78" s="230">
        <v>0.13519121044937993</v>
      </c>
      <c r="BO78" s="230">
        <v>0.12234066477758287</v>
      </c>
      <c r="BP78" s="230">
        <v>0.11805460196986531</v>
      </c>
      <c r="BQ78" s="357">
        <v>0.13549254249046133</v>
      </c>
      <c r="BR78" s="357">
        <v>0.11933739012846518</v>
      </c>
      <c r="BS78" s="357">
        <v>0.12200383509108341</v>
      </c>
      <c r="BT78" s="357">
        <v>0.10273535702225058</v>
      </c>
      <c r="BU78" s="357">
        <v>0.11930576866407211</v>
      </c>
      <c r="BV78" s="357">
        <v>0.13118719761816153</v>
      </c>
      <c r="BW78" s="376">
        <v>0.10981173062997827</v>
      </c>
      <c r="BX78" s="376">
        <v>0.12431057947138457</v>
      </c>
      <c r="BY78" s="376">
        <v>0.11469586021895165</v>
      </c>
      <c r="BZ78" s="376">
        <v>0.11993854433716977</v>
      </c>
      <c r="CA78" s="376">
        <v>0.11284880860335982</v>
      </c>
      <c r="CB78" s="376">
        <v>0.10440691927512356</v>
      </c>
      <c r="CC78" s="376">
        <v>9.86773113223504E-2</v>
      </c>
      <c r="CD78" s="376">
        <v>0.12236508928277813</v>
      </c>
      <c r="CE78" s="376">
        <v>0.10965464443688329</v>
      </c>
      <c r="CF78" s="376">
        <v>0.11523725316828765</v>
      </c>
      <c r="CG78" s="376">
        <v>9.9354213755247014E-2</v>
      </c>
      <c r="CH78" s="376">
        <v>0.11951461734218857</v>
      </c>
      <c r="CI78" s="376">
        <v>0.14888260254596888</v>
      </c>
      <c r="CJ78" s="376">
        <v>0.12170841112806886</v>
      </c>
      <c r="CK78" s="382">
        <v>0.14682738992131258</v>
      </c>
      <c r="CL78" s="382">
        <v>0.10317202234901114</v>
      </c>
      <c r="CM78" s="382">
        <v>0.14736656477780391</v>
      </c>
      <c r="CN78" s="382">
        <v>0.14490436928599473</v>
      </c>
      <c r="CO78" s="382">
        <v>0.13586944821201749</v>
      </c>
      <c r="CP78" s="382">
        <f>CP81/CP79</f>
        <v>0.16176548790215367</v>
      </c>
      <c r="CQ78" s="382">
        <f>CQ81/CQ79</f>
        <v>0.12333803976938464</v>
      </c>
      <c r="CR78" s="382">
        <f>CR81/CR79</f>
        <v>0.1146035577478092</v>
      </c>
      <c r="CS78" s="382">
        <f>CS81/CS79</f>
        <v>0.13347612103536274</v>
      </c>
    </row>
    <row r="79" spans="1:228" s="1" customFormat="1" ht="12">
      <c r="A79" s="1" t="s">
        <v>300</v>
      </c>
      <c r="B79" s="179"/>
      <c r="C79" s="179"/>
      <c r="D79" s="179"/>
      <c r="E79" s="179"/>
      <c r="F79" s="179"/>
      <c r="G79" s="179"/>
      <c r="H79" s="179"/>
      <c r="I79" s="179"/>
      <c r="J79" s="179"/>
      <c r="K79" s="179"/>
      <c r="L79" s="179"/>
      <c r="M79" s="179"/>
      <c r="N79" s="179"/>
      <c r="O79" s="179"/>
      <c r="P79" s="179"/>
      <c r="Q79" s="179"/>
      <c r="R79" s="179"/>
      <c r="S79" s="179"/>
      <c r="T79" s="179"/>
      <c r="U79" s="179"/>
      <c r="V79" s="179"/>
      <c r="W79" s="179"/>
      <c r="X79" s="179"/>
      <c r="Y79" s="179"/>
      <c r="Z79" s="179"/>
      <c r="AA79" s="179"/>
      <c r="AB79" s="179"/>
      <c r="AC79" s="179"/>
      <c r="AD79" s="179"/>
      <c r="AE79" s="179"/>
      <c r="AF79" s="179"/>
      <c r="AG79" s="179"/>
      <c r="AH79" s="179"/>
      <c r="AI79" s="179"/>
      <c r="AJ79" s="179"/>
      <c r="AK79" s="179"/>
      <c r="AL79" s="179"/>
      <c r="AM79" s="179"/>
      <c r="AN79" s="179"/>
      <c r="AO79" s="179"/>
      <c r="AP79" s="179"/>
      <c r="AQ79" s="179"/>
      <c r="AR79" s="179"/>
      <c r="AS79" s="179"/>
      <c r="AT79" s="179"/>
      <c r="AU79" s="179"/>
      <c r="AV79" s="179"/>
      <c r="AW79" s="179"/>
      <c r="AX79" s="179"/>
      <c r="AY79" s="179"/>
      <c r="AZ79" s="179"/>
      <c r="BA79" s="179"/>
      <c r="BB79" s="10">
        <v>9628</v>
      </c>
      <c r="BC79" s="10">
        <v>10103</v>
      </c>
      <c r="BD79" s="10">
        <v>10887</v>
      </c>
      <c r="BE79" s="10">
        <v>11943</v>
      </c>
      <c r="BF79" s="10">
        <v>42561</v>
      </c>
      <c r="BG79" s="10">
        <v>12769</v>
      </c>
      <c r="BH79" s="10">
        <v>13663</v>
      </c>
      <c r="BI79" s="233">
        <v>15075</v>
      </c>
      <c r="BJ79" s="233">
        <v>16266</v>
      </c>
      <c r="BK79" s="233">
        <v>57773</v>
      </c>
      <c r="BL79" s="10">
        <v>17749</v>
      </c>
      <c r="BM79" s="10">
        <v>18918</v>
      </c>
      <c r="BN79" s="10">
        <v>21207</v>
      </c>
      <c r="BO79" s="10">
        <v>22233</v>
      </c>
      <c r="BP79" s="233">
        <v>80107</v>
      </c>
      <c r="BQ79" s="354">
        <v>23064</v>
      </c>
      <c r="BR79" s="354">
        <v>23664</v>
      </c>
      <c r="BS79" s="354">
        <v>25032</v>
      </c>
      <c r="BT79" s="354">
        <v>26651</v>
      </c>
      <c r="BU79" s="355">
        <v>98411</v>
      </c>
      <c r="BV79" s="355">
        <v>26870</v>
      </c>
      <c r="BW79" s="371">
        <v>27620</v>
      </c>
      <c r="BX79" s="371">
        <v>27922</v>
      </c>
      <c r="BY79" s="371">
        <v>27586</v>
      </c>
      <c r="BZ79" s="371">
        <v>109998</v>
      </c>
      <c r="CA79" s="371">
        <v>28454</v>
      </c>
      <c r="CB79" s="371">
        <v>29136</v>
      </c>
      <c r="CC79" s="371">
        <v>29561</v>
      </c>
      <c r="CD79" s="371">
        <v>30409</v>
      </c>
      <c r="CE79" s="371">
        <v>117560</v>
      </c>
      <c r="CF79" s="371">
        <v>30537</v>
      </c>
      <c r="CG79" s="371">
        <v>30970</v>
      </c>
      <c r="CH79" s="371">
        <v>32222</v>
      </c>
      <c r="CI79" s="371">
        <v>35350</v>
      </c>
      <c r="CJ79" s="371">
        <v>129079</v>
      </c>
      <c r="CK79" s="371">
        <v>35838</v>
      </c>
      <c r="CL79" s="371">
        <v>33827</v>
      </c>
      <c r="CM79" s="371">
        <v>34024</v>
      </c>
      <c r="CN79" s="371">
        <v>35658</v>
      </c>
      <c r="CO79" s="371">
        <v>139347</v>
      </c>
      <c r="CP79" s="371">
        <v>37610</v>
      </c>
      <c r="CQ79" s="371">
        <v>33996</v>
      </c>
      <c r="CR79" s="371">
        <v>38114</v>
      </c>
      <c r="CS79" s="371">
        <f>SUM(CP79:CR79)</f>
        <v>109720</v>
      </c>
    </row>
    <row r="80" spans="1:228" s="1" customFormat="1" ht="12">
      <c r="A80" s="1" t="s">
        <v>301</v>
      </c>
      <c r="B80" s="179"/>
      <c r="C80" s="179"/>
      <c r="D80" s="179"/>
      <c r="E80" s="179"/>
      <c r="F80" s="179"/>
      <c r="G80" s="179"/>
      <c r="H80" s="179"/>
      <c r="I80" s="179"/>
      <c r="J80" s="179"/>
      <c r="K80" s="179"/>
      <c r="L80" s="179"/>
      <c r="M80" s="179"/>
      <c r="N80" s="179"/>
      <c r="O80" s="179"/>
      <c r="P80" s="179"/>
      <c r="Q80" s="179"/>
      <c r="R80" s="179"/>
      <c r="S80" s="179"/>
      <c r="T80" s="179"/>
      <c r="U80" s="179"/>
      <c r="V80" s="179"/>
      <c r="W80" s="179"/>
      <c r="X80" s="179"/>
      <c r="Y80" s="179"/>
      <c r="Z80" s="179"/>
      <c r="AA80" s="179"/>
      <c r="AB80" s="179"/>
      <c r="AC80" s="179"/>
      <c r="AD80" s="179"/>
      <c r="AE80" s="179"/>
      <c r="AF80" s="179"/>
      <c r="AG80" s="179"/>
      <c r="AH80" s="179"/>
      <c r="AI80" s="179"/>
      <c r="AJ80" s="179"/>
      <c r="AK80" s="179"/>
      <c r="AL80" s="179"/>
      <c r="AM80" s="179"/>
      <c r="AN80" s="179"/>
      <c r="AO80" s="179"/>
      <c r="AP80" s="179"/>
      <c r="AQ80" s="179"/>
      <c r="AR80" s="179"/>
      <c r="AS80" s="179"/>
      <c r="AT80" s="179"/>
      <c r="AU80" s="179"/>
      <c r="AV80" s="179"/>
      <c r="AW80" s="179"/>
      <c r="AX80" s="179"/>
      <c r="AY80" s="179"/>
      <c r="AZ80" s="179"/>
      <c r="BA80" s="179"/>
      <c r="BB80" s="10">
        <v>4187</v>
      </c>
      <c r="BC80" s="10">
        <v>5438.5694000000167</v>
      </c>
      <c r="BD80" s="10">
        <v>5668</v>
      </c>
      <c r="BE80" s="10">
        <v>6354</v>
      </c>
      <c r="BF80" s="10">
        <v>21647.569400000015</v>
      </c>
      <c r="BG80" s="10">
        <v>5457</v>
      </c>
      <c r="BH80" s="10">
        <v>6860</v>
      </c>
      <c r="BI80" s="233">
        <v>8555</v>
      </c>
      <c r="BJ80" s="233">
        <v>8874</v>
      </c>
      <c r="BK80" s="233">
        <v>29746</v>
      </c>
      <c r="BL80" s="10">
        <v>8241</v>
      </c>
      <c r="BM80" s="10">
        <v>11565</v>
      </c>
      <c r="BN80" s="10">
        <v>14034</v>
      </c>
      <c r="BO80" s="10">
        <v>13918</v>
      </c>
      <c r="BP80" s="233">
        <v>47758</v>
      </c>
      <c r="BQ80" s="354">
        <v>12422</v>
      </c>
      <c r="BR80" s="354">
        <v>14068</v>
      </c>
      <c r="BS80" s="354">
        <v>13600</v>
      </c>
      <c r="BT80" s="354">
        <v>16112</v>
      </c>
      <c r="BU80" s="355">
        <v>56202</v>
      </c>
      <c r="BV80" s="355">
        <v>10687</v>
      </c>
      <c r="BW80" s="371">
        <v>14686</v>
      </c>
      <c r="BX80" s="371">
        <v>15246</v>
      </c>
      <c r="BY80" s="371">
        <v>14748</v>
      </c>
      <c r="BZ80" s="371">
        <v>55367</v>
      </c>
      <c r="CA80" s="371">
        <v>11103</v>
      </c>
      <c r="CB80" s="371">
        <v>13387</v>
      </c>
      <c r="CC80" s="371">
        <v>13983</v>
      </c>
      <c r="CD80" s="371">
        <v>14238</v>
      </c>
      <c r="CE80" s="371">
        <v>52711</v>
      </c>
      <c r="CF80" s="371">
        <v>11607</v>
      </c>
      <c r="CG80" s="371">
        <v>13308</v>
      </c>
      <c r="CH80" s="371">
        <v>15407</v>
      </c>
      <c r="CI80" s="371">
        <v>16857</v>
      </c>
      <c r="CJ80" s="371">
        <v>57179</v>
      </c>
      <c r="CK80" s="371">
        <v>14212</v>
      </c>
      <c r="CL80" s="371">
        <v>10671</v>
      </c>
      <c r="CM80" s="371">
        <v>17298</v>
      </c>
      <c r="CN80" s="371">
        <v>16462</v>
      </c>
      <c r="CO80" s="371">
        <v>58643</v>
      </c>
      <c r="CP80" s="371">
        <v>15721</v>
      </c>
      <c r="CQ80" s="371">
        <v>14484</v>
      </c>
      <c r="CR80" s="371">
        <v>16578</v>
      </c>
      <c r="CS80" s="371">
        <f>SUM(CP80:CR80)</f>
        <v>46783</v>
      </c>
    </row>
    <row r="81" spans="1:98" s="1" customFormat="1" ht="12">
      <c r="A81" s="1" t="s">
        <v>295</v>
      </c>
      <c r="B81" s="179"/>
      <c r="C81" s="179"/>
      <c r="D81" s="179"/>
      <c r="E81" s="179"/>
      <c r="F81" s="179"/>
      <c r="G81" s="179"/>
      <c r="H81" s="179"/>
      <c r="I81" s="179"/>
      <c r="J81" s="179"/>
      <c r="K81" s="179"/>
      <c r="L81" s="179"/>
      <c r="M81" s="179"/>
      <c r="N81" s="179"/>
      <c r="O81" s="179"/>
      <c r="P81" s="179"/>
      <c r="Q81" s="179"/>
      <c r="R81" s="179"/>
      <c r="S81" s="179"/>
      <c r="T81" s="179"/>
      <c r="U81" s="179"/>
      <c r="V81" s="179"/>
      <c r="W81" s="179"/>
      <c r="X81" s="179"/>
      <c r="Y81" s="179"/>
      <c r="Z81" s="179"/>
      <c r="AA81" s="179"/>
      <c r="AB81" s="179"/>
      <c r="AC81" s="179"/>
      <c r="AD81" s="179"/>
      <c r="AE81" s="179"/>
      <c r="AF81" s="179"/>
      <c r="AG81" s="179"/>
      <c r="AH81" s="179"/>
      <c r="AI81" s="179"/>
      <c r="AJ81" s="179"/>
      <c r="AK81" s="179"/>
      <c r="AL81" s="179"/>
      <c r="AM81" s="179"/>
      <c r="AN81" s="179"/>
      <c r="AO81" s="179"/>
      <c r="AP81" s="179"/>
      <c r="AQ81" s="179"/>
      <c r="AR81" s="179"/>
      <c r="AS81" s="179"/>
      <c r="AT81" s="179"/>
      <c r="AU81" s="179"/>
      <c r="AV81" s="179"/>
      <c r="AW81" s="179"/>
      <c r="AX81" s="179"/>
      <c r="AY81" s="179"/>
      <c r="AZ81" s="179"/>
      <c r="BA81" s="179"/>
      <c r="BB81" s="10">
        <v>1026</v>
      </c>
      <c r="BC81" s="10">
        <v>994</v>
      </c>
      <c r="BD81" s="10">
        <v>1333</v>
      </c>
      <c r="BE81" s="10">
        <v>1502</v>
      </c>
      <c r="BF81" s="10">
        <v>4855</v>
      </c>
      <c r="BG81" s="10">
        <v>1457</v>
      </c>
      <c r="BH81" s="10">
        <v>1696</v>
      </c>
      <c r="BI81" s="233">
        <v>1710</v>
      </c>
      <c r="BJ81" s="233">
        <v>1991</v>
      </c>
      <c r="BK81" s="233">
        <v>6854</v>
      </c>
      <c r="BL81" s="10">
        <v>1917</v>
      </c>
      <c r="BM81" s="10">
        <v>1953</v>
      </c>
      <c r="BN81" s="10">
        <v>2867</v>
      </c>
      <c r="BO81" s="10">
        <v>2720</v>
      </c>
      <c r="BP81" s="233">
        <v>9457</v>
      </c>
      <c r="BQ81" s="354">
        <v>3125</v>
      </c>
      <c r="BR81" s="354">
        <v>2824</v>
      </c>
      <c r="BS81" s="354">
        <v>3054</v>
      </c>
      <c r="BT81" s="354">
        <v>2738</v>
      </c>
      <c r="BU81" s="355">
        <v>11741</v>
      </c>
      <c r="BV81" s="355">
        <v>3525</v>
      </c>
      <c r="BW81" s="371">
        <v>3033</v>
      </c>
      <c r="BX81" s="371">
        <v>3471</v>
      </c>
      <c r="BY81" s="371">
        <v>3164</v>
      </c>
      <c r="BZ81" s="371">
        <v>13193</v>
      </c>
      <c r="CA81" s="371">
        <v>3211</v>
      </c>
      <c r="CB81" s="371">
        <v>3042</v>
      </c>
      <c r="CC81" s="371">
        <v>2917</v>
      </c>
      <c r="CD81" s="371">
        <v>3721</v>
      </c>
      <c r="CE81" s="371">
        <v>12891</v>
      </c>
      <c r="CF81" s="371">
        <v>3519</v>
      </c>
      <c r="CG81" s="371">
        <v>3077</v>
      </c>
      <c r="CH81" s="371">
        <v>3851</v>
      </c>
      <c r="CI81" s="371">
        <v>5263</v>
      </c>
      <c r="CJ81" s="371">
        <v>15710</v>
      </c>
      <c r="CK81" s="371">
        <v>5262</v>
      </c>
      <c r="CL81" s="371">
        <v>3490</v>
      </c>
      <c r="CM81" s="371">
        <v>5014</v>
      </c>
      <c r="CN81" s="371">
        <v>5167</v>
      </c>
      <c r="CO81" s="371">
        <v>18933</v>
      </c>
      <c r="CP81" s="371">
        <v>6084</v>
      </c>
      <c r="CQ81" s="371">
        <v>4193</v>
      </c>
      <c r="CR81" s="371">
        <v>4368</v>
      </c>
      <c r="CS81" s="371">
        <f>SUM(CP81:CR81)</f>
        <v>14645</v>
      </c>
    </row>
    <row r="82" spans="1:98" s="1" customFormat="1" ht="12">
      <c r="A82" s="30" t="s">
        <v>302</v>
      </c>
      <c r="B82" s="179"/>
      <c r="C82" s="179"/>
      <c r="D82" s="179"/>
      <c r="E82" s="179"/>
      <c r="F82" s="179"/>
      <c r="G82" s="179"/>
      <c r="H82" s="179"/>
      <c r="I82" s="179"/>
      <c r="J82" s="179"/>
      <c r="K82" s="179"/>
      <c r="L82" s="179"/>
      <c r="M82" s="179"/>
      <c r="N82" s="179"/>
      <c r="O82" s="179"/>
      <c r="P82" s="179"/>
      <c r="Q82" s="179"/>
      <c r="R82" s="179"/>
      <c r="S82" s="179"/>
      <c r="T82" s="179"/>
      <c r="U82" s="179"/>
      <c r="V82" s="179"/>
      <c r="W82" s="179"/>
      <c r="X82" s="179"/>
      <c r="Y82" s="179"/>
      <c r="Z82" s="179"/>
      <c r="AA82" s="179"/>
      <c r="AB82" s="179"/>
      <c r="AC82" s="179"/>
      <c r="AD82" s="179"/>
      <c r="AE82" s="179"/>
      <c r="AF82" s="179"/>
      <c r="AG82" s="179"/>
      <c r="AH82" s="179"/>
      <c r="AI82" s="179"/>
      <c r="AJ82" s="179"/>
      <c r="AK82" s="179"/>
      <c r="AL82" s="179"/>
      <c r="AM82" s="179"/>
      <c r="AN82" s="179"/>
      <c r="AO82" s="179"/>
      <c r="AP82" s="179"/>
      <c r="AQ82" s="179"/>
      <c r="AR82" s="179"/>
      <c r="AS82" s="179"/>
      <c r="AT82" s="179"/>
      <c r="AU82" s="179"/>
      <c r="AV82" s="179"/>
      <c r="AW82" s="179"/>
      <c r="AX82" s="179"/>
      <c r="AY82" s="179"/>
      <c r="AZ82" s="179"/>
      <c r="BA82" s="179"/>
      <c r="BB82" s="63">
        <v>209</v>
      </c>
      <c r="BC82" s="63">
        <v>221</v>
      </c>
      <c r="BD82" s="63">
        <v>246</v>
      </c>
      <c r="BE82" s="63">
        <v>271</v>
      </c>
      <c r="BF82" s="63">
        <v>271</v>
      </c>
      <c r="BG82" s="63">
        <v>284</v>
      </c>
      <c r="BH82" s="63">
        <v>310</v>
      </c>
      <c r="BI82" s="233">
        <v>336</v>
      </c>
      <c r="BJ82" s="233">
        <v>368</v>
      </c>
      <c r="BK82" s="233">
        <v>368</v>
      </c>
      <c r="BL82" s="63">
        <v>402</v>
      </c>
      <c r="BM82" s="63">
        <v>431</v>
      </c>
      <c r="BN82" s="63">
        <v>459</v>
      </c>
      <c r="BO82" s="63">
        <v>479</v>
      </c>
      <c r="BP82" s="233">
        <v>479</v>
      </c>
      <c r="BQ82" s="356">
        <v>486</v>
      </c>
      <c r="BR82" s="356">
        <v>492</v>
      </c>
      <c r="BS82" s="356">
        <v>492</v>
      </c>
      <c r="BT82" s="356">
        <v>525</v>
      </c>
      <c r="BU82" s="355">
        <v>525</v>
      </c>
      <c r="BV82" s="355">
        <v>517</v>
      </c>
      <c r="BW82" s="371">
        <v>520</v>
      </c>
      <c r="BX82" s="371">
        <v>522</v>
      </c>
      <c r="BY82" s="371">
        <v>519</v>
      </c>
      <c r="BZ82" s="371">
        <v>519</v>
      </c>
      <c r="CA82" s="371">
        <v>519</v>
      </c>
      <c r="CB82" s="371">
        <v>525</v>
      </c>
      <c r="CC82" s="371">
        <v>537</v>
      </c>
      <c r="CD82" s="371">
        <v>541</v>
      </c>
      <c r="CE82" s="371">
        <v>541</v>
      </c>
      <c r="CF82" s="371">
        <v>533</v>
      </c>
      <c r="CG82" s="371">
        <v>542</v>
      </c>
      <c r="CH82" s="371">
        <v>560</v>
      </c>
      <c r="CI82" s="371">
        <v>596</v>
      </c>
      <c r="CJ82" s="371">
        <v>596</v>
      </c>
      <c r="CK82" s="371">
        <v>605</v>
      </c>
      <c r="CL82" s="371">
        <v>594.4</v>
      </c>
      <c r="CM82" s="371">
        <v>609</v>
      </c>
      <c r="CN82" s="371">
        <v>630.6</v>
      </c>
      <c r="CO82" s="371">
        <v>631</v>
      </c>
      <c r="CP82" s="371">
        <v>650.70000000000005</v>
      </c>
      <c r="CQ82" s="371">
        <v>665.2</v>
      </c>
      <c r="CR82" s="371">
        <v>662</v>
      </c>
      <c r="CS82" s="371">
        <f>CR82</f>
        <v>662</v>
      </c>
    </row>
    <row r="83" spans="1:98" s="1" customFormat="1" ht="12">
      <c r="A83" s="21"/>
      <c r="B83" s="42"/>
      <c r="C83" s="42"/>
      <c r="D83" s="57"/>
      <c r="E83" s="57"/>
      <c r="F83" s="57"/>
      <c r="G83" s="57"/>
      <c r="H83" s="57"/>
      <c r="I83" s="57"/>
      <c r="J83" s="57"/>
      <c r="K83" s="57"/>
      <c r="L83" s="57"/>
      <c r="M83" s="57"/>
      <c r="N83" s="57"/>
      <c r="O83" s="57"/>
      <c r="P83" s="57"/>
      <c r="Q83" s="57"/>
      <c r="R83" s="57"/>
      <c r="S83" s="57"/>
      <c r="T83" s="57"/>
      <c r="U83" s="57"/>
      <c r="V83" s="57"/>
      <c r="W83" s="57"/>
      <c r="X83" s="57"/>
      <c r="Y83" s="57"/>
      <c r="Z83" s="57"/>
      <c r="AA83" s="57"/>
      <c r="AB83" s="57"/>
      <c r="AC83" s="57"/>
      <c r="AD83" s="57"/>
      <c r="AE83" s="57"/>
      <c r="AF83" s="57"/>
      <c r="AG83" s="57"/>
      <c r="AH83" s="57"/>
      <c r="AI83" s="57"/>
      <c r="AJ83" s="57"/>
      <c r="AK83" s="57"/>
      <c r="AL83" s="57"/>
      <c r="AM83" s="57"/>
      <c r="AN83" s="57"/>
      <c r="AO83" s="57"/>
      <c r="AP83" s="57"/>
      <c r="AQ83" s="57"/>
      <c r="AR83" s="57"/>
      <c r="AS83" s="57"/>
      <c r="AT83" s="57"/>
      <c r="AU83" s="57"/>
      <c r="AV83" s="57"/>
      <c r="AW83" s="57"/>
      <c r="AX83" s="57"/>
      <c r="AY83" s="57"/>
      <c r="AZ83" s="57"/>
      <c r="BA83" s="57"/>
      <c r="BB83" s="57"/>
      <c r="BC83" s="57"/>
      <c r="BD83" s="57"/>
      <c r="BE83" s="57"/>
      <c r="BF83" s="57"/>
      <c r="BG83" s="57"/>
      <c r="BH83" s="57"/>
      <c r="BI83" s="57"/>
      <c r="BJ83" s="57"/>
      <c r="BK83" s="57"/>
      <c r="BL83" s="57"/>
      <c r="BM83" s="57"/>
      <c r="BN83" s="57"/>
      <c r="BO83" s="57"/>
      <c r="BP83" s="57"/>
      <c r="BQ83" s="254"/>
      <c r="BR83" s="254"/>
      <c r="BS83" s="254"/>
      <c r="BT83" s="272"/>
      <c r="BU83" s="272"/>
      <c r="BV83" s="285"/>
      <c r="BW83" s="374"/>
      <c r="BX83" s="374"/>
      <c r="BY83" s="374"/>
      <c r="BZ83" s="374"/>
      <c r="CA83" s="374"/>
      <c r="CB83" s="374"/>
      <c r="CC83" s="374"/>
      <c r="CD83" s="374"/>
      <c r="CE83" s="374"/>
      <c r="CF83" s="374"/>
      <c r="CG83" s="374"/>
      <c r="CH83" s="374"/>
      <c r="CI83" s="374"/>
      <c r="CJ83" s="374"/>
      <c r="CK83" s="374"/>
      <c r="CL83" s="374"/>
      <c r="CM83" s="374"/>
      <c r="CN83" s="374"/>
      <c r="CO83" s="374"/>
      <c r="CP83" s="374"/>
      <c r="CQ83" s="374"/>
      <c r="CR83" s="374"/>
      <c r="CS83" s="374"/>
    </row>
    <row r="84" spans="1:98" s="1" customFormat="1" ht="15">
      <c r="A84" s="23" t="s">
        <v>303</v>
      </c>
      <c r="B84" s="43"/>
      <c r="C84" s="43"/>
      <c r="D84" s="15"/>
      <c r="E84" s="15"/>
      <c r="F84" s="15"/>
      <c r="G84" s="15"/>
      <c r="H84" s="15"/>
      <c r="I84" s="15"/>
      <c r="J84" s="15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  <c r="Y84" s="15"/>
      <c r="Z84" s="15"/>
      <c r="AA84" s="15"/>
      <c r="AB84" s="15"/>
      <c r="AD84" s="15"/>
      <c r="AE84" s="46"/>
      <c r="AF84" s="46"/>
      <c r="AG84" s="15"/>
      <c r="AW84" s="65"/>
      <c r="BA84" s="65"/>
      <c r="BB84" s="65"/>
      <c r="BC84" s="65"/>
      <c r="BD84" s="65"/>
      <c r="BE84" s="65"/>
      <c r="BF84" s="65"/>
      <c r="BG84" s="65"/>
      <c r="BH84" s="65"/>
      <c r="BI84" s="65"/>
      <c r="BJ84" s="65"/>
      <c r="BK84" s="65"/>
      <c r="BL84" s="65"/>
      <c r="BM84" s="65"/>
      <c r="BN84" s="65"/>
      <c r="BO84" s="65"/>
      <c r="BP84" s="65"/>
      <c r="BQ84" s="253"/>
      <c r="BR84" s="253"/>
      <c r="BS84" s="253"/>
      <c r="BT84" s="270"/>
      <c r="BU84" s="270"/>
      <c r="BV84" s="284"/>
      <c r="BW84" s="372"/>
      <c r="BX84" s="372"/>
      <c r="BY84" s="372"/>
      <c r="BZ84" s="372"/>
      <c r="CA84" s="393"/>
      <c r="CB84" s="393"/>
      <c r="CC84" s="393"/>
      <c r="CD84" s="393"/>
      <c r="CE84" s="393"/>
      <c r="CF84" s="393"/>
      <c r="CG84" s="393"/>
      <c r="CH84" s="393"/>
      <c r="CI84" s="393"/>
      <c r="CJ84" s="393"/>
      <c r="CK84" s="393"/>
      <c r="CL84" s="393"/>
      <c r="CM84" s="393"/>
      <c r="CN84" s="393"/>
      <c r="CO84" s="393"/>
      <c r="CP84" s="393"/>
      <c r="CQ84" s="393"/>
      <c r="CR84" s="393"/>
      <c r="CS84" s="393"/>
    </row>
    <row r="85" spans="1:98" s="1" customFormat="1" ht="12">
      <c r="A85" s="378" t="s">
        <v>304</v>
      </c>
      <c r="B85" s="90">
        <v>2.2743321274718151E-2</v>
      </c>
      <c r="C85" s="90">
        <v>1.6019298021281964E-2</v>
      </c>
      <c r="D85" s="90">
        <v>2.2267397046295764E-2</v>
      </c>
      <c r="E85" s="90">
        <v>2.1909400917798638E-2</v>
      </c>
      <c r="F85" s="90">
        <v>2.3847635598374488E-2</v>
      </c>
      <c r="G85" s="90">
        <v>2.4153813109135228E-2</v>
      </c>
      <c r="H85" s="90">
        <v>2.4327116700967547E-2</v>
      </c>
      <c r="I85" s="90">
        <v>2.3619348064817979E-2</v>
      </c>
      <c r="J85" s="90">
        <v>2.1485672509360749E-2</v>
      </c>
      <c r="K85" s="90">
        <v>2.23502453461575E-2</v>
      </c>
      <c r="L85" s="90">
        <v>2.4198453797728534E-2</v>
      </c>
      <c r="M85" s="90">
        <v>2.292940276842954E-2</v>
      </c>
      <c r="N85" s="90">
        <v>2.0943997459673812E-2</v>
      </c>
      <c r="O85" s="90">
        <v>2.038707487405703E-2</v>
      </c>
      <c r="P85" s="90">
        <v>2.0547031932341302E-2</v>
      </c>
      <c r="Q85" s="90">
        <v>2.0416491031232421E-2</v>
      </c>
      <c r="R85" s="90">
        <v>2.0564242099159691E-2</v>
      </c>
      <c r="S85" s="90">
        <v>2.0182927073331209E-2</v>
      </c>
      <c r="T85" s="90">
        <v>1.97333915686429E-2</v>
      </c>
      <c r="U85" s="90">
        <v>2.3233643322949627E-2</v>
      </c>
      <c r="V85" s="90">
        <v>2.1950679612394022E-2</v>
      </c>
      <c r="W85" s="90">
        <v>2.1305388398855912E-2</v>
      </c>
      <c r="X85" s="90">
        <v>2.015004533991939E-2</v>
      </c>
      <c r="Y85" s="90">
        <v>1.9773275232378099E-2</v>
      </c>
      <c r="Z85" s="90">
        <v>2.3547775209694179E-2</v>
      </c>
      <c r="AA85" s="90">
        <v>1.6618458098056038E-2</v>
      </c>
      <c r="AB85" s="90">
        <v>1.9990284472519233E-2</v>
      </c>
      <c r="AC85" s="90">
        <v>2.0474050559365593E-2</v>
      </c>
      <c r="AD85" s="90">
        <v>2.2712413232808822E-2</v>
      </c>
      <c r="AE85" s="90">
        <v>2.4798007153092771E-2</v>
      </c>
      <c r="AF85" s="90">
        <v>2.001156224891382E-2</v>
      </c>
      <c r="AG85" s="90">
        <v>2.202399992559315E-2</v>
      </c>
      <c r="AH85" s="236">
        <v>1.4999999999999999E-2</v>
      </c>
      <c r="AI85" s="90">
        <v>1.6E-2</v>
      </c>
      <c r="AJ85" s="90">
        <v>1.2E-2</v>
      </c>
      <c r="AK85" s="90">
        <v>1.2E-2</v>
      </c>
      <c r="AL85" s="90">
        <v>1.4E-2</v>
      </c>
      <c r="AM85" s="90">
        <v>8.0000000000000002E-3</v>
      </c>
      <c r="AN85" s="90">
        <v>9.1999999999999998E-3</v>
      </c>
      <c r="AO85" s="90">
        <v>8.8999999999999999E-3</v>
      </c>
      <c r="AP85" s="90">
        <v>6.7999999999999996E-3</v>
      </c>
      <c r="AQ85" s="90">
        <v>8.0999999999999996E-3</v>
      </c>
      <c r="AR85" s="90">
        <v>9.4999999999999998E-3</v>
      </c>
      <c r="AS85" s="90">
        <v>9.7000000000000003E-3</v>
      </c>
      <c r="AT85" s="90">
        <v>0.01</v>
      </c>
      <c r="AU85" s="90">
        <v>8.0000000000000002E-3</v>
      </c>
      <c r="AV85" s="90">
        <v>8.9999999999999993E-3</v>
      </c>
      <c r="AW85" s="379">
        <v>8.9999999999999993E-3</v>
      </c>
      <c r="AX85" s="90">
        <v>8.0000000000000002E-3</v>
      </c>
      <c r="AY85" s="90">
        <v>9.7999999999999997E-3</v>
      </c>
      <c r="AZ85" s="90">
        <v>8.2000000000000007E-3</v>
      </c>
      <c r="BA85" s="90">
        <v>8.6999999999999994E-3</v>
      </c>
      <c r="BB85" s="90">
        <v>8.0000000000000002E-3</v>
      </c>
      <c r="BC85" s="90">
        <v>0.01</v>
      </c>
      <c r="BD85" s="90">
        <v>8.9999999999999993E-3</v>
      </c>
      <c r="BE85" s="90">
        <v>0.01</v>
      </c>
      <c r="BF85" s="90">
        <v>0.01</v>
      </c>
      <c r="BG85" s="90">
        <v>1.78E-2</v>
      </c>
      <c r="BH85" s="90">
        <v>1.8100000000000002E-2</v>
      </c>
      <c r="BI85" s="90">
        <v>2.1100000000000001E-2</v>
      </c>
      <c r="BJ85" s="90">
        <v>1.6400000000000001E-2</v>
      </c>
      <c r="BK85" s="90">
        <v>1.84E-2</v>
      </c>
      <c r="BL85" s="90">
        <v>1.7999999999999999E-2</v>
      </c>
      <c r="BM85" s="90">
        <v>1.8599999999999998E-2</v>
      </c>
      <c r="BN85" s="90">
        <v>2.12E-2</v>
      </c>
      <c r="BO85" s="90">
        <v>1.8499999999999999E-2</v>
      </c>
      <c r="BP85" s="90">
        <v>1.9099999999999999E-2</v>
      </c>
      <c r="BQ85" s="90">
        <v>1.9099999999999999E-2</v>
      </c>
      <c r="BR85" s="90">
        <v>2.4E-2</v>
      </c>
      <c r="BS85" s="90">
        <v>2.8299999999999999E-2</v>
      </c>
      <c r="BT85" s="90">
        <v>2.47E-2</v>
      </c>
      <c r="BU85" s="90">
        <v>2.4899999999999999E-2</v>
      </c>
      <c r="BV85" s="90">
        <v>2.3900000000000001E-2</v>
      </c>
      <c r="BW85" s="376">
        <v>3.1E-2</v>
      </c>
      <c r="BX85" s="376">
        <v>2.8400000000000002E-2</v>
      </c>
      <c r="BY85" s="376">
        <v>2.5000000000000001E-2</v>
      </c>
      <c r="BZ85" s="376">
        <v>2.5999999999999999E-2</v>
      </c>
      <c r="CA85" s="376">
        <v>2.5999999999999999E-2</v>
      </c>
      <c r="CB85" s="376">
        <v>2.5999999999999999E-2</v>
      </c>
      <c r="CC85" s="382">
        <v>2.3E-2</v>
      </c>
      <c r="CD85" s="382">
        <v>2.5000000000000001E-2</v>
      </c>
      <c r="CE85" s="382">
        <v>2.5000000000000001E-2</v>
      </c>
      <c r="CF85" s="382">
        <v>2.3E-2</v>
      </c>
      <c r="CG85" s="382">
        <v>2.5000000000000001E-2</v>
      </c>
      <c r="CH85" s="382">
        <v>2.5999999999999999E-2</v>
      </c>
      <c r="CI85" s="382">
        <v>2.5000000000000001E-2</v>
      </c>
      <c r="CJ85" s="382">
        <v>2.5000000000000001E-2</v>
      </c>
      <c r="CK85" s="382">
        <v>2.5999999999999999E-2</v>
      </c>
      <c r="CL85" s="382">
        <v>2.5000000000000001E-2</v>
      </c>
      <c r="CM85" s="382">
        <v>2.4E-2</v>
      </c>
      <c r="CN85" s="382">
        <v>2.5000000000000001E-2</v>
      </c>
      <c r="CO85" s="382">
        <v>2.5999999999999999E-2</v>
      </c>
      <c r="CP85" s="382"/>
      <c r="CQ85" s="382"/>
      <c r="CR85" s="382"/>
      <c r="CS85" s="382"/>
    </row>
    <row r="86" spans="1:98" s="1" customFormat="1" ht="12">
      <c r="A86" s="14" t="s">
        <v>305</v>
      </c>
      <c r="B86" s="20">
        <v>0.40416751194061801</v>
      </c>
      <c r="C86" s="20">
        <v>0.45493234374494085</v>
      </c>
      <c r="D86" s="20">
        <v>0.41117840453483995</v>
      </c>
      <c r="E86" s="20">
        <v>0.56278970957461305</v>
      </c>
      <c r="F86" s="20">
        <v>0.53787506914547301</v>
      </c>
      <c r="G86" s="20">
        <v>0.55721840020465119</v>
      </c>
      <c r="H86" s="20">
        <v>0.51890633029834954</v>
      </c>
      <c r="I86" s="20">
        <v>0.47361162500280329</v>
      </c>
      <c r="J86" s="20">
        <v>0.40964652099524862</v>
      </c>
      <c r="K86" s="20">
        <v>0.41979670197686336</v>
      </c>
      <c r="L86" s="20">
        <v>0.35880743982809871</v>
      </c>
      <c r="M86" s="20">
        <v>0.41282977962077932</v>
      </c>
      <c r="N86" s="20">
        <v>0.43803715843491892</v>
      </c>
      <c r="O86" s="20">
        <v>0.50250506880201218</v>
      </c>
      <c r="P86" s="20">
        <v>0.51734820188412611</v>
      </c>
      <c r="Q86" s="20">
        <v>0.50240966490901007</v>
      </c>
      <c r="R86" s="20">
        <v>0.4913110114819827</v>
      </c>
      <c r="S86" s="20">
        <v>0.4964980329971293</v>
      </c>
      <c r="T86" s="20">
        <v>0.55365691979082277</v>
      </c>
      <c r="U86" s="20">
        <v>0.57910387693958776</v>
      </c>
      <c r="V86" s="20">
        <v>0.39978076630415504</v>
      </c>
      <c r="W86" s="20">
        <v>0.50521938579983872</v>
      </c>
      <c r="X86" s="20">
        <v>0.39612589719584501</v>
      </c>
      <c r="Y86" s="20">
        <v>0.42798319327731094</v>
      </c>
      <c r="Z86" s="20">
        <v>0.29901913178595707</v>
      </c>
      <c r="AA86" s="20">
        <v>0.33700000000000002</v>
      </c>
      <c r="AB86" s="20">
        <v>0.36293644617380028</v>
      </c>
      <c r="AC86" s="62">
        <v>0.35199999999999998</v>
      </c>
      <c r="AD86" s="20">
        <v>0.20409644450579104</v>
      </c>
      <c r="AE86" s="61">
        <v>0.32950000000000002</v>
      </c>
      <c r="AF86" s="61">
        <v>0.22700000000000001</v>
      </c>
      <c r="AG86" s="20">
        <v>0.29199999999999998</v>
      </c>
      <c r="AH86" s="62">
        <v>0.32667652067735614</v>
      </c>
      <c r="AI86" s="62">
        <v>0.37336923719764148</v>
      </c>
      <c r="AJ86" s="62">
        <v>0.35001737396322763</v>
      </c>
      <c r="AK86" s="62">
        <v>0.3238811353736023</v>
      </c>
      <c r="AL86" s="62">
        <v>0.34312342531267442</v>
      </c>
      <c r="AM86" s="73">
        <v>0.31249464392835719</v>
      </c>
      <c r="AN86" s="73">
        <v>0.31248958043901082</v>
      </c>
      <c r="AO86" s="73">
        <v>0.37311748453126825</v>
      </c>
      <c r="AP86" s="73">
        <v>0.34353451718537847</v>
      </c>
      <c r="AQ86" s="73">
        <v>0.3363040308354322</v>
      </c>
      <c r="AR86" s="73">
        <v>0.31623255626901886</v>
      </c>
      <c r="AS86" s="73">
        <v>0.33629264489518756</v>
      </c>
      <c r="AT86" s="175">
        <v>0.25901974551322321</v>
      </c>
      <c r="AU86" s="73">
        <v>0.3035266440286748</v>
      </c>
      <c r="AV86" s="73">
        <v>0.30334309516712404</v>
      </c>
      <c r="AW86" s="73">
        <v>0.37346434535929174</v>
      </c>
      <c r="AX86" s="73">
        <v>0.34574088831103467</v>
      </c>
      <c r="AY86" s="73">
        <v>0.30360221770238599</v>
      </c>
      <c r="AZ86" s="73">
        <v>0.31614002337951846</v>
      </c>
      <c r="BA86" s="73">
        <v>0.33311453215864451</v>
      </c>
      <c r="BB86" s="73">
        <v>0.2792476610596733</v>
      </c>
      <c r="BC86" s="73">
        <v>0.30990817337295534</v>
      </c>
      <c r="BD86" s="73">
        <v>0.35938680558317093</v>
      </c>
      <c r="BE86" s="73">
        <v>0.29556578578183307</v>
      </c>
      <c r="BF86" s="73">
        <v>0.31096230531938907</v>
      </c>
      <c r="BG86" s="230">
        <v>0.25114301908180614</v>
      </c>
      <c r="BH86" s="230">
        <v>0.27739265571251465</v>
      </c>
      <c r="BI86" s="230">
        <v>0.31002139622829278</v>
      </c>
      <c r="BJ86" s="230">
        <v>0.2873573083855463</v>
      </c>
      <c r="BK86" s="230">
        <v>0.28257815880513532</v>
      </c>
      <c r="BL86" s="230">
        <v>0.27132196620848142</v>
      </c>
      <c r="BM86" s="230">
        <v>0.27225139170040485</v>
      </c>
      <c r="BN86" s="230">
        <v>0.26171509251690572</v>
      </c>
      <c r="BO86" s="230">
        <v>0.27274810740477878</v>
      </c>
      <c r="BP86" s="230">
        <v>0.26940510965284564</v>
      </c>
      <c r="BQ86" s="360">
        <v>0.3357635650359907</v>
      </c>
      <c r="BR86" s="360">
        <v>0.29473614688593885</v>
      </c>
      <c r="BS86" s="360">
        <v>0.29905844667968989</v>
      </c>
      <c r="BT86" s="360">
        <v>0.29281340912687304</v>
      </c>
      <c r="BU86" s="360">
        <v>0.30465392276687875</v>
      </c>
      <c r="BV86" s="382">
        <v>0.30401744377072193</v>
      </c>
      <c r="BW86" s="382">
        <v>0.30349943096358739</v>
      </c>
      <c r="BX86" s="382">
        <v>0.35022666758786358</v>
      </c>
      <c r="BY86" s="382">
        <v>0.29542311910274272</v>
      </c>
      <c r="BZ86" s="382">
        <v>0.31372589916653459</v>
      </c>
      <c r="CA86" s="382">
        <v>0.30432806819606367</v>
      </c>
      <c r="CB86" s="382">
        <v>0.26374260568460539</v>
      </c>
      <c r="CC86" s="382">
        <v>0.34313544687913894</v>
      </c>
      <c r="CD86" s="382">
        <v>0.32868772022595882</v>
      </c>
      <c r="CE86" s="382">
        <v>0.30939786895799665</v>
      </c>
      <c r="CF86" s="382">
        <v>0.26481806203623898</v>
      </c>
      <c r="CG86" s="382">
        <v>0.30674575893271894</v>
      </c>
      <c r="CH86" s="382">
        <v>0.32024425565671383</v>
      </c>
      <c r="CI86" s="382">
        <v>0.3272619424585565</v>
      </c>
      <c r="CJ86" s="382">
        <v>0.30565333762137309</v>
      </c>
      <c r="CK86" s="382">
        <v>0.28098152521061787</v>
      </c>
      <c r="CL86" s="382">
        <v>0.37086453931265873</v>
      </c>
      <c r="CM86" s="382">
        <v>0.49364038023831841</v>
      </c>
      <c r="CN86" s="382">
        <v>0.37019043482543845</v>
      </c>
      <c r="CO86" s="382">
        <v>0.37755073260052596</v>
      </c>
      <c r="CP86" s="382">
        <f>CP89/CP88</f>
        <v>0.44098057798722085</v>
      </c>
      <c r="CQ86" s="382">
        <f>CQ89/CQ88</f>
        <v>0.753837560424515</v>
      </c>
      <c r="CR86" s="382">
        <f>CR89/CR88</f>
        <v>0.46996469250563522</v>
      </c>
      <c r="CS86" s="382">
        <f>CS89/CS88</f>
        <v>0.55489328144745442</v>
      </c>
    </row>
    <row r="87" spans="1:98" s="1" customFormat="1" ht="12">
      <c r="A87" s="14" t="s">
        <v>306</v>
      </c>
      <c r="B87" s="45">
        <v>0.31481444847499251</v>
      </c>
      <c r="C87" s="45">
        <v>0.34180029321227623</v>
      </c>
      <c r="D87" s="45">
        <v>0.35636084303054827</v>
      </c>
      <c r="E87" s="45">
        <v>0.33054960816535894</v>
      </c>
      <c r="F87" s="45">
        <v>0.32189227735910581</v>
      </c>
      <c r="G87" s="45">
        <v>0.27000224168169501</v>
      </c>
      <c r="H87" s="45">
        <v>0.33136256883269277</v>
      </c>
      <c r="I87" s="45">
        <v>0.28946479115862173</v>
      </c>
      <c r="J87" s="45">
        <v>0.35260360925630024</v>
      </c>
      <c r="K87" s="45">
        <v>0.32985859473873708</v>
      </c>
      <c r="L87" s="45">
        <v>0.30956437667869213</v>
      </c>
      <c r="M87" s="45">
        <v>0.3199260195719032</v>
      </c>
      <c r="N87" s="45">
        <v>0.31698828701993043</v>
      </c>
      <c r="O87" s="45">
        <v>0.30462053514895299</v>
      </c>
      <c r="P87" s="45">
        <v>0.29845722256273877</v>
      </c>
      <c r="Q87" s="45">
        <v>0.27672989261158859</v>
      </c>
      <c r="R87" s="45">
        <v>0.29857580787878296</v>
      </c>
      <c r="S87" s="45">
        <v>0.2797500638922758</v>
      </c>
      <c r="T87" s="45">
        <v>0.28833562642704574</v>
      </c>
      <c r="U87" s="45">
        <v>0.34288676631042347</v>
      </c>
      <c r="V87" s="45">
        <v>0.32163042064401626</v>
      </c>
      <c r="W87" s="45">
        <v>0.30904312802795875</v>
      </c>
      <c r="X87" s="45">
        <v>0.30707916967589494</v>
      </c>
      <c r="Y87" s="45">
        <v>0.27730034411764704</v>
      </c>
      <c r="Z87" s="45">
        <v>0.33233486238710302</v>
      </c>
      <c r="AA87" s="45">
        <v>0.24667851136200644</v>
      </c>
      <c r="AB87" s="45">
        <v>0.29117817831387804</v>
      </c>
      <c r="AC87" s="73">
        <v>0.33051756007393718</v>
      </c>
      <c r="AD87" s="45">
        <v>0.28165234548287066</v>
      </c>
      <c r="AE87" s="61">
        <v>0.36170000000000002</v>
      </c>
      <c r="AF87" s="61">
        <v>0.19112521273273494</v>
      </c>
      <c r="AG87" s="45">
        <v>0.28623111174259408</v>
      </c>
      <c r="AH87" s="73">
        <v>0.29105748529931558</v>
      </c>
      <c r="AI87" s="73">
        <v>0.32825726975873221</v>
      </c>
      <c r="AJ87" s="73">
        <v>0.30037316251454127</v>
      </c>
      <c r="AK87" s="73">
        <v>0.29471990233345358</v>
      </c>
      <c r="AL87" s="73">
        <v>0.30344507641476698</v>
      </c>
      <c r="AM87" s="73">
        <v>0.2866855200388494</v>
      </c>
      <c r="AN87" s="73">
        <v>0.27271464295637676</v>
      </c>
      <c r="AO87" s="73">
        <v>0.28147254543331907</v>
      </c>
      <c r="AP87" s="73">
        <v>0.28323260829051411</v>
      </c>
      <c r="AQ87" s="73">
        <v>0.28101982617680749</v>
      </c>
      <c r="AR87" s="73">
        <v>0.25522474094132475</v>
      </c>
      <c r="AS87" s="73">
        <v>0.2860178816191542</v>
      </c>
      <c r="AT87" s="175">
        <v>0.35753790818274761</v>
      </c>
      <c r="AU87" s="73">
        <v>0.23630068579798921</v>
      </c>
      <c r="AV87" s="73">
        <v>0.283033768979494</v>
      </c>
      <c r="AW87" s="73">
        <v>0.28163391366017709</v>
      </c>
      <c r="AX87" s="73">
        <v>0.2772511848341232</v>
      </c>
      <c r="AY87" s="73">
        <v>0.26315083060594485</v>
      </c>
      <c r="AZ87" s="73">
        <v>0.29471785995849681</v>
      </c>
      <c r="BA87" s="73">
        <v>0.27967405462508077</v>
      </c>
      <c r="BB87" s="73">
        <v>0.25443792718987834</v>
      </c>
      <c r="BC87" s="73">
        <v>0.2484673252483067</v>
      </c>
      <c r="BD87" s="73">
        <v>0.20369228933868852</v>
      </c>
      <c r="BE87" s="73">
        <v>0.28561036693720199</v>
      </c>
      <c r="BF87" s="73">
        <v>0.24770582081981257</v>
      </c>
      <c r="BG87" s="230">
        <v>0.26804269790289059</v>
      </c>
      <c r="BH87" s="230">
        <v>0.25306885051249367</v>
      </c>
      <c r="BI87" s="230">
        <v>0.31236834685110548</v>
      </c>
      <c r="BJ87" s="230">
        <v>0.21461286974976787</v>
      </c>
      <c r="BK87" s="230">
        <v>0.26118373793806127</v>
      </c>
      <c r="BL87" s="230">
        <v>0.25734401762736375</v>
      </c>
      <c r="BM87" s="230">
        <v>0.26309463562753038</v>
      </c>
      <c r="BN87" s="230">
        <v>0.25392732406925761</v>
      </c>
      <c r="BO87" s="230">
        <v>0.27002010882422522</v>
      </c>
      <c r="BP87" s="230">
        <v>0.26121163516305973</v>
      </c>
      <c r="BQ87" s="360">
        <v>0.2580008970972496</v>
      </c>
      <c r="BR87" s="360">
        <v>0.28236576183871609</v>
      </c>
      <c r="BS87" s="360">
        <v>0.30434255068735822</v>
      </c>
      <c r="BT87" s="360">
        <v>0.33007315618419292</v>
      </c>
      <c r="BU87" s="360">
        <v>0.29531097273282092</v>
      </c>
      <c r="BV87" s="382">
        <v>0.30310941187012752</v>
      </c>
      <c r="BW87" s="382">
        <v>0.30535237365390006</v>
      </c>
      <c r="BX87" s="382">
        <v>0.30149712214539676</v>
      </c>
      <c r="BY87" s="382">
        <v>0.30984408194836638</v>
      </c>
      <c r="BZ87" s="382">
        <v>0.30500051448483384</v>
      </c>
      <c r="CA87" s="382">
        <v>0.30225962141155821</v>
      </c>
      <c r="CB87" s="382">
        <v>0.30111095080075023</v>
      </c>
      <c r="CC87" s="382">
        <v>0.30782771975120293</v>
      </c>
      <c r="CD87" s="382">
        <v>0.3079883868146619</v>
      </c>
      <c r="CE87" s="382">
        <v>0.30475608634530238</v>
      </c>
      <c r="CF87" s="382">
        <v>0.28651390416183709</v>
      </c>
      <c r="CG87" s="382">
        <v>0.28403073264088891</v>
      </c>
      <c r="CH87" s="382">
        <v>0.3085111289444798</v>
      </c>
      <c r="CI87" s="382">
        <v>0.31025639882080625</v>
      </c>
      <c r="CJ87" s="382">
        <v>0.29765171562372916</v>
      </c>
      <c r="CK87" s="382">
        <v>0.33413214052581081</v>
      </c>
      <c r="CL87" s="382">
        <v>0.33402238580215793</v>
      </c>
      <c r="CM87" s="382">
        <v>0.32967068480754935</v>
      </c>
      <c r="CN87" s="382">
        <v>0.31614957171194324</v>
      </c>
      <c r="CO87" s="382">
        <v>0.32848392814230737</v>
      </c>
      <c r="CP87" s="382">
        <f>CP90/CP88</f>
        <v>0.31109723235226039</v>
      </c>
      <c r="CQ87" s="382">
        <f>CQ90/CQ88</f>
        <v>0.29477083832058698</v>
      </c>
      <c r="CR87" s="382">
        <f>CR90/CR88</f>
        <v>0.29794338832259482</v>
      </c>
      <c r="CS87" s="382">
        <f>CS90/CS88</f>
        <v>0.3010871791442174</v>
      </c>
    </row>
    <row r="88" spans="1:98" s="14" customFormat="1" ht="12">
      <c r="A88" s="1" t="s">
        <v>307</v>
      </c>
      <c r="B88" s="39">
        <v>111813.30602999999</v>
      </c>
      <c r="C88" s="39">
        <v>130246.10868999999</v>
      </c>
      <c r="D88" s="15">
        <v>33174.600440000002</v>
      </c>
      <c r="E88" s="15">
        <v>34100.311970000002</v>
      </c>
      <c r="F88" s="15">
        <v>36525.3485</v>
      </c>
      <c r="G88" s="15">
        <v>36138.850659999996</v>
      </c>
      <c r="H88" s="15">
        <v>139939.11157000001</v>
      </c>
      <c r="I88" s="15">
        <v>35863.480039999995</v>
      </c>
      <c r="J88" s="15">
        <v>36735.110219999995</v>
      </c>
      <c r="K88" s="15">
        <v>33468.262480000005</v>
      </c>
      <c r="L88" s="15">
        <v>42502.452449999997</v>
      </c>
      <c r="M88" s="15">
        <v>148569.30518999998</v>
      </c>
      <c r="N88" s="15">
        <v>37110.391839999997</v>
      </c>
      <c r="O88" s="15">
        <v>40336.552800000005</v>
      </c>
      <c r="P88" s="15">
        <v>40592.48242</v>
      </c>
      <c r="Q88" s="15">
        <v>42218.606670000001</v>
      </c>
      <c r="R88" s="15">
        <v>160258.03373</v>
      </c>
      <c r="S88" s="15">
        <v>42865.079790000003</v>
      </c>
      <c r="T88" s="15">
        <v>40731</v>
      </c>
      <c r="U88" s="15">
        <v>44726</v>
      </c>
      <c r="V88" s="15">
        <v>46506.920209999997</v>
      </c>
      <c r="W88" s="15">
        <v>174829</v>
      </c>
      <c r="X88" s="15">
        <v>44862</v>
      </c>
      <c r="Y88" s="15">
        <v>47600</v>
      </c>
      <c r="Z88" s="15">
        <v>51485</v>
      </c>
      <c r="AA88" s="15">
        <v>48803</v>
      </c>
      <c r="AB88" s="15">
        <v>192750</v>
      </c>
      <c r="AC88" s="15">
        <v>54100</v>
      </c>
      <c r="AD88" s="15">
        <v>61328.848870000002</v>
      </c>
      <c r="AE88" s="15">
        <v>69783.852790000004</v>
      </c>
      <c r="AF88" s="15">
        <v>52138</v>
      </c>
      <c r="AG88" s="15">
        <v>239133</v>
      </c>
      <c r="AH88" s="15">
        <v>62242</v>
      </c>
      <c r="AI88" s="15">
        <v>64617</v>
      </c>
      <c r="AJ88" s="15">
        <v>66191</v>
      </c>
      <c r="AK88" s="15">
        <v>72082</v>
      </c>
      <c r="AL88" s="15">
        <v>265132</v>
      </c>
      <c r="AM88" s="15">
        <v>70014</v>
      </c>
      <c r="AN88" s="15">
        <v>71980</v>
      </c>
      <c r="AO88" s="15">
        <v>77091</v>
      </c>
      <c r="AP88" s="15">
        <v>75122</v>
      </c>
      <c r="AQ88" s="15">
        <v>294207</v>
      </c>
      <c r="AR88" s="15">
        <v>74597</v>
      </c>
      <c r="AS88" s="10">
        <v>79523</v>
      </c>
      <c r="AT88" s="10">
        <v>81183</v>
      </c>
      <c r="AU88" s="10">
        <v>90114</v>
      </c>
      <c r="AV88" s="82">
        <v>325417</v>
      </c>
      <c r="AW88" s="10">
        <v>87422</v>
      </c>
      <c r="AX88" s="10">
        <v>95372</v>
      </c>
      <c r="AY88" s="82">
        <v>96857</v>
      </c>
      <c r="AZ88" s="82">
        <v>110353</v>
      </c>
      <c r="BA88" s="10">
        <v>390004</v>
      </c>
      <c r="BB88" s="10">
        <v>100867</v>
      </c>
      <c r="BC88" s="10">
        <v>108018</v>
      </c>
      <c r="BD88" s="10">
        <v>98012</v>
      </c>
      <c r="BE88" s="10">
        <v>92899</v>
      </c>
      <c r="BF88" s="10">
        <v>399796</v>
      </c>
      <c r="BG88" s="10">
        <v>105860</v>
      </c>
      <c r="BH88" s="10">
        <v>114538</v>
      </c>
      <c r="BI88" s="233">
        <v>120582</v>
      </c>
      <c r="BJ88" s="233">
        <v>128161</v>
      </c>
      <c r="BK88" s="233">
        <v>469141</v>
      </c>
      <c r="BL88" s="10">
        <v>116183</v>
      </c>
      <c r="BM88" s="10">
        <v>126464</v>
      </c>
      <c r="BN88" s="10">
        <v>134570</v>
      </c>
      <c r="BO88" s="10">
        <v>135264</v>
      </c>
      <c r="BP88" s="233">
        <v>512481</v>
      </c>
      <c r="BQ88" s="358">
        <v>140453</v>
      </c>
      <c r="BR88" s="358">
        <v>151410</v>
      </c>
      <c r="BS88" s="358">
        <v>164834</v>
      </c>
      <c r="BT88" s="358">
        <v>164306</v>
      </c>
      <c r="BU88" s="359">
        <v>621003</v>
      </c>
      <c r="BV88" s="371">
        <v>167395</v>
      </c>
      <c r="BW88" s="371">
        <v>174857</v>
      </c>
      <c r="BX88" s="371">
        <v>188161</v>
      </c>
      <c r="BY88" s="371">
        <v>188753</v>
      </c>
      <c r="BZ88" s="371">
        <v>719166</v>
      </c>
      <c r="CA88" s="371">
        <v>191448</v>
      </c>
      <c r="CB88" s="371">
        <v>194068</v>
      </c>
      <c r="CC88" s="371">
        <v>178941</v>
      </c>
      <c r="CD88" s="371">
        <v>196673</v>
      </c>
      <c r="CE88" s="371">
        <v>761130</v>
      </c>
      <c r="CF88" s="371">
        <v>201882</v>
      </c>
      <c r="CG88" s="371">
        <v>215276</v>
      </c>
      <c r="CH88" s="371">
        <v>216822</v>
      </c>
      <c r="CI88" s="371">
        <v>224221</v>
      </c>
      <c r="CJ88" s="371">
        <v>858201</v>
      </c>
      <c r="CK88" s="371">
        <v>228257</v>
      </c>
      <c r="CL88" s="371">
        <v>218174</v>
      </c>
      <c r="CM88" s="371">
        <v>216601</v>
      </c>
      <c r="CN88" s="371">
        <v>223331</v>
      </c>
      <c r="CO88" s="371">
        <v>886363</v>
      </c>
      <c r="CP88" s="371">
        <v>228967</v>
      </c>
      <c r="CQ88" s="371">
        <v>238107</v>
      </c>
      <c r="CR88" s="371">
        <v>250655</v>
      </c>
      <c r="CS88" s="371">
        <f>SUM(CP88:CR88)</f>
        <v>717729</v>
      </c>
      <c r="CT88" s="379"/>
    </row>
    <row r="89" spans="1:98" s="14" customFormat="1" ht="12">
      <c r="A89" s="1" t="s">
        <v>308</v>
      </c>
      <c r="B89" s="39">
        <v>45191.305699999997</v>
      </c>
      <c r="C89" s="39">
        <v>59253.167490000007</v>
      </c>
      <c r="D89" s="15">
        <v>13640.67928</v>
      </c>
      <c r="E89" s="15">
        <v>19191.304670000001</v>
      </c>
      <c r="F89" s="15">
        <v>19646.074349999999</v>
      </c>
      <c r="G89" s="15">
        <v>20137.232550000001</v>
      </c>
      <c r="H89" s="15">
        <v>72615.290850000005</v>
      </c>
      <c r="I89" s="15">
        <v>16985.361059999999</v>
      </c>
      <c r="J89" s="15">
        <v>15048.410099999999</v>
      </c>
      <c r="K89" s="15">
        <v>14049.86621</v>
      </c>
      <c r="L89" s="15">
        <v>15250.19615</v>
      </c>
      <c r="M89" s="15">
        <v>61333.83352</v>
      </c>
      <c r="N89" s="15">
        <v>16255.730590000001</v>
      </c>
      <c r="O89" s="15">
        <v>20269.322240000001</v>
      </c>
      <c r="P89" s="15">
        <v>21000.447789999998</v>
      </c>
      <c r="Q89" s="15">
        <v>21211.036029999999</v>
      </c>
      <c r="R89" s="15">
        <v>78736.536649999995</v>
      </c>
      <c r="S89" s="15">
        <v>21282.427800000001</v>
      </c>
      <c r="T89" s="15">
        <v>22551</v>
      </c>
      <c r="U89" s="15">
        <v>25901</v>
      </c>
      <c r="V89" s="15">
        <v>18592.572199999995</v>
      </c>
      <c r="W89" s="15">
        <v>88327</v>
      </c>
      <c r="X89" s="15">
        <v>17771</v>
      </c>
      <c r="Y89" s="15">
        <v>20372</v>
      </c>
      <c r="Z89" s="15">
        <v>15395</v>
      </c>
      <c r="AA89" s="15">
        <v>16418</v>
      </c>
      <c r="AB89" s="15">
        <v>69956</v>
      </c>
      <c r="AC89" s="63">
        <v>19350</v>
      </c>
      <c r="AD89" s="15">
        <v>12517</v>
      </c>
      <c r="AE89" s="15">
        <v>22991.046559999999</v>
      </c>
      <c r="AF89" s="15">
        <v>11835.326000000001</v>
      </c>
      <c r="AG89" s="15">
        <v>69826.835999999996</v>
      </c>
      <c r="AH89" s="15">
        <v>20333</v>
      </c>
      <c r="AI89" s="15">
        <v>24126</v>
      </c>
      <c r="AJ89" s="15">
        <v>23168</v>
      </c>
      <c r="AK89" s="15">
        <v>23346</v>
      </c>
      <c r="AL89" s="15">
        <v>90973</v>
      </c>
      <c r="AM89" s="15">
        <v>21879</v>
      </c>
      <c r="AN89" s="15">
        <v>22493</v>
      </c>
      <c r="AO89" s="15">
        <v>28764</v>
      </c>
      <c r="AP89" s="15">
        <v>25807</v>
      </c>
      <c r="AQ89" s="15">
        <v>98943</v>
      </c>
      <c r="AR89" s="15">
        <v>23590</v>
      </c>
      <c r="AS89" s="10">
        <v>26743</v>
      </c>
      <c r="AT89" s="10">
        <v>21028</v>
      </c>
      <c r="AU89" s="10">
        <v>27352</v>
      </c>
      <c r="AV89" s="82">
        <v>98713</v>
      </c>
      <c r="AW89" s="10">
        <v>32649</v>
      </c>
      <c r="AX89" s="10">
        <v>32974</v>
      </c>
      <c r="AY89" s="82">
        <v>29406</v>
      </c>
      <c r="AZ89" s="82">
        <v>34887</v>
      </c>
      <c r="BA89" s="10">
        <v>129916</v>
      </c>
      <c r="BB89" s="10">
        <v>28803</v>
      </c>
      <c r="BC89" s="10">
        <v>34725</v>
      </c>
      <c r="BD89" s="10">
        <v>36150</v>
      </c>
      <c r="BE89" s="10">
        <v>28893</v>
      </c>
      <c r="BF89" s="10">
        <v>128571</v>
      </c>
      <c r="BG89" s="10">
        <v>26586</v>
      </c>
      <c r="BH89" s="10">
        <v>31772</v>
      </c>
      <c r="BI89" s="233">
        <v>37383</v>
      </c>
      <c r="BJ89" s="233">
        <v>36828</v>
      </c>
      <c r="BK89" s="233">
        <v>132569</v>
      </c>
      <c r="BL89" s="10">
        <v>31523</v>
      </c>
      <c r="BM89" s="10">
        <v>34430</v>
      </c>
      <c r="BN89" s="10">
        <v>35219</v>
      </c>
      <c r="BO89" s="10">
        <v>36893</v>
      </c>
      <c r="BP89" s="233">
        <v>138065</v>
      </c>
      <c r="BQ89" s="358">
        <v>47159</v>
      </c>
      <c r="BR89" s="358">
        <v>44626</v>
      </c>
      <c r="BS89" s="358">
        <v>49295</v>
      </c>
      <c r="BT89" s="358">
        <v>48111</v>
      </c>
      <c r="BU89" s="359">
        <v>189191</v>
      </c>
      <c r="BV89" s="371">
        <v>50891</v>
      </c>
      <c r="BW89" s="371">
        <v>53069</v>
      </c>
      <c r="BX89" s="371">
        <v>65899</v>
      </c>
      <c r="BY89" s="371">
        <v>55762</v>
      </c>
      <c r="BZ89" s="371">
        <v>225621</v>
      </c>
      <c r="CA89" s="371">
        <v>58263</v>
      </c>
      <c r="CB89" s="371">
        <v>51184</v>
      </c>
      <c r="CC89" s="371">
        <v>61401</v>
      </c>
      <c r="CD89" s="371">
        <v>64644</v>
      </c>
      <c r="CE89" s="371">
        <v>235492</v>
      </c>
      <c r="CF89" s="371">
        <v>53462</v>
      </c>
      <c r="CG89" s="371">
        <v>66035</v>
      </c>
      <c r="CH89" s="371">
        <v>69436</v>
      </c>
      <c r="CI89" s="371">
        <v>73379</v>
      </c>
      <c r="CJ89" s="371">
        <v>262312</v>
      </c>
      <c r="CK89" s="371">
        <v>64136</v>
      </c>
      <c r="CL89" s="371">
        <v>80913</v>
      </c>
      <c r="CM89" s="371">
        <v>106923</v>
      </c>
      <c r="CN89" s="371">
        <v>82675</v>
      </c>
      <c r="CO89" s="371">
        <v>334647</v>
      </c>
      <c r="CP89" s="371">
        <v>100970</v>
      </c>
      <c r="CQ89" s="371">
        <v>179494</v>
      </c>
      <c r="CR89" s="371">
        <v>117799</v>
      </c>
      <c r="CS89" s="371">
        <f>SUM(CP89:CR89)</f>
        <v>398263</v>
      </c>
    </row>
    <row r="90" spans="1:98" s="35" customFormat="1" ht="12">
      <c r="A90" s="1" t="s">
        <v>309</v>
      </c>
      <c r="B90" s="39">
        <v>35200.44427</v>
      </c>
      <c r="C90" s="39">
        <v>44518.15814</v>
      </c>
      <c r="D90" s="15">
        <v>11822.128579999999</v>
      </c>
      <c r="E90" s="15">
        <v>11271.84476</v>
      </c>
      <c r="F90" s="15">
        <v>11757.22761</v>
      </c>
      <c r="G90" s="15">
        <v>9757.5706900000023</v>
      </c>
      <c r="H90" s="15">
        <v>46370.583490000005</v>
      </c>
      <c r="I90" s="15">
        <v>10381.214759999997</v>
      </c>
      <c r="J90" s="15">
        <v>12952.93245</v>
      </c>
      <c r="K90" s="15">
        <v>11039.794030000001</v>
      </c>
      <c r="L90" s="15">
        <v>13157.245199999999</v>
      </c>
      <c r="M90" s="15">
        <v>47531.18643999999</v>
      </c>
      <c r="N90" s="15">
        <v>11763.559540000002</v>
      </c>
      <c r="O90" s="15">
        <v>12287.3423</v>
      </c>
      <c r="P90" s="15">
        <v>12115.119560000001</v>
      </c>
      <c r="Q90" s="15">
        <v>11683.150489999998</v>
      </c>
      <c r="R90" s="15">
        <v>47849.171889999998</v>
      </c>
      <c r="S90" s="15">
        <v>11991.508810000001</v>
      </c>
      <c r="T90" s="15">
        <v>11744.198399999999</v>
      </c>
      <c r="U90" s="15">
        <v>15335.953509999999</v>
      </c>
      <c r="V90" s="15">
        <v>14958.04031</v>
      </c>
      <c r="W90" s="15">
        <v>54029.701030000004</v>
      </c>
      <c r="X90" s="15">
        <v>13776.185709999998</v>
      </c>
      <c r="Y90" s="15">
        <v>13199.496379999999</v>
      </c>
      <c r="Z90" s="15">
        <v>17110.260389999999</v>
      </c>
      <c r="AA90" s="15">
        <v>12038.651390000001</v>
      </c>
      <c r="AB90" s="15">
        <v>56124.593869999997</v>
      </c>
      <c r="AC90" s="15">
        <v>17881</v>
      </c>
      <c r="AD90" s="15">
        <v>17273.414130000001</v>
      </c>
      <c r="AE90" s="15">
        <v>25530.435820000002</v>
      </c>
      <c r="AF90" s="15">
        <v>9957.5007299999997</v>
      </c>
      <c r="AG90" s="15">
        <v>68438.2114</v>
      </c>
      <c r="AH90" s="63">
        <v>18116</v>
      </c>
      <c r="AI90" s="15">
        <v>21211</v>
      </c>
      <c r="AJ90" s="15">
        <v>19882</v>
      </c>
      <c r="AK90" s="15">
        <v>21244</v>
      </c>
      <c r="AL90" s="15">
        <v>80453</v>
      </c>
      <c r="AM90" s="15">
        <v>20072</v>
      </c>
      <c r="AN90" s="15">
        <v>19630</v>
      </c>
      <c r="AO90" s="15">
        <v>21699</v>
      </c>
      <c r="AP90" s="15">
        <v>21277</v>
      </c>
      <c r="AQ90" s="15">
        <v>82678</v>
      </c>
      <c r="AR90" s="15">
        <v>19039</v>
      </c>
      <c r="AS90" s="10">
        <v>22745</v>
      </c>
      <c r="AT90" s="10">
        <v>29026</v>
      </c>
      <c r="AU90" s="10">
        <v>21294</v>
      </c>
      <c r="AV90" s="82">
        <v>92104</v>
      </c>
      <c r="AW90" s="10">
        <v>24621</v>
      </c>
      <c r="AX90" s="10">
        <v>26442</v>
      </c>
      <c r="AY90" s="82">
        <v>25488</v>
      </c>
      <c r="AZ90" s="82">
        <v>32523</v>
      </c>
      <c r="BA90" s="10">
        <v>109074</v>
      </c>
      <c r="BB90" s="10">
        <v>26244</v>
      </c>
      <c r="BC90" s="10">
        <v>27843</v>
      </c>
      <c r="BD90" s="10">
        <v>17392</v>
      </c>
      <c r="BE90" s="10">
        <v>27484</v>
      </c>
      <c r="BF90" s="10">
        <v>98963</v>
      </c>
      <c r="BG90" s="10">
        <v>28375</v>
      </c>
      <c r="BH90" s="10">
        <v>28986</v>
      </c>
      <c r="BI90" s="233">
        <v>37666</v>
      </c>
      <c r="BJ90" s="233">
        <v>27505</v>
      </c>
      <c r="BK90" s="233">
        <v>122532</v>
      </c>
      <c r="BL90" s="10">
        <v>29899</v>
      </c>
      <c r="BM90" s="10">
        <v>33272</v>
      </c>
      <c r="BN90" s="10">
        <v>34171</v>
      </c>
      <c r="BO90" s="10">
        <v>36524</v>
      </c>
      <c r="BP90" s="233">
        <v>133866</v>
      </c>
      <c r="BQ90" s="358">
        <v>36237</v>
      </c>
      <c r="BR90" s="358">
        <v>42753</v>
      </c>
      <c r="BS90" s="358">
        <v>50166</v>
      </c>
      <c r="BT90" s="358">
        <v>54233</v>
      </c>
      <c r="BU90" s="359">
        <v>183389</v>
      </c>
      <c r="BV90" s="371">
        <v>50739</v>
      </c>
      <c r="BW90" s="371">
        <v>53393</v>
      </c>
      <c r="BX90" s="371">
        <v>56730</v>
      </c>
      <c r="BY90" s="371">
        <v>58484</v>
      </c>
      <c r="BZ90" s="371">
        <v>219346</v>
      </c>
      <c r="CA90" s="371">
        <v>57867</v>
      </c>
      <c r="CB90" s="371">
        <v>58436</v>
      </c>
      <c r="CC90" s="371">
        <v>55083</v>
      </c>
      <c r="CD90" s="371">
        <v>60573</v>
      </c>
      <c r="CE90" s="371">
        <v>231959</v>
      </c>
      <c r="CF90" s="371">
        <v>57842</v>
      </c>
      <c r="CG90" s="371">
        <v>61145</v>
      </c>
      <c r="CH90" s="371">
        <v>66892</v>
      </c>
      <c r="CI90" s="371">
        <v>69566</v>
      </c>
      <c r="CJ90" s="371">
        <v>255445</v>
      </c>
      <c r="CK90" s="371">
        <v>76268</v>
      </c>
      <c r="CL90" s="371">
        <v>72875</v>
      </c>
      <c r="CM90" s="371">
        <v>71407</v>
      </c>
      <c r="CN90" s="371">
        <v>70606</v>
      </c>
      <c r="CO90" s="371">
        <v>291156</v>
      </c>
      <c r="CP90" s="371">
        <v>71231</v>
      </c>
      <c r="CQ90" s="371">
        <v>70187</v>
      </c>
      <c r="CR90" s="371">
        <v>74681</v>
      </c>
      <c r="CS90" s="371">
        <f>SUM(CP90:CR90)</f>
        <v>216099</v>
      </c>
      <c r="CT90" s="371"/>
    </row>
    <row r="91" spans="1:98" s="30" customFormat="1" ht="12">
      <c r="A91" s="30" t="s">
        <v>310</v>
      </c>
      <c r="B91" s="65"/>
      <c r="C91" s="65"/>
      <c r="D91" s="65"/>
      <c r="E91" s="65"/>
      <c r="F91" s="65"/>
      <c r="G91" s="65"/>
      <c r="H91" s="65"/>
      <c r="I91" s="65"/>
      <c r="J91" s="65"/>
      <c r="K91" s="65"/>
      <c r="L91" s="65"/>
      <c r="M91" s="65"/>
      <c r="N91" s="65"/>
      <c r="O91" s="65"/>
      <c r="P91" s="65"/>
      <c r="Q91" s="65">
        <v>1351</v>
      </c>
      <c r="R91" s="65">
        <v>1351</v>
      </c>
      <c r="S91" s="65">
        <v>1386</v>
      </c>
      <c r="T91" s="65">
        <v>1461</v>
      </c>
      <c r="U91" s="65">
        <v>1538</v>
      </c>
      <c r="V91" s="65">
        <v>1511</v>
      </c>
      <c r="W91" s="65">
        <v>1511</v>
      </c>
      <c r="X91" s="65">
        <v>1598</v>
      </c>
      <c r="Y91" s="65">
        <v>1691</v>
      </c>
      <c r="Z91" s="65">
        <v>1806</v>
      </c>
      <c r="AA91" s="65">
        <v>1940</v>
      </c>
      <c r="AB91" s="65">
        <v>1940</v>
      </c>
      <c r="AC91" s="65">
        <v>2038</v>
      </c>
      <c r="AD91" s="65">
        <v>2311</v>
      </c>
      <c r="AE91" s="65">
        <v>2911</v>
      </c>
      <c r="AF91" s="65">
        <v>2994</v>
      </c>
      <c r="AG91" s="65">
        <v>2994</v>
      </c>
      <c r="AH91" s="164">
        <v>2731.9940000000001</v>
      </c>
      <c r="AI91" s="164">
        <v>2479.3670000000002</v>
      </c>
      <c r="AJ91" s="164">
        <v>2727.9319999999998</v>
      </c>
      <c r="AK91" s="164">
        <v>2677.8420000000001</v>
      </c>
      <c r="AL91" s="164">
        <v>2677.8420000000001</v>
      </c>
      <c r="AM91" s="65">
        <v>2850</v>
      </c>
      <c r="AN91" s="65">
        <v>2993</v>
      </c>
      <c r="AO91" s="65">
        <v>3090</v>
      </c>
      <c r="AP91" s="65">
        <v>2776</v>
      </c>
      <c r="AQ91" s="15">
        <v>2776</v>
      </c>
      <c r="AR91" s="10">
        <v>3810</v>
      </c>
      <c r="AS91" s="10">
        <v>3377</v>
      </c>
      <c r="AT91" s="10">
        <v>3014</v>
      </c>
      <c r="AU91" s="10">
        <v>3621</v>
      </c>
      <c r="AV91" s="10">
        <v>3621</v>
      </c>
      <c r="AW91" s="10">
        <v>3782</v>
      </c>
      <c r="AX91" s="10">
        <v>3992</v>
      </c>
      <c r="AY91" s="10">
        <v>4197</v>
      </c>
      <c r="AZ91" s="10">
        <v>4321</v>
      </c>
      <c r="BA91" s="10">
        <v>4321</v>
      </c>
      <c r="BB91" s="10">
        <v>4396</v>
      </c>
      <c r="BC91" s="10">
        <v>5173</v>
      </c>
      <c r="BD91" s="10">
        <v>5410</v>
      </c>
      <c r="BE91" s="10">
        <v>5969</v>
      </c>
      <c r="BF91" s="10">
        <v>5969</v>
      </c>
      <c r="BG91" s="10">
        <v>5804</v>
      </c>
      <c r="BH91" s="10">
        <v>6288</v>
      </c>
      <c r="BI91" s="233">
        <v>6151</v>
      </c>
      <c r="BJ91" s="233">
        <v>6259</v>
      </c>
      <c r="BK91" s="233">
        <v>6259</v>
      </c>
      <c r="BL91" s="10">
        <v>6508</v>
      </c>
      <c r="BM91" s="10">
        <v>6761</v>
      </c>
      <c r="BN91" s="10">
        <v>6613</v>
      </c>
      <c r="BO91" s="10">
        <v>6729</v>
      </c>
      <c r="BP91" s="233">
        <v>6729</v>
      </c>
      <c r="BQ91" s="358">
        <v>7083</v>
      </c>
      <c r="BR91" s="358">
        <v>7544</v>
      </c>
      <c r="BS91" s="358">
        <v>7196</v>
      </c>
      <c r="BT91" s="358">
        <v>6905</v>
      </c>
      <c r="BU91" s="359">
        <v>6905</v>
      </c>
      <c r="BV91" s="371">
        <v>6890</v>
      </c>
      <c r="BW91" s="371">
        <v>7165</v>
      </c>
      <c r="BX91" s="371">
        <v>7221</v>
      </c>
      <c r="BY91" s="371">
        <v>7086</v>
      </c>
      <c r="BZ91" s="371">
        <v>7086</v>
      </c>
      <c r="CA91" s="371">
        <v>5733</v>
      </c>
      <c r="CB91" s="371">
        <v>5736</v>
      </c>
      <c r="CC91" s="371">
        <v>5594</v>
      </c>
      <c r="CD91" s="371">
        <v>5535</v>
      </c>
      <c r="CE91" s="371">
        <v>5535</v>
      </c>
      <c r="CF91" s="371">
        <v>5618</v>
      </c>
      <c r="CG91" s="371">
        <v>5990</v>
      </c>
      <c r="CH91" s="371">
        <v>6092</v>
      </c>
      <c r="CI91" s="371">
        <v>5995</v>
      </c>
      <c r="CJ91" s="371">
        <v>5995</v>
      </c>
      <c r="CK91" s="371">
        <v>5346</v>
      </c>
      <c r="CL91" s="371">
        <v>4043</v>
      </c>
      <c r="CM91" s="371">
        <v>3848</v>
      </c>
      <c r="CN91" s="371">
        <v>3968</v>
      </c>
      <c r="CO91" s="371">
        <v>3968</v>
      </c>
      <c r="CP91" s="371">
        <v>4236</v>
      </c>
      <c r="CQ91" s="371">
        <v>4039</v>
      </c>
      <c r="CR91" s="371">
        <v>4149.3</v>
      </c>
      <c r="CS91" s="426">
        <f>CR91</f>
        <v>4149.3</v>
      </c>
    </row>
    <row r="92" spans="1:98" s="1" customFormat="1" ht="12">
      <c r="A92" s="21"/>
      <c r="B92" s="42"/>
      <c r="C92" s="42"/>
      <c r="D92" s="57"/>
      <c r="E92" s="57"/>
      <c r="F92" s="57"/>
      <c r="G92" s="57"/>
      <c r="H92" s="57"/>
      <c r="I92" s="57"/>
      <c r="J92" s="57"/>
      <c r="K92" s="57"/>
      <c r="L92" s="57"/>
      <c r="M92" s="57"/>
      <c r="N92" s="57"/>
      <c r="O92" s="57"/>
      <c r="P92" s="57"/>
      <c r="Q92" s="57"/>
      <c r="R92" s="57"/>
      <c r="S92" s="57"/>
      <c r="T92" s="57"/>
      <c r="U92" s="57"/>
      <c r="V92" s="57"/>
      <c r="W92" s="57"/>
      <c r="X92" s="57"/>
      <c r="Y92" s="57"/>
      <c r="Z92" s="57"/>
      <c r="AA92" s="57"/>
      <c r="AB92" s="57"/>
      <c r="AC92" s="57"/>
      <c r="AD92" s="57"/>
      <c r="AE92" s="57"/>
      <c r="AF92" s="57"/>
      <c r="AG92" s="74"/>
      <c r="AH92" s="57"/>
      <c r="AI92" s="57"/>
      <c r="AJ92" s="57"/>
      <c r="AK92" s="57"/>
      <c r="AL92" s="57"/>
      <c r="AM92" s="57"/>
      <c r="AN92" s="57"/>
      <c r="AO92" s="57"/>
      <c r="AP92" s="57"/>
      <c r="AQ92" s="57"/>
      <c r="AR92" s="57"/>
      <c r="AS92" s="57"/>
      <c r="AT92" s="57"/>
      <c r="AU92" s="57"/>
      <c r="AV92" s="57"/>
      <c r="AW92" s="57"/>
      <c r="AX92" s="57"/>
      <c r="AY92" s="57"/>
      <c r="AZ92" s="57"/>
      <c r="BA92" s="57"/>
      <c r="BB92" s="57"/>
      <c r="BC92" s="57"/>
      <c r="BD92" s="57"/>
      <c r="BE92" s="57"/>
      <c r="BF92" s="57"/>
      <c r="BG92" s="57"/>
      <c r="BH92" s="57"/>
      <c r="BI92" s="57"/>
      <c r="BJ92" s="57"/>
      <c r="BK92" s="57"/>
      <c r="BL92" s="57"/>
      <c r="BM92" s="57"/>
      <c r="BN92" s="57"/>
      <c r="BO92" s="57"/>
      <c r="BP92" s="57"/>
      <c r="BQ92" s="254"/>
      <c r="BR92" s="254"/>
      <c r="BS92" s="254"/>
      <c r="BT92" s="272"/>
      <c r="BU92" s="272"/>
      <c r="BV92" s="285"/>
      <c r="BW92" s="374"/>
      <c r="BX92" s="374"/>
      <c r="BY92" s="374"/>
      <c r="BZ92" s="374"/>
      <c r="CA92" s="374"/>
      <c r="CB92" s="374"/>
      <c r="CC92" s="374"/>
      <c r="CD92" s="374"/>
      <c r="CE92" s="374"/>
      <c r="CF92" s="374"/>
      <c r="CG92" s="374"/>
      <c r="CH92" s="374"/>
      <c r="CI92" s="374"/>
      <c r="CJ92" s="374"/>
      <c r="CK92" s="374"/>
      <c r="CL92" s="374"/>
      <c r="CM92" s="374"/>
      <c r="CN92" s="374"/>
      <c r="CO92" s="374"/>
      <c r="CP92" s="374"/>
      <c r="CQ92" s="374"/>
      <c r="CR92" s="374"/>
      <c r="CS92" s="374"/>
    </row>
    <row r="93" spans="1:98" s="34" customFormat="1" ht="15">
      <c r="A93" s="23" t="s">
        <v>311</v>
      </c>
      <c r="B93" s="43"/>
      <c r="C93" s="43"/>
      <c r="D93" s="15"/>
      <c r="E93" s="15"/>
      <c r="F93" s="15"/>
      <c r="G93" s="15"/>
      <c r="H93" s="15"/>
      <c r="I93" s="15"/>
      <c r="J93" s="15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  <c r="AA93" s="15"/>
      <c r="AB93" s="15"/>
      <c r="AC93" s="1"/>
      <c r="AD93" s="15"/>
      <c r="AE93" s="46"/>
      <c r="AF93" s="46"/>
      <c r="AG93" s="15"/>
      <c r="AH93" s="1"/>
      <c r="AI93" s="1"/>
      <c r="AJ93" s="1"/>
      <c r="AK93" s="1"/>
      <c r="AL93" s="1"/>
      <c r="AM93" s="1"/>
      <c r="AN93" s="1"/>
      <c r="AO93" s="1"/>
      <c r="AR93" s="1"/>
      <c r="AS93" s="1"/>
      <c r="AT93" s="1"/>
      <c r="AU93" s="1"/>
      <c r="AV93" s="1"/>
      <c r="AW93" s="65"/>
      <c r="AX93" s="1"/>
      <c r="AY93" s="1"/>
      <c r="AZ93" s="1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253"/>
      <c r="BR93" s="253"/>
      <c r="BS93" s="253"/>
      <c r="BT93" s="270"/>
      <c r="BU93" s="270"/>
      <c r="BV93" s="284"/>
      <c r="BW93" s="372"/>
      <c r="BX93" s="372"/>
      <c r="BY93" s="372"/>
      <c r="BZ93" s="372"/>
      <c r="CA93" s="372"/>
      <c r="CB93" s="372"/>
      <c r="CC93" s="372"/>
      <c r="CD93" s="372"/>
      <c r="CE93" s="372"/>
      <c r="CF93" s="372"/>
      <c r="CG93" s="372"/>
      <c r="CH93" s="372"/>
      <c r="CI93" s="372"/>
      <c r="CJ93" s="372"/>
      <c r="CK93" s="372"/>
      <c r="CL93" s="372"/>
      <c r="CM93" s="372"/>
      <c r="CN93" s="372"/>
      <c r="CO93" s="372"/>
      <c r="CP93" s="372"/>
      <c r="CQ93" s="372"/>
      <c r="CR93" s="372"/>
      <c r="CS93" s="372"/>
    </row>
    <row r="94" spans="1:98" s="1" customFormat="1" ht="12">
      <c r="A94" s="14" t="s">
        <v>312</v>
      </c>
      <c r="B94" s="251">
        <v>5.1334373727848118E-2</v>
      </c>
      <c r="C94" s="251">
        <v>4.1839257728151905E-2</v>
      </c>
      <c r="D94" s="251">
        <v>3.1274533025120024E-2</v>
      </c>
      <c r="E94" s="251">
        <v>3.7697160527799631E-2</v>
      </c>
      <c r="F94" s="251">
        <v>4.3765256586256386E-2</v>
      </c>
      <c r="G94" s="251">
        <v>4.5117382236142076E-2</v>
      </c>
      <c r="H94" s="251">
        <v>4.1529156638863536E-2</v>
      </c>
      <c r="I94" s="251">
        <v>3.3407560865148414E-2</v>
      </c>
      <c r="J94" s="251">
        <v>3.8578521735265311E-2</v>
      </c>
      <c r="K94" s="251">
        <v>4.5198082906370916E-2</v>
      </c>
      <c r="L94" s="251">
        <v>4.6084899134783169E-2</v>
      </c>
      <c r="M94" s="251">
        <v>4.0622115832327603E-2</v>
      </c>
      <c r="N94" s="251">
        <v>3.0327034259276554E-2</v>
      </c>
      <c r="O94" s="251">
        <v>3.1565456552583436E-2</v>
      </c>
      <c r="P94" s="251">
        <v>3.4650185595924789E-2</v>
      </c>
      <c r="Q94" s="251">
        <v>3.5022536444178562E-2</v>
      </c>
      <c r="R94" s="251">
        <v>3.2941605382813738E-2</v>
      </c>
      <c r="S94" s="251">
        <v>3.1124817828633099E-2</v>
      </c>
      <c r="T94" s="251">
        <v>2.9956761228914122E-2</v>
      </c>
      <c r="U94" s="251">
        <v>3.4257181619481894E-2</v>
      </c>
      <c r="V94" s="251">
        <v>3.4635000124619522E-2</v>
      </c>
      <c r="W94" s="251">
        <v>3.2477054988856932E-2</v>
      </c>
      <c r="X94" s="251">
        <v>2.8622153725316825E-2</v>
      </c>
      <c r="Y94" s="251">
        <v>3.4236859367872984E-2</v>
      </c>
      <c r="Z94" s="251">
        <v>4.2747123037234533E-2</v>
      </c>
      <c r="AA94" s="251">
        <v>4.2850662563141378E-2</v>
      </c>
      <c r="AB94" s="251">
        <v>3.663263672397514E-2</v>
      </c>
      <c r="AC94" s="251">
        <v>3.8834421738367E-2</v>
      </c>
      <c r="AD94" s="251">
        <v>4.0658785659669593E-2</v>
      </c>
      <c r="AE94" s="251">
        <v>4.3163355026359873E-2</v>
      </c>
      <c r="AF94" s="251">
        <v>4.1048592727710373E-2</v>
      </c>
      <c r="AG94" s="251">
        <v>4.0991272406772868E-2</v>
      </c>
      <c r="AH94" s="251">
        <v>0.04</v>
      </c>
      <c r="AI94" s="251">
        <v>4.3999999999999997E-2</v>
      </c>
      <c r="AJ94" s="251">
        <v>3.9E-2</v>
      </c>
      <c r="AK94" s="251">
        <v>8.2000000000000003E-2</v>
      </c>
      <c r="AL94" s="251">
        <v>5.0999999999999997E-2</v>
      </c>
      <c r="AM94" s="251">
        <v>7.1599999999999997E-2</v>
      </c>
      <c r="AN94" s="251">
        <v>7.7700000000000005E-2</v>
      </c>
      <c r="AO94" s="251">
        <v>8.0299999999999996E-2</v>
      </c>
      <c r="AP94" s="251">
        <v>8.3599999999999994E-2</v>
      </c>
      <c r="AQ94" s="251">
        <v>7.7399999999999997E-2</v>
      </c>
      <c r="AR94" s="251">
        <v>6.5799999999999997E-2</v>
      </c>
      <c r="AS94" s="251">
        <v>7.7100000000000002E-2</v>
      </c>
      <c r="AT94" s="251">
        <v>8.3000000000000004E-2</v>
      </c>
      <c r="AU94" s="251">
        <v>6.9000000000000006E-2</v>
      </c>
      <c r="AV94" s="251">
        <v>7.2999999999999995E-2</v>
      </c>
      <c r="AW94" s="379">
        <v>7.0000000000000007E-2</v>
      </c>
      <c r="AX94" s="251">
        <v>8.3199999999999996E-2</v>
      </c>
      <c r="AY94" s="251">
        <v>7.5200000000000003E-2</v>
      </c>
      <c r="AZ94" s="251">
        <v>7.9399999999999998E-2</v>
      </c>
      <c r="BA94" s="251">
        <v>7.6799999999999993E-2</v>
      </c>
      <c r="BB94" s="251">
        <v>7.5999999999999998E-2</v>
      </c>
      <c r="BC94" s="251">
        <v>8.1000000000000003E-2</v>
      </c>
      <c r="BD94" s="251">
        <v>7.8E-2</v>
      </c>
      <c r="BE94" s="251">
        <v>8.8499999999999995E-2</v>
      </c>
      <c r="BF94" s="251">
        <v>8.1000000000000003E-2</v>
      </c>
      <c r="BG94" s="251">
        <v>8.2000000000000003E-2</v>
      </c>
      <c r="BH94" s="251">
        <v>7.6999999999999999E-2</v>
      </c>
      <c r="BI94" s="251">
        <v>8.3000000000000004E-2</v>
      </c>
      <c r="BJ94" s="251">
        <v>9.0999999999999998E-2</v>
      </c>
      <c r="BK94" s="251">
        <v>8.3000000000000004E-2</v>
      </c>
      <c r="BL94" s="251">
        <v>9.1999999999999998E-2</v>
      </c>
      <c r="BM94" s="251">
        <v>9.5500000000000002E-2</v>
      </c>
      <c r="BN94" s="251">
        <v>9.0300000000000005E-2</v>
      </c>
      <c r="BO94" s="251">
        <v>0.112</v>
      </c>
      <c r="BP94" s="251">
        <v>9.7000000000000003E-2</v>
      </c>
      <c r="BQ94" s="251">
        <v>9.5000000000000001E-2</v>
      </c>
      <c r="BR94" s="251">
        <v>0.10199999999999999</v>
      </c>
      <c r="BS94" s="251">
        <v>0.122</v>
      </c>
      <c r="BT94" s="251">
        <v>9.8000000000000004E-2</v>
      </c>
      <c r="BU94" s="251">
        <v>0.10199999999999999</v>
      </c>
      <c r="BV94" s="251">
        <v>9.4E-2</v>
      </c>
      <c r="BW94" s="251">
        <v>0.104</v>
      </c>
      <c r="BX94" s="251">
        <v>0.129</v>
      </c>
      <c r="BY94" s="251">
        <v>0.114</v>
      </c>
      <c r="BZ94" s="251">
        <v>0.105</v>
      </c>
      <c r="CA94" s="251">
        <v>0.10100000000000001</v>
      </c>
      <c r="CB94" s="251">
        <v>0.107</v>
      </c>
      <c r="CC94" s="376">
        <v>9.8000000000000004E-2</v>
      </c>
      <c r="CD94" s="376">
        <v>0.111</v>
      </c>
      <c r="CE94" s="376" t="s">
        <v>63</v>
      </c>
      <c r="CF94" s="376">
        <v>8.8999999999999996E-2</v>
      </c>
      <c r="CG94" s="376">
        <v>9.7000000000000003E-2</v>
      </c>
      <c r="CH94" s="376">
        <v>9.5000000000000001E-2</v>
      </c>
      <c r="CI94" s="376">
        <v>9.6000000000000002E-2</v>
      </c>
      <c r="CJ94" s="376">
        <v>9.1999999999999998E-2</v>
      </c>
      <c r="CK94" s="376">
        <v>8.6999999999999994E-2</v>
      </c>
      <c r="CL94" s="376">
        <v>9.6000000000000002E-2</v>
      </c>
      <c r="CM94" s="376">
        <v>9.5000000000000001E-2</v>
      </c>
      <c r="CN94" s="376">
        <v>9.5000000000000001E-2</v>
      </c>
      <c r="CO94" s="376">
        <v>9.1999999999999998E-2</v>
      </c>
      <c r="CP94" s="419"/>
      <c r="CQ94" s="419"/>
      <c r="CR94" s="419"/>
      <c r="CS94" s="419"/>
    </row>
    <row r="95" spans="1:98" s="1" customFormat="1" ht="12">
      <c r="A95" s="14" t="s">
        <v>313</v>
      </c>
      <c r="B95" s="20">
        <v>0.63373906814305958</v>
      </c>
      <c r="C95" s="20">
        <v>0.59933015505349896</v>
      </c>
      <c r="D95" s="20">
        <v>0.58708809660048555</v>
      </c>
      <c r="E95" s="20">
        <v>0.53173247134748924</v>
      </c>
      <c r="F95" s="20">
        <v>0.46905063848212541</v>
      </c>
      <c r="G95" s="20">
        <v>0.4431813730279211</v>
      </c>
      <c r="H95" s="20">
        <v>0.50386862045400449</v>
      </c>
      <c r="I95" s="20">
        <v>0.60339997343793705</v>
      </c>
      <c r="J95" s="20">
        <v>0.455589803929626</v>
      </c>
      <c r="K95" s="20">
        <v>0.37378882160996107</v>
      </c>
      <c r="L95" s="20">
        <v>0.5411444926894281</v>
      </c>
      <c r="M95" s="20">
        <v>0.49190555657399765</v>
      </c>
      <c r="N95" s="20">
        <v>0.40718594968030253</v>
      </c>
      <c r="O95" s="20">
        <v>0.39415062308227788</v>
      </c>
      <c r="P95" s="20">
        <v>0.43441238549095246</v>
      </c>
      <c r="Q95" s="20">
        <v>0.43267798490946779</v>
      </c>
      <c r="R95" s="20">
        <v>0.41713462476596735</v>
      </c>
      <c r="S95" s="20">
        <v>0.59473213534410141</v>
      </c>
      <c r="T95" s="20">
        <v>0.36731010431643674</v>
      </c>
      <c r="U95" s="20">
        <v>0.51574726406950522</v>
      </c>
      <c r="V95" s="20">
        <v>0.43609523077030704</v>
      </c>
      <c r="W95" s="20">
        <v>0.47971944442421283</v>
      </c>
      <c r="X95" s="20">
        <v>0.41592874527471391</v>
      </c>
      <c r="Y95" s="20">
        <v>0.44977157853810262</v>
      </c>
      <c r="Z95" s="20">
        <v>0.31734207389749702</v>
      </c>
      <c r="AA95" s="20">
        <v>0.442</v>
      </c>
      <c r="AB95" s="20">
        <v>0.40622517725280222</v>
      </c>
      <c r="AC95" s="20">
        <v>0.51400000000000001</v>
      </c>
      <c r="AD95" s="20">
        <v>0.50469973890339426</v>
      </c>
      <c r="AE95" s="62">
        <v>0.4088</v>
      </c>
      <c r="AF95" s="62">
        <v>0.432</v>
      </c>
      <c r="AG95" s="20">
        <v>0.45900000000000002</v>
      </c>
      <c r="AH95" s="62">
        <v>0.51895939170568117</v>
      </c>
      <c r="AI95" s="62">
        <v>0.45237287861906378</v>
      </c>
      <c r="AJ95" s="62">
        <v>0.41744205436051357</v>
      </c>
      <c r="AK95" s="62">
        <v>0.3325532804011701</v>
      </c>
      <c r="AL95" s="62">
        <v>0.40821614799138162</v>
      </c>
      <c r="AM95" s="73">
        <v>0.41443784765253477</v>
      </c>
      <c r="AN95" s="73">
        <v>0.31222270490460691</v>
      </c>
      <c r="AO95" s="73">
        <v>0.33997551399501835</v>
      </c>
      <c r="AP95" s="73">
        <v>0.35333697520418905</v>
      </c>
      <c r="AQ95" s="73">
        <v>0.35475075905396064</v>
      </c>
      <c r="AR95" s="73">
        <v>0.43632738270481491</v>
      </c>
      <c r="AS95" s="73">
        <v>0.34435185660726209</v>
      </c>
      <c r="AT95" s="73">
        <v>0.32439870912744323</v>
      </c>
      <c r="AU95" s="73">
        <v>0.39548238433084715</v>
      </c>
      <c r="AV95" s="73">
        <v>0.37414717195283437</v>
      </c>
      <c r="AW95" s="73">
        <v>0.35836747168524929</v>
      </c>
      <c r="AX95" s="73">
        <v>0.32194871686426091</v>
      </c>
      <c r="AY95" s="73">
        <v>0.33453702811122782</v>
      </c>
      <c r="AZ95" s="73">
        <v>0.36048282348725758</v>
      </c>
      <c r="BA95" s="73">
        <v>0.34395695960926892</v>
      </c>
      <c r="BB95" s="73">
        <v>0.38731480308978095</v>
      </c>
      <c r="BC95" s="73">
        <v>0.298519622549278</v>
      </c>
      <c r="BD95" s="73">
        <v>0.30416074998931436</v>
      </c>
      <c r="BE95" s="73">
        <v>0.28687175874108722</v>
      </c>
      <c r="BF95" s="73">
        <v>0.31701262048160228</v>
      </c>
      <c r="BG95" s="230">
        <v>0.35291485132876155</v>
      </c>
      <c r="BH95" s="230">
        <v>0.27321711568938195</v>
      </c>
      <c r="BI95" s="230">
        <v>0.24737201091317607</v>
      </c>
      <c r="BJ95" s="230">
        <v>0.31465303304536041</v>
      </c>
      <c r="BK95" s="230">
        <v>0.29661824060756231</v>
      </c>
      <c r="BL95" s="230">
        <v>0.38513407966675345</v>
      </c>
      <c r="BM95" s="230">
        <v>0.22574547206236018</v>
      </c>
      <c r="BN95" s="230">
        <v>0.28041417669212798</v>
      </c>
      <c r="BO95" s="230">
        <v>0.40539342663816963</v>
      </c>
      <c r="BP95" s="230">
        <v>0.32537157084915813</v>
      </c>
      <c r="BQ95" s="365">
        <v>0.35276899963736208</v>
      </c>
      <c r="BR95" s="365">
        <v>0.32020781506489993</v>
      </c>
      <c r="BS95" s="365">
        <v>0.31412805489431073</v>
      </c>
      <c r="BT95" s="365">
        <v>0.33557779392139481</v>
      </c>
      <c r="BU95" s="365">
        <v>0.33101486453651835</v>
      </c>
      <c r="BV95" s="365">
        <v>0.35194874163736406</v>
      </c>
      <c r="BW95" s="376">
        <v>0.27688373311149111</v>
      </c>
      <c r="BX95" s="376">
        <v>0.26192505814873901</v>
      </c>
      <c r="BY95" s="376">
        <v>0.28208543761293609</v>
      </c>
      <c r="BZ95" s="376">
        <v>0.29266008497761631</v>
      </c>
      <c r="CA95" s="376">
        <v>0.32478660295575246</v>
      </c>
      <c r="CB95" s="376">
        <v>0.2500680143690765</v>
      </c>
      <c r="CC95" s="376">
        <v>0.23586754693624923</v>
      </c>
      <c r="CD95" s="376">
        <v>0.34157510974078786</v>
      </c>
      <c r="CE95" s="376">
        <v>0.28692269974609919</v>
      </c>
      <c r="CF95" s="376">
        <v>0.35747311858495551</v>
      </c>
      <c r="CG95" s="376">
        <v>0.26012464107675576</v>
      </c>
      <c r="CH95" s="376">
        <v>0.30134160884648742</v>
      </c>
      <c r="CI95" s="376">
        <v>0.3138708412606937</v>
      </c>
      <c r="CJ95" s="376">
        <v>0.3080483046350897</v>
      </c>
      <c r="CK95" s="382">
        <v>0.36025443229268139</v>
      </c>
      <c r="CL95" s="382">
        <v>0.26253204821327886</v>
      </c>
      <c r="CM95" s="382">
        <v>0.32894905547482689</v>
      </c>
      <c r="CN95" s="382">
        <v>0.38458979572950353</v>
      </c>
      <c r="CO95" s="382">
        <v>0.3349385589440021</v>
      </c>
      <c r="CP95" s="382">
        <f>CP98/CP97</f>
        <v>0.39056973660456612</v>
      </c>
      <c r="CQ95" s="382">
        <f>CQ98/CQ97</f>
        <v>0.30601463869674866</v>
      </c>
      <c r="CR95" s="382">
        <f>CR98/CR97</f>
        <v>0.27461629052340547</v>
      </c>
      <c r="CS95" s="382">
        <f>CS98/CS97</f>
        <v>0.3227753077167323</v>
      </c>
    </row>
    <row r="96" spans="1:98" s="1" customFormat="1" ht="12.75" customHeight="1">
      <c r="A96" s="32" t="s">
        <v>314</v>
      </c>
      <c r="B96" s="47">
        <v>0.33474325474746874</v>
      </c>
      <c r="C96" s="47">
        <v>0.3379289044357971</v>
      </c>
      <c r="D96" s="47">
        <v>0.32861784156397383</v>
      </c>
      <c r="E96" s="47">
        <v>0.3326208902027939</v>
      </c>
      <c r="F96" s="47">
        <v>0.32946598689830625</v>
      </c>
      <c r="G96" s="47">
        <v>0.33147301705028365</v>
      </c>
      <c r="H96" s="47">
        <v>0.35342698034190934</v>
      </c>
      <c r="I96" s="47">
        <v>0.31900794015102618</v>
      </c>
      <c r="J96" s="47">
        <v>0.32672132719271241</v>
      </c>
      <c r="K96" s="47">
        <v>0.31682535977045928</v>
      </c>
      <c r="L96" s="47">
        <v>0.34047058852277395</v>
      </c>
      <c r="M96" s="47">
        <v>0.3255900557899869</v>
      </c>
      <c r="N96" s="47">
        <v>0.34181145611781139</v>
      </c>
      <c r="O96" s="47">
        <v>0.32418247342493384</v>
      </c>
      <c r="P96" s="47">
        <v>0.33841654893211282</v>
      </c>
      <c r="Q96" s="47">
        <v>0.33721438316004393</v>
      </c>
      <c r="R96" s="47">
        <v>0.33521782937742861</v>
      </c>
      <c r="S96" s="47">
        <v>0.30930903366053547</v>
      </c>
      <c r="T96" s="47">
        <v>0.30749395239988986</v>
      </c>
      <c r="U96" s="47">
        <v>0.30778898749686728</v>
      </c>
      <c r="V96" s="47">
        <v>0.33690815474143115</v>
      </c>
      <c r="W96" s="47">
        <v>0.31547454963255378</v>
      </c>
      <c r="X96" s="47">
        <v>0.33504845347211432</v>
      </c>
      <c r="Y96" s="47">
        <v>0.31371580846617414</v>
      </c>
      <c r="Z96" s="47">
        <v>0.32424096681030529</v>
      </c>
      <c r="AA96" s="47">
        <v>0.3312082924838356</v>
      </c>
      <c r="AB96" s="47">
        <v>0.32605689070636351</v>
      </c>
      <c r="AC96" s="46">
        <v>31.6</v>
      </c>
      <c r="AD96" s="47">
        <v>0.30347080034812879</v>
      </c>
      <c r="AE96" s="91">
        <v>0.31419999999999998</v>
      </c>
      <c r="AF96" s="91">
        <v>0.30281988453845632</v>
      </c>
      <c r="AG96" s="90">
        <v>0.31791898862033513</v>
      </c>
      <c r="AH96" s="73">
        <v>0.32551382939867851</v>
      </c>
      <c r="AI96" s="73">
        <v>0.31059761985499523</v>
      </c>
      <c r="AJ96" s="73">
        <v>0.30110055027513755</v>
      </c>
      <c r="AK96" s="73">
        <v>0.25511529840823616</v>
      </c>
      <c r="AL96" s="73">
        <v>0.28837155934061731</v>
      </c>
      <c r="AM96" s="73">
        <v>0.27284779663947889</v>
      </c>
      <c r="AN96" s="73">
        <v>0.28340894038556036</v>
      </c>
      <c r="AO96" s="73">
        <v>0.28270781441296916</v>
      </c>
      <c r="AP96" s="73">
        <v>0.40075013657015707</v>
      </c>
      <c r="AQ96" s="73">
        <v>0.31149299570379835</v>
      </c>
      <c r="AR96" s="73">
        <v>0.29183952038112571</v>
      </c>
      <c r="AS96" s="73">
        <v>0.32862975707462377</v>
      </c>
      <c r="AT96" s="73">
        <v>0.30947451744504656</v>
      </c>
      <c r="AU96" s="73">
        <v>0.3240191619671336</v>
      </c>
      <c r="AV96" s="73">
        <v>0.31380446434201398</v>
      </c>
      <c r="AW96" s="73">
        <v>0.30122662967773789</v>
      </c>
      <c r="AX96" s="73">
        <v>0.36246837770150186</v>
      </c>
      <c r="AY96" s="73">
        <v>0.34053936972448079</v>
      </c>
      <c r="AZ96" s="73">
        <v>0.31787185918394767</v>
      </c>
      <c r="BA96" s="73">
        <v>0.33047079752160236</v>
      </c>
      <c r="BB96" s="73">
        <v>0.30789118230551688</v>
      </c>
      <c r="BC96" s="73">
        <v>0.2999908944086877</v>
      </c>
      <c r="BD96" s="73">
        <v>0.31311294007019275</v>
      </c>
      <c r="BE96" s="73">
        <v>0.3061175347926709</v>
      </c>
      <c r="BF96" s="73">
        <v>0.30675465269966423</v>
      </c>
      <c r="BG96" s="230">
        <v>0.30081300813008133</v>
      </c>
      <c r="BH96" s="230">
        <v>0.31826411653604847</v>
      </c>
      <c r="BI96" s="230">
        <v>0.30255576953939978</v>
      </c>
      <c r="BJ96" s="230">
        <v>0.29185527960741142</v>
      </c>
      <c r="BK96" s="230">
        <v>0.30291796821738726</v>
      </c>
      <c r="BL96" s="230">
        <v>0.29968386208948561</v>
      </c>
      <c r="BM96" s="230">
        <v>0.32503713219059854</v>
      </c>
      <c r="BN96" s="230">
        <v>0.29004340850861499</v>
      </c>
      <c r="BO96" s="230">
        <v>0.31315887101804701</v>
      </c>
      <c r="BP96" s="230">
        <v>0.30690730051946663</v>
      </c>
      <c r="BQ96" s="365">
        <v>0.29153823239910892</v>
      </c>
      <c r="BR96" s="365">
        <v>0.28844663315902591</v>
      </c>
      <c r="BS96" s="365">
        <v>0.29770682563826234</v>
      </c>
      <c r="BT96" s="365">
        <v>0.28769845714669745</v>
      </c>
      <c r="BU96" s="365">
        <v>0.29128656836314892</v>
      </c>
      <c r="BV96" s="365">
        <v>0.28246776712513866</v>
      </c>
      <c r="BW96" s="376">
        <v>0.29118023139375454</v>
      </c>
      <c r="BX96" s="376">
        <v>0.29239073517054937</v>
      </c>
      <c r="BY96" s="376">
        <v>0.28619747023120046</v>
      </c>
      <c r="BZ96" s="376">
        <v>0.28806941003294895</v>
      </c>
      <c r="CA96" s="376">
        <v>0.29510185363255764</v>
      </c>
      <c r="CB96" s="376">
        <v>0.28753976758518451</v>
      </c>
      <c r="CC96" s="376">
        <v>0.30469471078149263</v>
      </c>
      <c r="CD96" s="376">
        <v>0.29989769806476479</v>
      </c>
      <c r="CE96" s="376">
        <v>0.29686456463480271</v>
      </c>
      <c r="CF96" s="376">
        <v>0.30445723114324824</v>
      </c>
      <c r="CG96" s="376">
        <v>0.2938850942356997</v>
      </c>
      <c r="CH96" s="376">
        <v>0.32153892020815267</v>
      </c>
      <c r="CI96" s="376">
        <v>0.30317910176757112</v>
      </c>
      <c r="CJ96" s="376">
        <v>0.30585257708354185</v>
      </c>
      <c r="CK96" s="382">
        <v>0.31090551989595233</v>
      </c>
      <c r="CL96" s="382">
        <v>0.30919211906509642</v>
      </c>
      <c r="CM96" s="382">
        <v>0.30551756560389776</v>
      </c>
      <c r="CN96" s="382">
        <v>0.30277404686691028</v>
      </c>
      <c r="CO96" s="382">
        <v>0.3070412280237359</v>
      </c>
      <c r="CP96" s="382">
        <f>CP99/CP97</f>
        <v>0.29739096385082647</v>
      </c>
      <c r="CQ96" s="382">
        <f>CQ99/CQ97</f>
        <v>0.2991453636164772</v>
      </c>
      <c r="CR96" s="382">
        <f>CR99/CR97</f>
        <v>0.30204733360146235</v>
      </c>
      <c r="CS96" s="382">
        <f>CS99/CS97</f>
        <v>0.2995723013074697</v>
      </c>
    </row>
    <row r="97" spans="1:99" s="14" customFormat="1" ht="12">
      <c r="A97" s="1" t="s">
        <v>315</v>
      </c>
      <c r="B97" s="39">
        <v>91163.929690000004</v>
      </c>
      <c r="C97" s="39">
        <v>98165.004220000017</v>
      </c>
      <c r="D97" s="15">
        <v>26275.927530000001</v>
      </c>
      <c r="E97" s="15">
        <v>27568.885839999999</v>
      </c>
      <c r="F97" s="15">
        <v>30624.222230000003</v>
      </c>
      <c r="G97" s="15">
        <v>31119.72797</v>
      </c>
      <c r="H97" s="15">
        <v>115588.76357000001</v>
      </c>
      <c r="I97" s="15">
        <v>30164.524479999996</v>
      </c>
      <c r="J97" s="15">
        <v>29844.002329999996</v>
      </c>
      <c r="K97" s="15">
        <v>31696.56639</v>
      </c>
      <c r="L97" s="15">
        <v>29743.255780000003</v>
      </c>
      <c r="M97" s="15">
        <v>121448.34898000001</v>
      </c>
      <c r="N97" s="15">
        <v>29522.949010000004</v>
      </c>
      <c r="O97" s="15">
        <v>32572.842659999995</v>
      </c>
      <c r="P97" s="15">
        <v>31547.23099</v>
      </c>
      <c r="Q97" s="15">
        <v>31994.561320000001</v>
      </c>
      <c r="R97" s="15">
        <v>125637.58398</v>
      </c>
      <c r="S97" s="15">
        <v>33899.386499999993</v>
      </c>
      <c r="T97" s="15">
        <v>32689</v>
      </c>
      <c r="U97" s="15">
        <v>35911</v>
      </c>
      <c r="V97" s="15">
        <v>34799.613500000007</v>
      </c>
      <c r="W97" s="15">
        <v>137299</v>
      </c>
      <c r="X97" s="15">
        <v>38622</v>
      </c>
      <c r="Y97" s="15">
        <v>41152</v>
      </c>
      <c r="Z97" s="15">
        <v>43628</v>
      </c>
      <c r="AA97" s="15">
        <v>46553</v>
      </c>
      <c r="AB97" s="15">
        <v>169955</v>
      </c>
      <c r="AC97" s="63">
        <v>75716</v>
      </c>
      <c r="AD97" s="15">
        <v>57450</v>
      </c>
      <c r="AE97" s="15">
        <v>56548.000829999997</v>
      </c>
      <c r="AF97" s="15">
        <v>59766</v>
      </c>
      <c r="AG97" s="15">
        <v>219770</v>
      </c>
      <c r="AH97" s="63">
        <v>60234</v>
      </c>
      <c r="AI97" s="63">
        <v>61929</v>
      </c>
      <c r="AJ97" s="63">
        <v>59970</v>
      </c>
      <c r="AK97" s="63">
        <v>131615</v>
      </c>
      <c r="AL97" s="15">
        <v>313748</v>
      </c>
      <c r="AM97" s="63">
        <v>138788</v>
      </c>
      <c r="AN97" s="63">
        <v>140419</v>
      </c>
      <c r="AO97" s="63">
        <v>142122</v>
      </c>
      <c r="AP97" s="82">
        <v>150106</v>
      </c>
      <c r="AQ97" s="39">
        <v>571435</v>
      </c>
      <c r="AR97" s="63">
        <v>149452</v>
      </c>
      <c r="AS97" s="10">
        <v>155768</v>
      </c>
      <c r="AT97" s="10">
        <v>164230</v>
      </c>
      <c r="AU97" s="10">
        <v>164910</v>
      </c>
      <c r="AV97" s="82">
        <v>634360</v>
      </c>
      <c r="AW97" s="10">
        <v>170141</v>
      </c>
      <c r="AX97" s="10">
        <v>171151.48194000084</v>
      </c>
      <c r="AY97" s="82">
        <v>173765.51805999916</v>
      </c>
      <c r="AZ97" s="82">
        <v>178616</v>
      </c>
      <c r="BA97" s="10">
        <v>693674</v>
      </c>
      <c r="BB97" s="10">
        <v>189528</v>
      </c>
      <c r="BC97" s="10">
        <v>208663</v>
      </c>
      <c r="BD97" s="10">
        <v>210563</v>
      </c>
      <c r="BE97" s="10">
        <v>224257</v>
      </c>
      <c r="BF97" s="10">
        <v>833011</v>
      </c>
      <c r="BG97" s="10">
        <v>227919</v>
      </c>
      <c r="BH97" s="10">
        <v>230315</v>
      </c>
      <c r="BI97" s="233">
        <v>249240</v>
      </c>
      <c r="BJ97" s="233">
        <v>267965</v>
      </c>
      <c r="BK97" s="233">
        <v>975439</v>
      </c>
      <c r="BL97" s="10">
        <v>268870</v>
      </c>
      <c r="BM97" s="10">
        <v>274021</v>
      </c>
      <c r="BN97" s="10">
        <v>292339</v>
      </c>
      <c r="BO97" s="10">
        <v>304593</v>
      </c>
      <c r="BP97" s="233">
        <v>1139823</v>
      </c>
      <c r="BQ97" s="361">
        <v>308848</v>
      </c>
      <c r="BR97" s="361">
        <v>295455</v>
      </c>
      <c r="BS97" s="361">
        <v>293218</v>
      </c>
      <c r="BT97" s="361">
        <v>312473</v>
      </c>
      <c r="BU97" s="362">
        <v>1209994</v>
      </c>
      <c r="BV97" s="362">
        <v>318231</v>
      </c>
      <c r="BW97" s="371">
        <v>324555</v>
      </c>
      <c r="BX97" s="371">
        <v>328468</v>
      </c>
      <c r="BY97" s="371">
        <v>345328</v>
      </c>
      <c r="BZ97" s="371">
        <v>1316582</v>
      </c>
      <c r="CA97" s="371">
        <v>337985</v>
      </c>
      <c r="CB97" s="371">
        <v>360218</v>
      </c>
      <c r="CC97" s="371">
        <v>368372</v>
      </c>
      <c r="CD97" s="371">
        <v>352877</v>
      </c>
      <c r="CE97" s="371">
        <v>1419452</v>
      </c>
      <c r="CF97" s="371">
        <v>352102</v>
      </c>
      <c r="CG97" s="371">
        <v>357667</v>
      </c>
      <c r="CH97" s="371">
        <v>368960</v>
      </c>
      <c r="CI97" s="371">
        <v>380013</v>
      </c>
      <c r="CJ97" s="371">
        <v>1458742</v>
      </c>
      <c r="CK97" s="371">
        <v>379826</v>
      </c>
      <c r="CL97" s="371">
        <v>375996</v>
      </c>
      <c r="CM97" s="371">
        <v>374368</v>
      </c>
      <c r="CN97" s="371">
        <v>399813</v>
      </c>
      <c r="CO97" s="371">
        <v>1530003</v>
      </c>
      <c r="CP97" s="371">
        <v>393287</v>
      </c>
      <c r="CQ97" s="371">
        <v>397713</v>
      </c>
      <c r="CR97" s="371">
        <v>415223</v>
      </c>
      <c r="CS97" s="371">
        <f>SUM(CP97:CR97)</f>
        <v>1206223</v>
      </c>
    </row>
    <row r="98" spans="1:99" s="1" customFormat="1" ht="12">
      <c r="A98" s="1" t="s">
        <v>316</v>
      </c>
      <c r="B98" s="39">
        <v>57774.14385</v>
      </c>
      <c r="C98" s="39">
        <v>58833.247199999991</v>
      </c>
      <c r="D98" s="15">
        <v>15426.284279999998</v>
      </c>
      <c r="E98" s="15">
        <v>14659.2718</v>
      </c>
      <c r="F98" s="15">
        <v>14364.31099</v>
      </c>
      <c r="G98" s="15">
        <v>13791.68377</v>
      </c>
      <c r="H98" s="15">
        <v>58241.550839999996</v>
      </c>
      <c r="I98" s="15">
        <v>18201.273270000002</v>
      </c>
      <c r="J98" s="15">
        <v>13596.623169999999</v>
      </c>
      <c r="K98" s="15">
        <v>11847.822199999999</v>
      </c>
      <c r="L98" s="15">
        <v>16095.399060000003</v>
      </c>
      <c r="M98" s="15">
        <v>59741.117700000003</v>
      </c>
      <c r="N98" s="15">
        <v>12021.330029999999</v>
      </c>
      <c r="O98" s="15">
        <v>12838.606229999999</v>
      </c>
      <c r="P98" s="15">
        <v>13704.507870000001</v>
      </c>
      <c r="Q98" s="15">
        <v>13843.342320000002</v>
      </c>
      <c r="R98" s="15">
        <v>52407.786450000007</v>
      </c>
      <c r="S98" s="15">
        <v>20161.054520000002</v>
      </c>
      <c r="T98" s="15">
        <v>12007</v>
      </c>
      <c r="U98" s="15">
        <v>18521</v>
      </c>
      <c r="V98" s="15">
        <v>15175.945479999995</v>
      </c>
      <c r="W98" s="15">
        <v>65865</v>
      </c>
      <c r="X98" s="15">
        <v>16064</v>
      </c>
      <c r="Y98" s="15">
        <v>18509</v>
      </c>
      <c r="Z98" s="15">
        <v>13845</v>
      </c>
      <c r="AA98" s="15">
        <v>20622</v>
      </c>
      <c r="AB98" s="15">
        <v>69040</v>
      </c>
      <c r="AC98" s="63">
        <v>23444</v>
      </c>
      <c r="AD98" s="15">
        <v>28995</v>
      </c>
      <c r="AE98" s="15">
        <v>23116.935940000003</v>
      </c>
      <c r="AF98" s="15">
        <v>25818.912</v>
      </c>
      <c r="AG98" s="15">
        <v>100874.43</v>
      </c>
      <c r="AH98" s="63">
        <v>31259</v>
      </c>
      <c r="AI98" s="63">
        <v>28015</v>
      </c>
      <c r="AJ98" s="63">
        <v>25034</v>
      </c>
      <c r="AK98" s="63">
        <v>43769</v>
      </c>
      <c r="AL98" s="15">
        <v>128077</v>
      </c>
      <c r="AM98" s="63">
        <v>57519</v>
      </c>
      <c r="AN98" s="63">
        <v>43842</v>
      </c>
      <c r="AO98" s="63">
        <v>48318</v>
      </c>
      <c r="AP98" s="82">
        <v>53038</v>
      </c>
      <c r="AQ98" s="39">
        <v>202717</v>
      </c>
      <c r="AR98" s="63">
        <v>65210</v>
      </c>
      <c r="AS98" s="10">
        <v>53639</v>
      </c>
      <c r="AT98" s="10">
        <v>53276</v>
      </c>
      <c r="AU98" s="10">
        <v>65219</v>
      </c>
      <c r="AV98" s="82">
        <v>237344</v>
      </c>
      <c r="AW98" s="10">
        <v>60973</v>
      </c>
      <c r="AX98" s="10">
        <v>55102</v>
      </c>
      <c r="AY98" s="82">
        <v>58131</v>
      </c>
      <c r="AZ98" s="82">
        <v>64388</v>
      </c>
      <c r="BA98" s="10">
        <v>238594</v>
      </c>
      <c r="BB98" s="10">
        <v>73407</v>
      </c>
      <c r="BC98" s="10">
        <v>62290</v>
      </c>
      <c r="BD98" s="10">
        <v>64045</v>
      </c>
      <c r="BE98" s="10">
        <v>64333</v>
      </c>
      <c r="BF98" s="10">
        <v>264075</v>
      </c>
      <c r="BG98" s="10">
        <v>80436</v>
      </c>
      <c r="BH98" s="10">
        <v>62926</v>
      </c>
      <c r="BI98" s="233">
        <v>61655</v>
      </c>
      <c r="BJ98" s="233">
        <v>84316</v>
      </c>
      <c r="BK98" s="233">
        <v>289333</v>
      </c>
      <c r="BL98" s="10">
        <v>103551</v>
      </c>
      <c r="BM98" s="10">
        <v>61859</v>
      </c>
      <c r="BN98" s="10">
        <v>81976</v>
      </c>
      <c r="BO98" s="10">
        <v>123480</v>
      </c>
      <c r="BP98" s="233">
        <v>370866</v>
      </c>
      <c r="BQ98" s="361">
        <v>108952</v>
      </c>
      <c r="BR98" s="361">
        <v>94607</v>
      </c>
      <c r="BS98" s="361">
        <v>92108</v>
      </c>
      <c r="BT98" s="361">
        <v>104859</v>
      </c>
      <c r="BU98" s="362">
        <v>400526</v>
      </c>
      <c r="BV98" s="362">
        <v>112001</v>
      </c>
      <c r="BW98" s="371">
        <v>89864</v>
      </c>
      <c r="BX98" s="371">
        <v>86034</v>
      </c>
      <c r="BY98" s="371">
        <v>97412</v>
      </c>
      <c r="BZ98" s="371">
        <v>385311</v>
      </c>
      <c r="CA98" s="371">
        <v>109773</v>
      </c>
      <c r="CB98" s="371">
        <v>90079</v>
      </c>
      <c r="CC98" s="371">
        <v>86887</v>
      </c>
      <c r="CD98" s="371">
        <v>120534</v>
      </c>
      <c r="CE98" s="371">
        <v>407273</v>
      </c>
      <c r="CF98" s="371">
        <v>125867</v>
      </c>
      <c r="CG98" s="371">
        <v>93038</v>
      </c>
      <c r="CH98" s="371">
        <v>111183</v>
      </c>
      <c r="CI98" s="371">
        <v>119275</v>
      </c>
      <c r="CJ98" s="371">
        <v>449363</v>
      </c>
      <c r="CK98" s="371">
        <v>136834</v>
      </c>
      <c r="CL98" s="371">
        <v>98711</v>
      </c>
      <c r="CM98" s="371">
        <v>123148</v>
      </c>
      <c r="CN98" s="371">
        <v>153764</v>
      </c>
      <c r="CO98" s="371">
        <v>512457</v>
      </c>
      <c r="CP98" s="371">
        <v>153606</v>
      </c>
      <c r="CQ98" s="371">
        <v>121706</v>
      </c>
      <c r="CR98" s="371">
        <v>114027</v>
      </c>
      <c r="CS98" s="371">
        <f>SUM(CP98:CR98)</f>
        <v>389339</v>
      </c>
    </row>
    <row r="99" spans="1:99" s="1" customFormat="1" ht="12">
      <c r="A99" s="34" t="s">
        <v>317</v>
      </c>
      <c r="B99" s="48">
        <v>30516.510539999999</v>
      </c>
      <c r="C99" s="48">
        <v>33172.792330000004</v>
      </c>
      <c r="D99" s="89">
        <v>8634.738589999999</v>
      </c>
      <c r="E99" s="89">
        <v>9169.9873499999994</v>
      </c>
      <c r="F99" s="89">
        <v>10089.6396</v>
      </c>
      <c r="G99" s="89">
        <v>10315.350119999999</v>
      </c>
      <c r="H99" s="89">
        <v>40852.187669999999</v>
      </c>
      <c r="I99" s="89">
        <v>9622.7228200000027</v>
      </c>
      <c r="J99" s="89">
        <v>9750.6720499999992</v>
      </c>
      <c r="K99" s="89">
        <v>10042.276049999999</v>
      </c>
      <c r="L99" s="89">
        <v>10126.703799999999</v>
      </c>
      <c r="M99" s="89">
        <v>39542.37472</v>
      </c>
      <c r="N99" s="89">
        <v>10091.28219</v>
      </c>
      <c r="O99" s="89">
        <v>10559.5447</v>
      </c>
      <c r="P99" s="89">
        <v>10676.10504</v>
      </c>
      <c r="Q99" s="89">
        <v>10789.026260000001</v>
      </c>
      <c r="R99" s="89">
        <v>42115.958189999998</v>
      </c>
      <c r="S99" s="89">
        <v>10485.386479999999</v>
      </c>
      <c r="T99" s="89">
        <v>10051.669809999999</v>
      </c>
      <c r="U99" s="89">
        <v>11053.010330000001</v>
      </c>
      <c r="V99" s="89">
        <v>11724.273569999999</v>
      </c>
      <c r="W99" s="89">
        <v>43314.340190000003</v>
      </c>
      <c r="X99" s="89">
        <v>12940.24137</v>
      </c>
      <c r="Y99" s="89">
        <v>12910.032949999999</v>
      </c>
      <c r="Z99" s="89">
        <v>14145.984899999999</v>
      </c>
      <c r="AA99" s="89">
        <v>15418.739639999998</v>
      </c>
      <c r="AB99" s="89">
        <v>55414.998860000007</v>
      </c>
      <c r="AC99" s="63">
        <v>23956</v>
      </c>
      <c r="AD99" s="89">
        <v>17434.39748</v>
      </c>
      <c r="AE99" s="89">
        <v>18304.786259999997</v>
      </c>
      <c r="AF99" s="89">
        <v>18098.087159999999</v>
      </c>
      <c r="AG99" s="89">
        <v>69868.902180000005</v>
      </c>
      <c r="AH99" s="63">
        <v>19607</v>
      </c>
      <c r="AI99" s="63">
        <v>19235</v>
      </c>
      <c r="AJ99" s="63">
        <v>18057</v>
      </c>
      <c r="AK99" s="63">
        <v>33577</v>
      </c>
      <c r="AL99" s="15">
        <v>90476</v>
      </c>
      <c r="AM99" s="63">
        <v>37868</v>
      </c>
      <c r="AN99" s="63">
        <v>39796</v>
      </c>
      <c r="AO99" s="63">
        <v>40179</v>
      </c>
      <c r="AP99" s="82">
        <v>60155</v>
      </c>
      <c r="AQ99" s="39">
        <v>177998</v>
      </c>
      <c r="AR99" s="63">
        <v>43616</v>
      </c>
      <c r="AS99" s="10">
        <v>51190</v>
      </c>
      <c r="AT99" s="10">
        <v>50825</v>
      </c>
      <c r="AU99" s="10">
        <v>53434</v>
      </c>
      <c r="AV99" s="82">
        <v>199065</v>
      </c>
      <c r="AW99" s="10">
        <v>51251</v>
      </c>
      <c r="AX99" s="10">
        <v>62037</v>
      </c>
      <c r="AY99" s="82">
        <v>59174</v>
      </c>
      <c r="AZ99" s="82">
        <v>56777</v>
      </c>
      <c r="BA99" s="10">
        <v>229239</v>
      </c>
      <c r="BB99" s="10">
        <v>58354</v>
      </c>
      <c r="BC99" s="10">
        <v>62597</v>
      </c>
      <c r="BD99" s="10">
        <v>65930</v>
      </c>
      <c r="BE99" s="10">
        <v>68649</v>
      </c>
      <c r="BF99" s="10">
        <v>255530</v>
      </c>
      <c r="BG99" s="10">
        <v>68561</v>
      </c>
      <c r="BH99" s="10">
        <v>73301</v>
      </c>
      <c r="BI99" s="233">
        <v>75409</v>
      </c>
      <c r="BJ99" s="233">
        <v>78207</v>
      </c>
      <c r="BK99" s="233">
        <v>295478</v>
      </c>
      <c r="BL99" s="10">
        <v>80576</v>
      </c>
      <c r="BM99" s="10">
        <v>89067</v>
      </c>
      <c r="BN99" s="10">
        <v>84791</v>
      </c>
      <c r="BO99" s="10">
        <v>95386</v>
      </c>
      <c r="BP99" s="233">
        <v>349820</v>
      </c>
      <c r="BQ99" s="361">
        <v>90041</v>
      </c>
      <c r="BR99" s="361">
        <v>85223</v>
      </c>
      <c r="BS99" s="361">
        <v>87293</v>
      </c>
      <c r="BT99" s="361">
        <v>89898</v>
      </c>
      <c r="BU99" s="362">
        <v>352455</v>
      </c>
      <c r="BV99" s="362">
        <v>89890</v>
      </c>
      <c r="BW99" s="371">
        <v>94504</v>
      </c>
      <c r="BX99" s="371">
        <v>96041</v>
      </c>
      <c r="BY99" s="371">
        <v>98832</v>
      </c>
      <c r="BZ99" s="371">
        <v>379267</v>
      </c>
      <c r="CA99" s="371">
        <v>99740</v>
      </c>
      <c r="CB99" s="371">
        <v>103577</v>
      </c>
      <c r="CC99" s="371">
        <v>112241</v>
      </c>
      <c r="CD99" s="371">
        <v>105827</v>
      </c>
      <c r="CE99" s="371">
        <v>421385</v>
      </c>
      <c r="CF99" s="371">
        <v>107200</v>
      </c>
      <c r="CG99" s="371">
        <v>105113</v>
      </c>
      <c r="CH99" s="371">
        <v>118635</v>
      </c>
      <c r="CI99" s="371">
        <v>115212</v>
      </c>
      <c r="CJ99" s="371">
        <v>446160</v>
      </c>
      <c r="CK99" s="371">
        <v>118090</v>
      </c>
      <c r="CL99" s="371">
        <v>116255</v>
      </c>
      <c r="CM99" s="371">
        <v>114376</v>
      </c>
      <c r="CN99" s="371">
        <v>121053</v>
      </c>
      <c r="CO99" s="371">
        <v>469774</v>
      </c>
      <c r="CP99" s="371">
        <v>116960</v>
      </c>
      <c r="CQ99" s="371">
        <v>118974</v>
      </c>
      <c r="CR99" s="371">
        <v>125417</v>
      </c>
      <c r="CS99" s="371">
        <f>SUM(CP99:CR99)</f>
        <v>361351</v>
      </c>
    </row>
    <row r="100" spans="1:99" s="1" customFormat="1" ht="12">
      <c r="A100" s="34" t="s">
        <v>318</v>
      </c>
      <c r="B100" s="48"/>
      <c r="C100" s="48"/>
      <c r="D100" s="89"/>
      <c r="E100" s="89"/>
      <c r="F100" s="89"/>
      <c r="G100" s="89"/>
      <c r="H100" s="89"/>
      <c r="I100" s="89"/>
      <c r="J100" s="89"/>
      <c r="K100" s="89"/>
      <c r="L100" s="89"/>
      <c r="M100" s="89"/>
      <c r="N100" s="89"/>
      <c r="O100" s="89"/>
      <c r="P100" s="89"/>
      <c r="Q100" s="89"/>
      <c r="R100" s="89"/>
      <c r="S100" s="89"/>
      <c r="T100" s="10">
        <v>200</v>
      </c>
      <c r="U100" s="10">
        <v>208</v>
      </c>
      <c r="V100" s="10">
        <v>215</v>
      </c>
      <c r="W100" s="10">
        <v>215</v>
      </c>
      <c r="X100" s="10">
        <v>219</v>
      </c>
      <c r="Y100" s="10">
        <v>222</v>
      </c>
      <c r="Z100" s="10">
        <v>229</v>
      </c>
      <c r="AA100" s="10">
        <v>237</v>
      </c>
      <c r="AB100" s="10">
        <v>237</v>
      </c>
      <c r="AC100" s="10">
        <v>251</v>
      </c>
      <c r="AD100" s="10">
        <v>267</v>
      </c>
      <c r="AE100" s="10">
        <v>270</v>
      </c>
      <c r="AF100" s="10">
        <v>301</v>
      </c>
      <c r="AG100" s="10">
        <v>301</v>
      </c>
      <c r="AH100" s="10">
        <v>315.37449996999999</v>
      </c>
      <c r="AI100" s="10">
        <v>328.39488572999898</v>
      </c>
      <c r="AJ100" s="10">
        <v>325.93762397000103</v>
      </c>
      <c r="AK100" s="10">
        <v>325.590906960003</v>
      </c>
      <c r="AL100" s="10">
        <v>325.590906960003</v>
      </c>
      <c r="AM100" s="10">
        <v>333</v>
      </c>
      <c r="AN100" s="10">
        <v>334</v>
      </c>
      <c r="AO100" s="77">
        <v>341</v>
      </c>
      <c r="AP100" s="77">
        <v>345</v>
      </c>
      <c r="AQ100" s="77">
        <v>345</v>
      </c>
      <c r="AR100" s="10">
        <v>356</v>
      </c>
      <c r="AS100" s="10">
        <v>365</v>
      </c>
      <c r="AT100" s="10">
        <v>376</v>
      </c>
      <c r="AU100" s="10">
        <v>388</v>
      </c>
      <c r="AV100" s="10">
        <v>388</v>
      </c>
      <c r="AW100" s="165">
        <v>403</v>
      </c>
      <c r="AX100" s="10">
        <v>421</v>
      </c>
      <c r="AY100" s="10">
        <v>440</v>
      </c>
      <c r="AZ100" s="10">
        <v>449</v>
      </c>
      <c r="BA100" s="165">
        <v>449</v>
      </c>
      <c r="BB100" s="10">
        <v>456</v>
      </c>
      <c r="BC100" s="10">
        <v>466.96600000000001</v>
      </c>
      <c r="BD100" s="10">
        <v>474</v>
      </c>
      <c r="BE100" s="10">
        <v>482</v>
      </c>
      <c r="BF100" s="10">
        <v>482</v>
      </c>
      <c r="BG100" s="165">
        <v>573</v>
      </c>
      <c r="BH100" s="165">
        <v>622</v>
      </c>
      <c r="BI100" s="233">
        <v>682.65599999999995</v>
      </c>
      <c r="BJ100" s="233">
        <v>741</v>
      </c>
      <c r="BK100" s="233">
        <v>741</v>
      </c>
      <c r="BL100" s="165">
        <v>815</v>
      </c>
      <c r="BM100" s="165">
        <v>874</v>
      </c>
      <c r="BN100" s="165">
        <v>930</v>
      </c>
      <c r="BO100" s="165">
        <v>970</v>
      </c>
      <c r="BP100" s="233">
        <v>970</v>
      </c>
      <c r="BQ100" s="363">
        <v>983</v>
      </c>
      <c r="BR100" s="363">
        <v>980</v>
      </c>
      <c r="BS100" s="363">
        <v>972</v>
      </c>
      <c r="BT100" s="363">
        <v>958</v>
      </c>
      <c r="BU100" s="362">
        <v>958</v>
      </c>
      <c r="BV100" s="362">
        <v>961</v>
      </c>
      <c r="BW100" s="371">
        <v>1042</v>
      </c>
      <c r="BX100" s="371">
        <v>1006</v>
      </c>
      <c r="BY100" s="371">
        <v>1020</v>
      </c>
      <c r="BZ100" s="371">
        <v>1020</v>
      </c>
      <c r="CA100" s="371">
        <v>1034</v>
      </c>
      <c r="CB100" s="371">
        <v>1047</v>
      </c>
      <c r="CC100" s="371">
        <v>1054</v>
      </c>
      <c r="CD100" s="371">
        <v>1048</v>
      </c>
      <c r="CE100" s="371">
        <v>1048</v>
      </c>
      <c r="CF100" s="371">
        <v>739</v>
      </c>
      <c r="CG100" s="371">
        <v>614.1</v>
      </c>
      <c r="CH100" s="371">
        <v>627.02</v>
      </c>
      <c r="CI100" s="371">
        <v>594.79999999999995</v>
      </c>
      <c r="CJ100" s="371">
        <v>594.79999999999995</v>
      </c>
      <c r="CK100" s="371">
        <v>696</v>
      </c>
      <c r="CL100" s="371">
        <v>664.7</v>
      </c>
      <c r="CM100" s="371">
        <v>682.5</v>
      </c>
      <c r="CN100" s="371">
        <v>697.9</v>
      </c>
      <c r="CO100" s="371">
        <v>697.9</v>
      </c>
      <c r="CP100" s="371">
        <v>729.2</v>
      </c>
      <c r="CQ100" s="371">
        <v>752.9</v>
      </c>
      <c r="CR100" s="371">
        <v>765.7</v>
      </c>
      <c r="CS100" s="371">
        <f>CR100</f>
        <v>765.7</v>
      </c>
    </row>
    <row r="101" spans="1:99" s="1" customFormat="1" ht="12">
      <c r="A101" s="34" t="s">
        <v>319</v>
      </c>
      <c r="B101" s="48"/>
      <c r="C101" s="48"/>
      <c r="D101" s="89"/>
      <c r="E101" s="89"/>
      <c r="F101" s="89"/>
      <c r="G101" s="89"/>
      <c r="H101" s="89"/>
      <c r="I101" s="89"/>
      <c r="J101" s="89"/>
      <c r="K101" s="89"/>
      <c r="L101" s="89"/>
      <c r="M101" s="89"/>
      <c r="N101" s="89"/>
      <c r="O101" s="89"/>
      <c r="P101" s="89"/>
      <c r="Q101" s="89"/>
      <c r="R101" s="89"/>
      <c r="S101" s="89"/>
      <c r="T101" s="89"/>
      <c r="U101" s="89"/>
      <c r="V101" s="89"/>
      <c r="W101" s="89"/>
      <c r="X101" s="89"/>
      <c r="Y101" s="89"/>
      <c r="Z101" s="89"/>
      <c r="AA101" s="10"/>
      <c r="AB101" s="10"/>
      <c r="AC101" s="10"/>
      <c r="AD101" s="10"/>
      <c r="AE101" s="10"/>
      <c r="AF101" s="10"/>
      <c r="AG101" s="10"/>
      <c r="AH101" s="10"/>
      <c r="AI101" s="10"/>
      <c r="AJ101" s="10"/>
      <c r="AK101" s="10"/>
      <c r="AL101" s="10"/>
      <c r="AM101" s="10">
        <v>18</v>
      </c>
      <c r="AN101" s="10">
        <v>18</v>
      </c>
      <c r="AO101" s="77">
        <v>19</v>
      </c>
      <c r="AP101" s="77">
        <v>20</v>
      </c>
      <c r="AQ101" s="77">
        <v>20</v>
      </c>
      <c r="AR101" s="10">
        <v>20</v>
      </c>
      <c r="AS101" s="10">
        <v>23</v>
      </c>
      <c r="AT101" s="10">
        <v>19</v>
      </c>
      <c r="AU101" s="10">
        <v>19</v>
      </c>
      <c r="AV101" s="10">
        <v>19</v>
      </c>
      <c r="AW101" s="165">
        <v>19</v>
      </c>
      <c r="AX101" s="10">
        <v>18</v>
      </c>
      <c r="AY101" s="10">
        <v>17</v>
      </c>
      <c r="AZ101" s="10">
        <v>17</v>
      </c>
      <c r="BA101" s="165">
        <v>17</v>
      </c>
      <c r="BB101" s="10">
        <v>16</v>
      </c>
      <c r="BC101" s="10">
        <v>14.116</v>
      </c>
      <c r="BD101" s="10">
        <v>13</v>
      </c>
      <c r="BE101" s="10">
        <v>11</v>
      </c>
      <c r="BF101" s="10">
        <v>11</v>
      </c>
      <c r="BG101" s="165">
        <v>10</v>
      </c>
      <c r="BH101" s="165">
        <v>10</v>
      </c>
      <c r="BI101" s="233">
        <v>9.4640000000000004</v>
      </c>
      <c r="BJ101" s="233">
        <v>9</v>
      </c>
      <c r="BK101" s="233">
        <v>9.4640000000000004</v>
      </c>
      <c r="BL101" s="165">
        <v>10</v>
      </c>
      <c r="BM101" s="165">
        <v>10</v>
      </c>
      <c r="BN101" s="165">
        <v>9</v>
      </c>
      <c r="BO101" s="165">
        <v>9</v>
      </c>
      <c r="BP101" s="233">
        <v>9</v>
      </c>
      <c r="BQ101" s="363">
        <v>8</v>
      </c>
      <c r="BR101" s="363">
        <v>8</v>
      </c>
      <c r="BS101" s="363">
        <v>8</v>
      </c>
      <c r="BT101" s="363">
        <v>8</v>
      </c>
      <c r="BU101" s="362">
        <v>8</v>
      </c>
      <c r="BV101" s="362">
        <v>7</v>
      </c>
      <c r="BW101" s="371">
        <v>7</v>
      </c>
      <c r="BX101" s="371">
        <v>6</v>
      </c>
      <c r="BY101" s="371">
        <v>6</v>
      </c>
      <c r="BZ101" s="371">
        <v>6</v>
      </c>
      <c r="CA101" s="371">
        <v>6</v>
      </c>
      <c r="CB101" s="371">
        <v>5</v>
      </c>
      <c r="CC101" s="371">
        <v>5</v>
      </c>
      <c r="CD101" s="371">
        <v>4</v>
      </c>
      <c r="CE101" s="371">
        <v>4</v>
      </c>
      <c r="CF101" s="371">
        <v>3</v>
      </c>
      <c r="CG101" s="371">
        <v>1</v>
      </c>
      <c r="CH101" s="371">
        <v>0</v>
      </c>
      <c r="CI101" s="371">
        <v>0</v>
      </c>
      <c r="CJ101" s="371">
        <v>0</v>
      </c>
      <c r="CK101" s="371">
        <v>0</v>
      </c>
      <c r="CL101" s="371">
        <v>0</v>
      </c>
      <c r="CM101" s="371">
        <v>0</v>
      </c>
      <c r="CN101" s="371">
        <v>0</v>
      </c>
      <c r="CO101" s="371">
        <v>0</v>
      </c>
      <c r="CP101" s="371">
        <v>0</v>
      </c>
      <c r="CQ101" s="371">
        <v>0</v>
      </c>
      <c r="CR101" s="371">
        <v>0</v>
      </c>
      <c r="CS101" s="371">
        <f>CR101</f>
        <v>0</v>
      </c>
    </row>
    <row r="102" spans="1:99" s="1" customFormat="1" ht="12">
      <c r="A102" s="34" t="s">
        <v>320</v>
      </c>
      <c r="B102" s="173"/>
      <c r="C102" s="173"/>
      <c r="D102" s="173"/>
      <c r="E102" s="173"/>
      <c r="F102" s="173"/>
      <c r="G102" s="173"/>
      <c r="H102" s="173"/>
      <c r="I102" s="173"/>
      <c r="J102" s="173"/>
      <c r="K102" s="173"/>
      <c r="L102" s="173"/>
      <c r="M102" s="173"/>
      <c r="N102" s="173"/>
      <c r="O102" s="173"/>
      <c r="P102" s="173"/>
      <c r="Q102" s="173"/>
      <c r="R102" s="173"/>
      <c r="S102" s="173"/>
      <c r="T102" s="173"/>
      <c r="U102" s="173"/>
      <c r="V102" s="173"/>
      <c r="W102" s="173"/>
      <c r="X102" s="173"/>
      <c r="Y102" s="173"/>
      <c r="Z102" s="173"/>
      <c r="AA102" s="173"/>
      <c r="AB102" s="173"/>
      <c r="AC102" s="173"/>
      <c r="AD102" s="173"/>
      <c r="AE102" s="173"/>
      <c r="AF102" s="173"/>
      <c r="AG102" s="173"/>
      <c r="AH102" s="173"/>
      <c r="AI102" s="173"/>
      <c r="AJ102" s="173"/>
      <c r="AK102" s="10">
        <v>1063.9659999999999</v>
      </c>
      <c r="AL102" s="77">
        <v>1063.9659999999999</v>
      </c>
      <c r="AM102" s="77">
        <v>1070</v>
      </c>
      <c r="AN102" s="77">
        <v>1052</v>
      </c>
      <c r="AO102" s="77">
        <v>988</v>
      </c>
      <c r="AP102" s="77">
        <v>910</v>
      </c>
      <c r="AQ102" s="77">
        <v>910</v>
      </c>
      <c r="AR102" s="77">
        <v>963</v>
      </c>
      <c r="AS102" s="77">
        <v>1034</v>
      </c>
      <c r="AT102" s="77">
        <v>1284</v>
      </c>
      <c r="AU102" s="77">
        <v>1280</v>
      </c>
      <c r="AV102" s="77">
        <v>1280</v>
      </c>
      <c r="AW102" s="165">
        <v>1255</v>
      </c>
      <c r="AX102" s="77">
        <v>1314</v>
      </c>
      <c r="AY102" s="77">
        <v>1229</v>
      </c>
      <c r="AZ102" s="77">
        <v>1191</v>
      </c>
      <c r="BA102" s="165">
        <v>1191</v>
      </c>
      <c r="BB102" s="10">
        <v>1212</v>
      </c>
      <c r="BC102" s="10">
        <v>1210.3520000000001</v>
      </c>
      <c r="BD102" s="10">
        <v>1194</v>
      </c>
      <c r="BE102" s="10">
        <v>1358</v>
      </c>
      <c r="BF102" s="10">
        <v>1358</v>
      </c>
      <c r="BG102" s="165">
        <v>1286</v>
      </c>
      <c r="BH102" s="165">
        <v>1274</v>
      </c>
      <c r="BI102" s="233">
        <v>1325</v>
      </c>
      <c r="BJ102" s="233">
        <v>1449</v>
      </c>
      <c r="BK102" s="233">
        <v>1449</v>
      </c>
      <c r="BL102" s="165">
        <v>1473</v>
      </c>
      <c r="BM102" s="165">
        <v>1419</v>
      </c>
      <c r="BN102" s="165">
        <v>1371</v>
      </c>
      <c r="BO102" s="165">
        <v>1386</v>
      </c>
      <c r="BP102" s="233">
        <v>1386</v>
      </c>
      <c r="BQ102" s="363">
        <v>1387</v>
      </c>
      <c r="BR102" s="363">
        <v>1308</v>
      </c>
      <c r="BS102" s="363">
        <v>1302</v>
      </c>
      <c r="BT102" s="363">
        <v>1251</v>
      </c>
      <c r="BU102" s="362">
        <v>1251</v>
      </c>
      <c r="BV102" s="362">
        <v>1214</v>
      </c>
      <c r="BW102" s="371">
        <v>1177</v>
      </c>
      <c r="BX102" s="371">
        <v>1278</v>
      </c>
      <c r="BY102" s="371">
        <v>1140</v>
      </c>
      <c r="BZ102" s="371">
        <v>1140</v>
      </c>
      <c r="CA102" s="371">
        <v>1137</v>
      </c>
      <c r="CB102" s="371">
        <v>1121</v>
      </c>
      <c r="CC102" s="371">
        <v>1127</v>
      </c>
      <c r="CD102" s="371">
        <v>1086</v>
      </c>
      <c r="CE102" s="371">
        <v>1086</v>
      </c>
      <c r="CF102" s="371">
        <v>1072</v>
      </c>
      <c r="CG102" s="371">
        <v>1069</v>
      </c>
      <c r="CH102" s="371">
        <v>1069</v>
      </c>
      <c r="CI102" s="371">
        <v>1070</v>
      </c>
      <c r="CJ102" s="371">
        <v>1070</v>
      </c>
      <c r="CK102" s="371">
        <v>1063</v>
      </c>
      <c r="CL102" s="371">
        <v>1015.6</v>
      </c>
      <c r="CM102" s="371">
        <v>1017.8</v>
      </c>
      <c r="CN102" s="371">
        <v>1016.7</v>
      </c>
      <c r="CO102" s="371">
        <v>1016.7</v>
      </c>
      <c r="CP102" s="371">
        <v>1026.4000000000001</v>
      </c>
      <c r="CQ102" s="371">
        <v>1016.7</v>
      </c>
      <c r="CR102" s="371">
        <v>1014.7</v>
      </c>
      <c r="CS102" s="371">
        <f>CR102</f>
        <v>1014.7</v>
      </c>
    </row>
    <row r="103" spans="1:99" s="22" customFormat="1">
      <c r="A103" s="367" t="s">
        <v>321</v>
      </c>
      <c r="B103" s="15"/>
      <c r="C103" s="15"/>
      <c r="D103" s="15"/>
      <c r="E103" s="15"/>
      <c r="F103" s="15"/>
      <c r="G103" s="15"/>
      <c r="H103" s="15"/>
      <c r="I103" s="15"/>
      <c r="J103" s="15"/>
      <c r="K103" s="15"/>
      <c r="L103" s="15"/>
      <c r="M103" s="15"/>
      <c r="N103" s="15"/>
      <c r="O103" s="15"/>
      <c r="P103" s="15"/>
      <c r="Q103" s="15">
        <v>386</v>
      </c>
      <c r="R103" s="15">
        <v>386</v>
      </c>
      <c r="S103" s="15">
        <v>374</v>
      </c>
      <c r="T103" s="15">
        <v>380</v>
      </c>
      <c r="U103" s="15">
        <v>393</v>
      </c>
      <c r="V103" s="15">
        <v>405</v>
      </c>
      <c r="W103" s="15">
        <v>405</v>
      </c>
      <c r="X103" s="15">
        <v>414</v>
      </c>
      <c r="Y103" s="15">
        <v>429</v>
      </c>
      <c r="Z103" s="15">
        <v>446</v>
      </c>
      <c r="AA103" s="15">
        <v>463</v>
      </c>
      <c r="AB103" s="15">
        <v>463</v>
      </c>
      <c r="AC103" s="15">
        <v>486</v>
      </c>
      <c r="AD103" s="15">
        <v>524</v>
      </c>
      <c r="AE103" s="15">
        <v>544</v>
      </c>
      <c r="AF103" s="15">
        <v>592</v>
      </c>
      <c r="AG103" s="15">
        <v>592</v>
      </c>
      <c r="AH103" s="15">
        <v>1748.22347135</v>
      </c>
      <c r="AI103" s="15">
        <v>1824.6748636499999</v>
      </c>
      <c r="AJ103" s="15">
        <v>1714.3477644100001</v>
      </c>
      <c r="AK103" s="10">
        <v>1709.9232286400002</v>
      </c>
      <c r="AL103" s="77">
        <v>1709.9232286400002</v>
      </c>
      <c r="AM103" s="77">
        <v>1421</v>
      </c>
      <c r="AN103" s="77">
        <v>1404</v>
      </c>
      <c r="AO103" s="77">
        <v>1348</v>
      </c>
      <c r="AP103" s="77">
        <v>1275</v>
      </c>
      <c r="AQ103" s="77">
        <v>1275</v>
      </c>
      <c r="AR103" s="77">
        <v>1339</v>
      </c>
      <c r="AS103" s="77">
        <v>1744</v>
      </c>
      <c r="AT103" s="77">
        <v>2004</v>
      </c>
      <c r="AU103" s="77">
        <v>2019</v>
      </c>
      <c r="AV103" s="77">
        <v>2019</v>
      </c>
      <c r="AW103" s="174">
        <v>2018</v>
      </c>
      <c r="AX103" s="77">
        <v>2101</v>
      </c>
      <c r="AY103" s="77">
        <v>2041</v>
      </c>
      <c r="AZ103" s="77">
        <v>2018</v>
      </c>
      <c r="BA103" s="174">
        <v>2018</v>
      </c>
      <c r="BB103" s="10">
        <v>2050</v>
      </c>
      <c r="BC103" s="10">
        <v>2067.2060000000001</v>
      </c>
      <c r="BD103" s="10">
        <v>2059</v>
      </c>
      <c r="BE103" s="10">
        <v>2232</v>
      </c>
      <c r="BF103" s="10">
        <v>2232</v>
      </c>
      <c r="BG103" s="174">
        <v>2268</v>
      </c>
      <c r="BH103" s="174">
        <v>2314</v>
      </c>
      <c r="BI103" s="241">
        <v>2490</v>
      </c>
      <c r="BJ103" s="241">
        <v>2592</v>
      </c>
      <c r="BK103" s="233">
        <v>2592</v>
      </c>
      <c r="BL103" s="165">
        <v>2691</v>
      </c>
      <c r="BM103" s="165">
        <v>2699</v>
      </c>
      <c r="BN103" s="174">
        <v>2712</v>
      </c>
      <c r="BO103" s="174">
        <v>2775</v>
      </c>
      <c r="BP103" s="233">
        <v>2775</v>
      </c>
      <c r="BQ103" s="364">
        <v>2796</v>
      </c>
      <c r="BR103" s="364">
        <v>2717</v>
      </c>
      <c r="BS103" s="364">
        <v>2706</v>
      </c>
      <c r="BT103" s="364">
        <v>2641</v>
      </c>
      <c r="BU103" s="362">
        <v>2641</v>
      </c>
      <c r="BV103" s="362">
        <v>2591</v>
      </c>
      <c r="BW103" s="371">
        <v>2638</v>
      </c>
      <c r="BX103" s="371">
        <v>2566</v>
      </c>
      <c r="BY103" s="371">
        <v>2597</v>
      </c>
      <c r="BZ103" s="371">
        <v>2597</v>
      </c>
      <c r="CA103" s="371">
        <v>2611</v>
      </c>
      <c r="CB103" s="371">
        <v>2619</v>
      </c>
      <c r="CC103" s="371">
        <v>2613</v>
      </c>
      <c r="CD103" s="371">
        <v>2571</v>
      </c>
      <c r="CE103" s="371">
        <v>2571</v>
      </c>
      <c r="CF103" s="371">
        <v>2580</v>
      </c>
      <c r="CG103" s="371">
        <v>2575</v>
      </c>
      <c r="CH103" s="371">
        <v>2557</v>
      </c>
      <c r="CI103" s="371">
        <v>2519</v>
      </c>
      <c r="CJ103" s="371">
        <v>2519</v>
      </c>
      <c r="CK103" s="371">
        <v>2647</v>
      </c>
      <c r="CL103" s="371">
        <v>2347</v>
      </c>
      <c r="CM103" s="371">
        <v>2386.6999999999998</v>
      </c>
      <c r="CN103" s="371">
        <v>2421</v>
      </c>
      <c r="CO103" s="371">
        <f>CN103</f>
        <v>2421</v>
      </c>
      <c r="CP103" s="371">
        <v>2482.9</v>
      </c>
      <c r="CQ103" s="371">
        <v>2524.3000000000002</v>
      </c>
      <c r="CR103" s="371">
        <v>2566.9</v>
      </c>
      <c r="CS103" s="426">
        <f>CR103</f>
        <v>2566.9</v>
      </c>
    </row>
    <row r="104" spans="1:99" s="22" customFormat="1" ht="13.5" customHeight="1">
      <c r="A104" s="21"/>
      <c r="B104" s="42"/>
      <c r="C104" s="42"/>
      <c r="D104" s="57"/>
      <c r="E104" s="57"/>
      <c r="F104" s="57"/>
      <c r="G104" s="57"/>
      <c r="H104" s="57"/>
      <c r="I104" s="57"/>
      <c r="J104" s="57"/>
      <c r="K104" s="57"/>
      <c r="L104" s="57"/>
      <c r="M104" s="57"/>
      <c r="N104" s="57"/>
      <c r="O104" s="57"/>
      <c r="P104" s="57"/>
      <c r="Q104" s="57"/>
      <c r="R104" s="57"/>
      <c r="S104" s="57"/>
      <c r="T104" s="57"/>
      <c r="U104" s="57"/>
      <c r="V104" s="57"/>
      <c r="W104" s="57"/>
      <c r="X104" s="57"/>
      <c r="Y104" s="57"/>
      <c r="Z104" s="57"/>
      <c r="AA104" s="57"/>
      <c r="AB104" s="57"/>
      <c r="AC104" s="72"/>
      <c r="AD104" s="57"/>
      <c r="AE104" s="57"/>
      <c r="AF104" s="72"/>
      <c r="AG104" s="72"/>
      <c r="AH104" s="72"/>
      <c r="AI104" s="72"/>
      <c r="AJ104" s="72"/>
      <c r="AK104" s="72"/>
      <c r="AL104" s="72"/>
      <c r="AM104" s="72"/>
      <c r="AN104" s="72"/>
      <c r="AO104" s="72"/>
      <c r="AP104" s="57"/>
      <c r="AQ104" s="57"/>
      <c r="AR104" s="72"/>
      <c r="AS104" s="72"/>
      <c r="AT104" s="72"/>
      <c r="AU104" s="72"/>
      <c r="AV104" s="72"/>
      <c r="AW104" s="72"/>
      <c r="AX104" s="72"/>
      <c r="AY104" s="72"/>
      <c r="AZ104" s="72"/>
      <c r="BA104" s="72"/>
      <c r="BB104" s="72"/>
      <c r="BC104" s="72"/>
      <c r="BD104" s="72"/>
      <c r="BE104" s="72"/>
      <c r="BF104" s="72"/>
      <c r="BG104" s="72"/>
      <c r="BH104" s="72"/>
      <c r="BI104" s="72"/>
      <c r="BJ104" s="72"/>
      <c r="BK104" s="72"/>
      <c r="BL104" s="72"/>
      <c r="BM104" s="72"/>
      <c r="BN104" s="72"/>
      <c r="BO104" s="72"/>
      <c r="BP104" s="72"/>
      <c r="BQ104" s="255"/>
      <c r="BR104" s="255"/>
      <c r="BS104" s="255"/>
      <c r="BT104" s="277"/>
      <c r="BU104" s="277"/>
      <c r="BV104" s="288"/>
      <c r="BW104" s="288"/>
      <c r="BX104" s="288"/>
      <c r="BY104" s="288"/>
      <c r="BZ104" s="288"/>
      <c r="CA104" s="288"/>
      <c r="CB104" s="288"/>
      <c r="CC104" s="288"/>
      <c r="CD104" s="288"/>
      <c r="CE104" s="288"/>
      <c r="CF104" s="288"/>
      <c r="CG104" s="288"/>
      <c r="CH104" s="288"/>
      <c r="CI104" s="288"/>
      <c r="CJ104" s="288"/>
      <c r="CK104" s="288"/>
      <c r="CL104" s="288"/>
      <c r="CM104" s="288"/>
      <c r="CN104" s="288"/>
      <c r="CO104" s="288"/>
      <c r="CP104" s="288"/>
      <c r="CQ104" s="288"/>
      <c r="CR104" s="288"/>
      <c r="CS104" s="288"/>
    </row>
    <row r="105" spans="1:99" s="22" customFormat="1" ht="15">
      <c r="A105" s="67" t="s">
        <v>322</v>
      </c>
      <c r="B105" s="68"/>
      <c r="C105" s="68"/>
      <c r="D105" s="65"/>
      <c r="E105" s="65"/>
      <c r="F105" s="65"/>
      <c r="G105" s="65"/>
      <c r="H105" s="65"/>
      <c r="I105" s="65"/>
      <c r="J105" s="65"/>
      <c r="K105" s="65"/>
      <c r="L105" s="65"/>
      <c r="M105" s="65"/>
      <c r="N105" s="65"/>
      <c r="O105" s="65"/>
      <c r="P105" s="65"/>
      <c r="Q105" s="65"/>
      <c r="R105" s="65"/>
      <c r="S105" s="65"/>
      <c r="T105" s="65"/>
      <c r="U105" s="65"/>
      <c r="V105" s="65"/>
      <c r="W105" s="65"/>
      <c r="X105" s="65"/>
      <c r="Y105" s="65"/>
      <c r="Z105" s="65"/>
      <c r="AA105" s="65"/>
      <c r="AB105" s="65"/>
      <c r="AC105" s="30"/>
      <c r="AD105" s="65"/>
      <c r="AE105" s="64"/>
      <c r="AF105" s="64"/>
      <c r="AG105" s="65"/>
      <c r="AH105" s="30"/>
      <c r="AI105" s="30"/>
      <c r="AJ105" s="30"/>
      <c r="AK105" s="30"/>
      <c r="AL105" s="30"/>
      <c r="AM105" s="30"/>
      <c r="AN105" s="30"/>
      <c r="AO105" s="30"/>
      <c r="AR105" s="30"/>
      <c r="AS105" s="30"/>
      <c r="AT105" s="30"/>
      <c r="AU105" s="30"/>
      <c r="AV105" s="30"/>
      <c r="AW105" s="159"/>
      <c r="AX105" s="30"/>
      <c r="AY105" s="30"/>
      <c r="AZ105" s="30"/>
      <c r="BA105" s="159"/>
      <c r="BB105" s="159"/>
      <c r="BC105" s="159"/>
      <c r="BD105" s="159"/>
      <c r="BE105" s="159"/>
      <c r="BF105" s="159"/>
      <c r="BG105" s="159"/>
      <c r="BH105" s="159"/>
      <c r="BI105" s="159"/>
      <c r="BJ105" s="159"/>
      <c r="BK105" s="159"/>
      <c r="BL105" s="159"/>
      <c r="BM105" s="159"/>
      <c r="BN105" s="159"/>
      <c r="BO105" s="159"/>
      <c r="BP105" s="159"/>
      <c r="BQ105" s="253"/>
      <c r="BR105" s="253"/>
      <c r="BS105" s="253"/>
      <c r="BT105" s="270"/>
      <c r="BU105" s="270"/>
      <c r="BV105" s="284"/>
      <c r="BW105" s="372"/>
      <c r="BX105" s="372"/>
      <c r="BY105" s="372"/>
      <c r="BZ105" s="372"/>
      <c r="CA105" s="372"/>
      <c r="CB105" s="372"/>
      <c r="CC105" s="372"/>
      <c r="CD105" s="372"/>
      <c r="CE105" s="372"/>
      <c r="CF105" s="372"/>
      <c r="CG105" s="372"/>
      <c r="CH105" s="372"/>
      <c r="CI105" s="372"/>
      <c r="CJ105" s="372"/>
      <c r="CK105" s="372"/>
      <c r="CL105" s="372"/>
      <c r="CM105" s="372"/>
      <c r="CN105" s="372"/>
      <c r="CO105" s="372"/>
      <c r="CP105" s="372"/>
      <c r="CQ105" s="372"/>
      <c r="CR105" s="372"/>
      <c r="CS105" s="372"/>
    </row>
    <row r="106" spans="1:99" s="22" customFormat="1">
      <c r="A106" s="32" t="s">
        <v>323</v>
      </c>
      <c r="B106" s="69">
        <v>0.56983764837046935</v>
      </c>
      <c r="C106" s="69">
        <v>0.59520386160867511</v>
      </c>
      <c r="D106" s="66">
        <v>0.52410326888233405</v>
      </c>
      <c r="E106" s="66">
        <v>0.56646405867663008</v>
      </c>
      <c r="F106" s="66">
        <v>0.55438941531624797</v>
      </c>
      <c r="G106" s="66">
        <v>0.6277568575151582</v>
      </c>
      <c r="H106" s="66">
        <v>0.5678615345395488</v>
      </c>
      <c r="I106" s="66">
        <v>0.43641040961395644</v>
      </c>
      <c r="J106" s="66">
        <v>0.53106651192185694</v>
      </c>
      <c r="K106" s="66">
        <v>0.49357604227097307</v>
      </c>
      <c r="L106" s="66">
        <v>0.4318011211642509</v>
      </c>
      <c r="M106" s="66">
        <v>0.4708742221438883</v>
      </c>
      <c r="N106" s="66">
        <v>0.52864068808308873</v>
      </c>
      <c r="O106" s="66">
        <v>0.49012301778025769</v>
      </c>
      <c r="P106" s="66">
        <v>0.56043513770544673</v>
      </c>
      <c r="Q106" s="66">
        <v>0.54312455724820463</v>
      </c>
      <c r="R106" s="66">
        <v>0.53041901662242963</v>
      </c>
      <c r="S106" s="66">
        <v>0.65880518120215226</v>
      </c>
      <c r="T106" s="66">
        <v>0.6084698217355895</v>
      </c>
      <c r="U106" s="66">
        <v>0.5315706393054459</v>
      </c>
      <c r="V106" s="66">
        <v>0.53583928718706919</v>
      </c>
      <c r="W106" s="66">
        <v>0.58615660290869687</v>
      </c>
      <c r="X106" s="66">
        <v>0.64819912969564719</v>
      </c>
      <c r="Y106" s="66">
        <v>0.62746665600724838</v>
      </c>
      <c r="Z106" s="66">
        <v>0.53054085568212395</v>
      </c>
      <c r="AA106" s="66">
        <v>0.54264178469393953</v>
      </c>
      <c r="AB106" s="66">
        <v>0.58638261843830763</v>
      </c>
      <c r="AC106" s="66">
        <v>0.62042815573114174</v>
      </c>
      <c r="AD106" s="66">
        <v>0.63055157363467951</v>
      </c>
      <c r="AE106" s="66">
        <v>0.55905150289392513</v>
      </c>
      <c r="AF106" s="66">
        <v>0.55288609474681738</v>
      </c>
      <c r="AG106" s="66">
        <v>0.59055475864661522</v>
      </c>
      <c r="AH106" s="62">
        <v>0.70165412440469699</v>
      </c>
      <c r="AI106" s="62">
        <v>0.6285007479962893</v>
      </c>
      <c r="AJ106" s="62">
        <v>0.6264492861613663</v>
      </c>
      <c r="AK106" s="62">
        <v>0.53658497619580148</v>
      </c>
      <c r="AL106" s="62">
        <v>0.62516938325138405</v>
      </c>
      <c r="AM106" s="73">
        <v>0.67682161359336601</v>
      </c>
      <c r="AN106" s="73">
        <v>0.55979295374853899</v>
      </c>
      <c r="AO106" s="73">
        <v>0.53857816048199725</v>
      </c>
      <c r="AP106" s="73">
        <v>0.5064779516942598</v>
      </c>
      <c r="AQ106" s="73">
        <v>0.57409046842959632</v>
      </c>
      <c r="AR106" s="73">
        <v>0.61387334154826767</v>
      </c>
      <c r="AS106" s="73">
        <v>0.55600340285722671</v>
      </c>
      <c r="AT106" s="73">
        <v>0.50272164809033848</v>
      </c>
      <c r="AU106" s="73">
        <v>0.53517785182213073</v>
      </c>
      <c r="AV106" s="73">
        <v>0.55414287119208916</v>
      </c>
      <c r="AW106" s="73">
        <v>0.59720407403881937</v>
      </c>
      <c r="AX106" s="73">
        <v>0.53270146712780431</v>
      </c>
      <c r="AY106" s="73">
        <v>0.47817679843654676</v>
      </c>
      <c r="AZ106" s="73">
        <v>0.5066401873917914</v>
      </c>
      <c r="BA106" s="73">
        <v>0.53176350289344243</v>
      </c>
      <c r="BB106" s="175">
        <v>0.61125507980446436</v>
      </c>
      <c r="BC106" s="175">
        <v>0.46563317932015386</v>
      </c>
      <c r="BD106" s="175">
        <v>0.46986691592112878</v>
      </c>
      <c r="BE106" s="73">
        <v>0.44438177797120498</v>
      </c>
      <c r="BF106" s="73">
        <v>0.49890293516184681</v>
      </c>
      <c r="BG106" s="230">
        <v>0.61391790060297169</v>
      </c>
      <c r="BH106" s="230">
        <v>0.58771834195506389</v>
      </c>
      <c r="BI106" s="230">
        <v>0.54337201033699289</v>
      </c>
      <c r="BJ106" s="230">
        <v>0.48258598010670845</v>
      </c>
      <c r="BK106" s="230">
        <v>0.55904173187000572</v>
      </c>
      <c r="BL106" s="230">
        <v>0.63023988559664956</v>
      </c>
      <c r="BM106" s="230">
        <v>0.61504301145585005</v>
      </c>
      <c r="BN106" s="230">
        <v>0.55825499231950848</v>
      </c>
      <c r="BO106" s="230">
        <v>0.54589074404279458</v>
      </c>
      <c r="BP106" s="230">
        <v>0.58988935636480078</v>
      </c>
      <c r="BQ106" s="376">
        <v>0.66456203551233084</v>
      </c>
      <c r="BR106" s="376">
        <v>0.63493505000574779</v>
      </c>
      <c r="BS106" s="376">
        <v>0.57351688945450263</v>
      </c>
      <c r="BT106" s="376">
        <v>0.53485685244790782</v>
      </c>
      <c r="BU106" s="376">
        <v>0.60805344620349233</v>
      </c>
      <c r="BV106" s="376">
        <v>0.58296601330593711</v>
      </c>
      <c r="BW106" s="376">
        <v>0.52108656346095472</v>
      </c>
      <c r="BX106" s="376">
        <v>0.45780331668552193</v>
      </c>
      <c r="BY106" s="376">
        <v>0.43461389361203973</v>
      </c>
      <c r="BZ106" s="376">
        <v>0.50523882922329277</v>
      </c>
      <c r="CA106" s="376">
        <v>0.50006571544890066</v>
      </c>
      <c r="CB106" s="376">
        <v>0.48201987118819495</v>
      </c>
      <c r="CC106" s="376">
        <v>0.45322314655330376</v>
      </c>
      <c r="CD106" s="376">
        <v>0.43187330147127728</v>
      </c>
      <c r="CE106" s="376">
        <v>0.46825431127631068</v>
      </c>
      <c r="CF106" s="376">
        <v>0.42969185024511497</v>
      </c>
      <c r="CG106" s="376">
        <v>0.38904542906938355</v>
      </c>
      <c r="CH106" s="376">
        <v>0.37841236391883004</v>
      </c>
      <c r="CI106" s="376">
        <v>0.29898078505003856</v>
      </c>
      <c r="CJ106" s="376">
        <v>0.37403003185480882</v>
      </c>
      <c r="CK106" s="382">
        <v>0.35612258043737316</v>
      </c>
      <c r="CL106" s="382">
        <v>0.49989084572730486</v>
      </c>
      <c r="CM106" s="382">
        <v>0.3558444377262544</v>
      </c>
      <c r="CN106" s="382">
        <v>0.28777488431079873</v>
      </c>
      <c r="CO106" s="382">
        <v>0.37244813501641894</v>
      </c>
      <c r="CP106" s="382">
        <f>CP108/CP107</f>
        <v>0.37919431930863134</v>
      </c>
      <c r="CQ106" s="382">
        <f t="shared" ref="CQ106:CS106" si="52">CQ108/CQ107</f>
        <v>0.33429872495446267</v>
      </c>
      <c r="CR106" s="382">
        <f t="shared" si="52"/>
        <v>0.36223141309031442</v>
      </c>
      <c r="CS106" s="382">
        <f t="shared" si="52"/>
        <v>0.35853428741800836</v>
      </c>
    </row>
    <row r="107" spans="1:99" s="22" customFormat="1">
      <c r="A107" s="30" t="s">
        <v>324</v>
      </c>
      <c r="B107" s="70">
        <v>135597.48962000012</v>
      </c>
      <c r="C107" s="70">
        <v>163798.64589000004</v>
      </c>
      <c r="D107" s="65">
        <v>40449.602490000005</v>
      </c>
      <c r="E107" s="65">
        <v>35718.064879999998</v>
      </c>
      <c r="F107" s="65">
        <v>38671.373240000001</v>
      </c>
      <c r="G107" s="65">
        <v>39083.267600000006</v>
      </c>
      <c r="H107" s="65">
        <v>153922.30821000002</v>
      </c>
      <c r="I107" s="65">
        <v>42259.138700000003</v>
      </c>
      <c r="J107" s="65">
        <v>39461.252460000003</v>
      </c>
      <c r="K107" s="65">
        <v>45480.855000000003</v>
      </c>
      <c r="L107" s="65">
        <v>49941.0144</v>
      </c>
      <c r="M107" s="65">
        <v>177142.26056000002</v>
      </c>
      <c r="N107" s="65">
        <v>54918.125760000003</v>
      </c>
      <c r="O107" s="65">
        <v>50541.905299999999</v>
      </c>
      <c r="P107" s="65">
        <v>49658.382919999996</v>
      </c>
      <c r="Q107" s="65">
        <v>50666.635309999998</v>
      </c>
      <c r="R107" s="65">
        <v>205785.04929</v>
      </c>
      <c r="S107" s="65">
        <v>67581.596260000006</v>
      </c>
      <c r="T107" s="65">
        <v>55255</v>
      </c>
      <c r="U107" s="65">
        <v>58282</v>
      </c>
      <c r="V107" s="65">
        <v>58851.40373999998</v>
      </c>
      <c r="W107" s="65">
        <v>239970</v>
      </c>
      <c r="X107" s="65">
        <v>78823</v>
      </c>
      <c r="Y107" s="65">
        <v>75051</v>
      </c>
      <c r="Z107" s="65">
        <v>78043</v>
      </c>
      <c r="AA107" s="65">
        <v>82255</v>
      </c>
      <c r="AB107" s="65">
        <v>314172</v>
      </c>
      <c r="AC107" s="65">
        <v>113187.19773000025</v>
      </c>
      <c r="AD107" s="65">
        <v>103886.82343999983</v>
      </c>
      <c r="AE107" s="65">
        <v>116837.97882999992</v>
      </c>
      <c r="AF107" s="65">
        <v>102357</v>
      </c>
      <c r="AG107" s="65">
        <v>436269</v>
      </c>
      <c r="AH107" s="15">
        <v>137535</v>
      </c>
      <c r="AI107" s="15">
        <v>119653</v>
      </c>
      <c r="AJ107" s="15">
        <v>134204</v>
      </c>
      <c r="AK107" s="15">
        <v>125188</v>
      </c>
      <c r="AL107" s="15">
        <v>516580</v>
      </c>
      <c r="AM107" s="65">
        <v>169671</v>
      </c>
      <c r="AN107" s="65">
        <v>149725</v>
      </c>
      <c r="AO107" s="176">
        <v>152366</v>
      </c>
      <c r="AP107" s="176">
        <v>146111</v>
      </c>
      <c r="AQ107" s="176">
        <v>617873</v>
      </c>
      <c r="AR107" s="176">
        <v>202071</v>
      </c>
      <c r="AS107" s="176">
        <v>170725</v>
      </c>
      <c r="AT107" s="176">
        <v>177186</v>
      </c>
      <c r="AU107" s="10">
        <v>171969</v>
      </c>
      <c r="AV107" s="82">
        <v>721951</v>
      </c>
      <c r="AW107" s="10">
        <v>231122</v>
      </c>
      <c r="AX107" s="10">
        <v>185075.51805999916</v>
      </c>
      <c r="AY107" s="82">
        <v>193418</v>
      </c>
      <c r="AZ107" s="82">
        <v>196380</v>
      </c>
      <c r="BA107" s="10">
        <v>805995.51805999922</v>
      </c>
      <c r="BB107" s="177">
        <v>237706</v>
      </c>
      <c r="BC107" s="177">
        <v>237642</v>
      </c>
      <c r="BD107" s="177">
        <v>224670</v>
      </c>
      <c r="BE107" s="10">
        <v>225178</v>
      </c>
      <c r="BF107" s="10">
        <v>925196</v>
      </c>
      <c r="BG107" s="10">
        <v>310794</v>
      </c>
      <c r="BH107" s="10">
        <v>284359</v>
      </c>
      <c r="BI107" s="10">
        <v>288285</v>
      </c>
      <c r="BJ107" s="10">
        <v>270644</v>
      </c>
      <c r="BK107" s="233">
        <v>1154082</v>
      </c>
      <c r="BL107" s="10">
        <v>381807</v>
      </c>
      <c r="BM107" s="10">
        <v>336422</v>
      </c>
      <c r="BN107" s="10">
        <v>325500</v>
      </c>
      <c r="BO107" s="10">
        <v>308450</v>
      </c>
      <c r="BP107" s="233">
        <v>1352179</v>
      </c>
      <c r="BQ107" s="368">
        <v>414166</v>
      </c>
      <c r="BR107" s="368">
        <v>347960</v>
      </c>
      <c r="BS107" s="368">
        <v>322953</v>
      </c>
      <c r="BT107" s="368">
        <v>295150</v>
      </c>
      <c r="BU107" s="371">
        <v>1380229</v>
      </c>
      <c r="BV107" s="371">
        <v>351873</v>
      </c>
      <c r="BW107" s="371">
        <v>303084</v>
      </c>
      <c r="BX107" s="371">
        <v>289928</v>
      </c>
      <c r="BY107" s="371">
        <v>260537</v>
      </c>
      <c r="BZ107" s="371">
        <v>1205422</v>
      </c>
      <c r="CA107" s="371">
        <v>311951</v>
      </c>
      <c r="CB107" s="371">
        <v>282117</v>
      </c>
      <c r="CC107" s="371">
        <v>272870</v>
      </c>
      <c r="CD107" s="371">
        <v>266775</v>
      </c>
      <c r="CE107" s="371">
        <v>1133713</v>
      </c>
      <c r="CF107" s="371">
        <v>274769</v>
      </c>
      <c r="CG107" s="371">
        <v>260494</v>
      </c>
      <c r="CH107" s="371">
        <v>260047</v>
      </c>
      <c r="CI107" s="371">
        <v>271091</v>
      </c>
      <c r="CJ107" s="371">
        <v>1066401</v>
      </c>
      <c r="CK107" s="371">
        <v>248392</v>
      </c>
      <c r="CL107" s="371">
        <v>251937</v>
      </c>
      <c r="CM107" s="371">
        <v>258006</v>
      </c>
      <c r="CN107" s="371">
        <v>280709</v>
      </c>
      <c r="CO107" s="371">
        <v>1039044</v>
      </c>
      <c r="CP107" s="371">
        <f>269262+1</f>
        <v>269263</v>
      </c>
      <c r="CQ107" s="371">
        <f>274502-2</f>
        <v>274500</v>
      </c>
      <c r="CR107" s="371">
        <f>294739-2</f>
        <v>294737</v>
      </c>
      <c r="CS107" s="371">
        <f>SUM(CP107:CR107)</f>
        <v>838500</v>
      </c>
    </row>
    <row r="108" spans="1:99" s="22" customFormat="1">
      <c r="A108" s="30" t="s">
        <v>325</v>
      </c>
      <c r="B108" s="70">
        <v>77268.554609999992</v>
      </c>
      <c r="C108" s="70">
        <v>97493.586559999967</v>
      </c>
      <c r="D108" s="65">
        <v>21199.768889999999</v>
      </c>
      <c r="E108" s="65">
        <v>20233</v>
      </c>
      <c r="F108" s="65">
        <v>21439</v>
      </c>
      <c r="G108" s="65">
        <v>24534.789250000002</v>
      </c>
      <c r="H108" s="65">
        <v>87406.558140000008</v>
      </c>
      <c r="I108" s="65">
        <v>18442.328030000001</v>
      </c>
      <c r="J108" s="65">
        <v>20956.5497</v>
      </c>
      <c r="K108" s="65">
        <v>22448.260409999999</v>
      </c>
      <c r="L108" s="65">
        <v>21564.586009999999</v>
      </c>
      <c r="M108" s="65">
        <v>83411.724149999995</v>
      </c>
      <c r="N108" s="65">
        <v>29031.95579</v>
      </c>
      <c r="O108" s="65">
        <v>24771.75115</v>
      </c>
      <c r="P108" s="65">
        <v>27830.302670000001</v>
      </c>
      <c r="Q108" s="65">
        <v>27518.293870000001</v>
      </c>
      <c r="R108" s="65">
        <v>109152.30348</v>
      </c>
      <c r="S108" s="65">
        <v>44523.105770000002</v>
      </c>
      <c r="T108" s="65">
        <v>33621</v>
      </c>
      <c r="U108" s="65">
        <v>30981</v>
      </c>
      <c r="V108" s="65">
        <v>31534.894230000005</v>
      </c>
      <c r="W108" s="65">
        <v>140660</v>
      </c>
      <c r="X108" s="65">
        <v>51093</v>
      </c>
      <c r="Y108" s="65">
        <v>47092</v>
      </c>
      <c r="Z108" s="65">
        <v>41405</v>
      </c>
      <c r="AA108" s="65">
        <v>44635</v>
      </c>
      <c r="AB108" s="65">
        <v>184225</v>
      </c>
      <c r="AC108" s="65">
        <v>70224.52434000012</v>
      </c>
      <c r="AD108" s="65">
        <v>65506</v>
      </c>
      <c r="AE108" s="65">
        <v>65318.447660000063</v>
      </c>
      <c r="AF108" s="65">
        <v>56591.761999999988</v>
      </c>
      <c r="AG108" s="65">
        <v>257640.73400000017</v>
      </c>
      <c r="AH108" s="15">
        <v>96502</v>
      </c>
      <c r="AI108" s="15">
        <v>75202</v>
      </c>
      <c r="AJ108" s="15">
        <v>84072</v>
      </c>
      <c r="AK108" s="15">
        <v>67174</v>
      </c>
      <c r="AL108" s="15">
        <v>322950</v>
      </c>
      <c r="AM108" s="65">
        <v>114837</v>
      </c>
      <c r="AN108" s="65">
        <v>83815</v>
      </c>
      <c r="AO108" s="176">
        <v>82877</v>
      </c>
      <c r="AP108" s="176">
        <v>76466</v>
      </c>
      <c r="AQ108" s="176">
        <v>357995</v>
      </c>
      <c r="AR108" s="176">
        <v>124046</v>
      </c>
      <c r="AS108" s="176">
        <v>94768</v>
      </c>
      <c r="AT108" s="176">
        <v>89216</v>
      </c>
      <c r="AU108" s="10">
        <v>92034</v>
      </c>
      <c r="AV108" s="82">
        <v>400064</v>
      </c>
      <c r="AW108" s="10">
        <v>138027</v>
      </c>
      <c r="AX108" s="10">
        <v>98590</v>
      </c>
      <c r="AY108" s="82">
        <v>92488</v>
      </c>
      <c r="AZ108" s="82">
        <v>99494</v>
      </c>
      <c r="BA108" s="10">
        <v>428599</v>
      </c>
      <c r="BB108" s="177">
        <v>145299</v>
      </c>
      <c r="BC108" s="177">
        <v>110654</v>
      </c>
      <c r="BD108" s="177">
        <v>105565</v>
      </c>
      <c r="BE108" s="10">
        <v>100065</v>
      </c>
      <c r="BF108" s="10">
        <v>461583</v>
      </c>
      <c r="BG108" s="10">
        <v>190802</v>
      </c>
      <c r="BH108" s="10">
        <v>167123</v>
      </c>
      <c r="BI108" s="10">
        <v>156646</v>
      </c>
      <c r="BJ108" s="10">
        <v>130609</v>
      </c>
      <c r="BK108" s="233">
        <v>645180</v>
      </c>
      <c r="BL108" s="10">
        <v>240630</v>
      </c>
      <c r="BM108" s="10">
        <v>206914</v>
      </c>
      <c r="BN108" s="10">
        <v>181712</v>
      </c>
      <c r="BO108" s="10">
        <v>168380</v>
      </c>
      <c r="BP108" s="233">
        <v>797636</v>
      </c>
      <c r="BQ108" s="368">
        <v>275239</v>
      </c>
      <c r="BR108" s="368">
        <v>220932</v>
      </c>
      <c r="BS108" s="368">
        <v>185219</v>
      </c>
      <c r="BT108" s="368">
        <v>157863</v>
      </c>
      <c r="BU108" s="371">
        <v>839253</v>
      </c>
      <c r="BV108" s="371">
        <v>205130</v>
      </c>
      <c r="BW108" s="371">
        <v>157933</v>
      </c>
      <c r="BX108" s="371">
        <v>132730</v>
      </c>
      <c r="BY108" s="371">
        <v>113233</v>
      </c>
      <c r="BZ108" s="371">
        <v>609026</v>
      </c>
      <c r="CA108" s="371">
        <v>155996</v>
      </c>
      <c r="CB108" s="371">
        <v>135986</v>
      </c>
      <c r="CC108" s="371">
        <v>123671</v>
      </c>
      <c r="CD108" s="371">
        <v>115213</v>
      </c>
      <c r="CE108" s="371">
        <v>530866</v>
      </c>
      <c r="CF108" s="371">
        <v>118066</v>
      </c>
      <c r="CG108" s="371">
        <v>101344</v>
      </c>
      <c r="CH108" s="371">
        <v>98405</v>
      </c>
      <c r="CI108" s="371">
        <v>81051</v>
      </c>
      <c r="CJ108" s="371">
        <v>398866</v>
      </c>
      <c r="CK108" s="371">
        <v>88458</v>
      </c>
      <c r="CL108" s="371">
        <v>125941</v>
      </c>
      <c r="CM108" s="371">
        <v>91810</v>
      </c>
      <c r="CN108" s="371">
        <v>80781</v>
      </c>
      <c r="CO108" s="371">
        <v>386990</v>
      </c>
      <c r="CP108" s="371">
        <v>102103</v>
      </c>
      <c r="CQ108" s="371">
        <f>91767-2</f>
        <v>91765</v>
      </c>
      <c r="CR108" s="371">
        <f>106761+2</f>
        <v>106763</v>
      </c>
      <c r="CS108" s="371">
        <f>SUM(CP108:CR108)</f>
        <v>300631</v>
      </c>
    </row>
    <row r="109" spans="1:99" s="22" customFormat="1">
      <c r="A109" s="30" t="s">
        <v>326</v>
      </c>
      <c r="B109" s="70">
        <f t="shared" ref="B109:AN109" si="53">B30-B38-B73-B90-B99</f>
        <v>43574.465069999991</v>
      </c>
      <c r="C109" s="70">
        <f t="shared" si="53"/>
        <v>57957.743409999974</v>
      </c>
      <c r="D109" s="65">
        <f t="shared" si="53"/>
        <v>13055.739260000018</v>
      </c>
      <c r="E109" s="65">
        <f t="shared" si="53"/>
        <v>13184.187269999999</v>
      </c>
      <c r="F109" s="65">
        <f t="shared" si="53"/>
        <v>7271.2852099999964</v>
      </c>
      <c r="G109" s="65">
        <f t="shared" si="53"/>
        <v>20521.087980000008</v>
      </c>
      <c r="H109" s="65">
        <f t="shared" si="53"/>
        <v>42635.681969999976</v>
      </c>
      <c r="I109" s="65">
        <f t="shared" si="53"/>
        <v>13787.732499999998</v>
      </c>
      <c r="J109" s="65">
        <f t="shared" si="53"/>
        <v>15977.543819999994</v>
      </c>
      <c r="K109" s="65">
        <f t="shared" si="53"/>
        <v>16460.535739999999</v>
      </c>
      <c r="L109" s="65">
        <f t="shared" si="53"/>
        <v>17688.736860000001</v>
      </c>
      <c r="M109" s="65">
        <f t="shared" si="53"/>
        <v>63914.548920000023</v>
      </c>
      <c r="N109" s="65">
        <f t="shared" si="53"/>
        <v>17354.793219999992</v>
      </c>
      <c r="O109" s="65">
        <f t="shared" si="53"/>
        <v>18870.005200000014</v>
      </c>
      <c r="P109" s="65">
        <f t="shared" si="53"/>
        <v>19315.364530000006</v>
      </c>
      <c r="Q109" s="65">
        <f t="shared" si="53"/>
        <v>17133.188049999997</v>
      </c>
      <c r="R109" s="65">
        <f t="shared" si="53"/>
        <v>72673.350999999937</v>
      </c>
      <c r="S109" s="65">
        <f t="shared" si="53"/>
        <v>21221.116810000007</v>
      </c>
      <c r="T109" s="65">
        <f t="shared" si="53"/>
        <v>19097.501599999989</v>
      </c>
      <c r="U109" s="65">
        <f t="shared" si="53"/>
        <v>21021.557700000001</v>
      </c>
      <c r="V109" s="65">
        <f t="shared" si="53"/>
        <v>22566.448490000017</v>
      </c>
      <c r="W109" s="65">
        <f t="shared" si="53"/>
        <v>83906.624599999996</v>
      </c>
      <c r="X109" s="65">
        <f t="shared" si="53"/>
        <v>22539.622939999997</v>
      </c>
      <c r="Y109" s="65">
        <f t="shared" si="53"/>
        <v>22030.175289999977</v>
      </c>
      <c r="Z109" s="65">
        <f t="shared" si="53"/>
        <v>26221.878699999997</v>
      </c>
      <c r="AA109" s="65">
        <f t="shared" si="53"/>
        <v>24627.087669999979</v>
      </c>
      <c r="AB109" s="65">
        <f t="shared" si="53"/>
        <v>95418.764600000039</v>
      </c>
      <c r="AC109" s="65">
        <f t="shared" si="53"/>
        <v>19454.221439999994</v>
      </c>
      <c r="AD109" s="65">
        <f t="shared" si="53"/>
        <v>32563.355550000007</v>
      </c>
      <c r="AE109" s="65">
        <f t="shared" si="53"/>
        <v>40218.668030000015</v>
      </c>
      <c r="AF109" s="65">
        <f t="shared" si="53"/>
        <v>41633.822180000017</v>
      </c>
      <c r="AG109" s="65">
        <f t="shared" si="53"/>
        <v>139073.32919999992</v>
      </c>
      <c r="AH109" s="15">
        <f t="shared" si="53"/>
        <v>36264</v>
      </c>
      <c r="AI109" s="15">
        <f t="shared" si="53"/>
        <v>34632</v>
      </c>
      <c r="AJ109" s="15">
        <f t="shared" si="53"/>
        <v>37161</v>
      </c>
      <c r="AK109" s="15">
        <f t="shared" si="53"/>
        <v>32157</v>
      </c>
      <c r="AL109" s="15">
        <f t="shared" si="53"/>
        <v>140214</v>
      </c>
      <c r="AM109" s="65">
        <f t="shared" si="53"/>
        <v>36154</v>
      </c>
      <c r="AN109" s="65">
        <f t="shared" si="53"/>
        <v>37716</v>
      </c>
      <c r="AO109" s="176">
        <v>37506</v>
      </c>
      <c r="AP109" s="176">
        <v>35042</v>
      </c>
      <c r="AQ109" s="176">
        <v>146418</v>
      </c>
      <c r="AR109" s="176">
        <v>40993</v>
      </c>
      <c r="AS109" s="176">
        <v>42493</v>
      </c>
      <c r="AT109" s="176">
        <v>44210</v>
      </c>
      <c r="AU109" s="10">
        <f t="shared" ref="AU109:BA109" si="54">AU30-AU38-AU73-AU90-AU99</f>
        <v>55145</v>
      </c>
      <c r="AV109" s="82">
        <f t="shared" si="54"/>
        <v>182841</v>
      </c>
      <c r="AW109" s="10">
        <f t="shared" si="54"/>
        <v>30298</v>
      </c>
      <c r="AX109" s="10">
        <f t="shared" si="54"/>
        <v>30439</v>
      </c>
      <c r="AY109" s="82">
        <f t="shared" si="54"/>
        <v>32459</v>
      </c>
      <c r="AZ109" s="82">
        <f t="shared" si="54"/>
        <v>33314</v>
      </c>
      <c r="BA109" s="10">
        <f t="shared" si="54"/>
        <v>126510</v>
      </c>
      <c r="BB109" s="177">
        <v>38538</v>
      </c>
      <c r="BC109" s="177">
        <v>32902</v>
      </c>
      <c r="BD109" s="177">
        <v>39004</v>
      </c>
      <c r="BE109" s="10">
        <v>41227</v>
      </c>
      <c r="BF109" s="10">
        <v>151671</v>
      </c>
      <c r="BG109" s="10">
        <v>41635</v>
      </c>
      <c r="BH109" s="10">
        <v>40205</v>
      </c>
      <c r="BI109" s="10">
        <v>46022</v>
      </c>
      <c r="BJ109" s="10">
        <v>46735</v>
      </c>
      <c r="BK109" s="233">
        <v>174597</v>
      </c>
      <c r="BL109" s="10">
        <v>49648</v>
      </c>
      <c r="BM109" s="10">
        <v>51645</v>
      </c>
      <c r="BN109" s="10">
        <v>56875</v>
      </c>
      <c r="BO109" s="10">
        <v>55902</v>
      </c>
      <c r="BP109" s="233">
        <v>214070</v>
      </c>
      <c r="BQ109" s="368">
        <v>57136</v>
      </c>
      <c r="BR109" s="368">
        <v>54494</v>
      </c>
      <c r="BS109" s="368">
        <v>54679</v>
      </c>
      <c r="BT109" s="368">
        <v>59264</v>
      </c>
      <c r="BU109" s="371">
        <v>225573</v>
      </c>
      <c r="BV109" s="371">
        <v>57011</v>
      </c>
      <c r="BW109" s="371">
        <v>58297</v>
      </c>
      <c r="BX109" s="371">
        <v>59438</v>
      </c>
      <c r="BY109" s="371">
        <v>57930</v>
      </c>
      <c r="BZ109" s="371">
        <v>232676</v>
      </c>
      <c r="CA109" s="371">
        <v>58138</v>
      </c>
      <c r="CB109" s="371">
        <v>58520</v>
      </c>
      <c r="CC109" s="371">
        <v>67236</v>
      </c>
      <c r="CD109" s="371">
        <v>64051</v>
      </c>
      <c r="CE109" s="371">
        <v>247945</v>
      </c>
      <c r="CF109" s="371">
        <v>67567</v>
      </c>
      <c r="CG109" s="371">
        <v>67680</v>
      </c>
      <c r="CH109" s="371">
        <v>69045</v>
      </c>
      <c r="CI109" s="371">
        <v>72310</v>
      </c>
      <c r="CJ109" s="371">
        <v>276602</v>
      </c>
      <c r="CK109" s="371">
        <v>68220</v>
      </c>
      <c r="CL109" s="371">
        <v>64696</v>
      </c>
      <c r="CM109" s="371">
        <v>65955</v>
      </c>
      <c r="CN109" s="371">
        <v>71755</v>
      </c>
      <c r="CO109" s="371">
        <v>270626</v>
      </c>
      <c r="CP109" s="371">
        <v>76285</v>
      </c>
      <c r="CQ109" s="371">
        <v>72140</v>
      </c>
      <c r="CR109" s="371">
        <v>75524</v>
      </c>
      <c r="CS109" s="371">
        <f>SUM(CP109:CR109)</f>
        <v>223949</v>
      </c>
      <c r="CT109" s="371"/>
    </row>
    <row r="110" spans="1:99" s="22" customFormat="1">
      <c r="A110" s="21"/>
      <c r="B110" s="42"/>
      <c r="C110" s="42"/>
      <c r="D110" s="57"/>
      <c r="E110" s="57"/>
      <c r="F110" s="57"/>
      <c r="G110" s="57"/>
      <c r="H110" s="57"/>
      <c r="I110" s="57"/>
      <c r="J110" s="57"/>
      <c r="K110" s="57"/>
      <c r="L110" s="57"/>
      <c r="M110" s="57"/>
      <c r="N110" s="57"/>
      <c r="O110" s="57"/>
      <c r="P110" s="57"/>
      <c r="Q110" s="57"/>
      <c r="R110" s="57"/>
      <c r="S110" s="57"/>
      <c r="T110" s="57"/>
      <c r="U110" s="57"/>
      <c r="V110" s="57"/>
      <c r="W110" s="57"/>
      <c r="X110" s="57"/>
      <c r="Y110" s="57"/>
      <c r="Z110" s="57"/>
      <c r="AA110" s="57"/>
      <c r="AB110" s="57"/>
      <c r="AC110" s="72"/>
      <c r="AD110" s="57"/>
      <c r="AE110" s="57"/>
      <c r="AF110" s="72"/>
      <c r="AG110" s="72"/>
      <c r="AH110" s="72"/>
      <c r="AI110" s="72"/>
      <c r="AJ110" s="72"/>
      <c r="AK110" s="72"/>
      <c r="AL110" s="72"/>
      <c r="AM110" s="72"/>
      <c r="AN110" s="72"/>
      <c r="AO110" s="72"/>
      <c r="AP110" s="57"/>
      <c r="AQ110" s="57"/>
      <c r="AR110" s="72"/>
      <c r="AS110" s="72"/>
      <c r="AT110" s="72"/>
      <c r="AU110" s="72"/>
      <c r="AV110" s="72"/>
      <c r="AW110" s="72"/>
      <c r="AX110" s="72"/>
      <c r="AY110" s="72"/>
      <c r="AZ110" s="72"/>
      <c r="BA110" s="72"/>
      <c r="BB110" s="72"/>
      <c r="BC110" s="72"/>
      <c r="BD110" s="72"/>
      <c r="BE110" s="72"/>
      <c r="BF110" s="72"/>
      <c r="BG110" s="72"/>
      <c r="BH110" s="72"/>
      <c r="BI110" s="72"/>
      <c r="BJ110" s="72"/>
      <c r="BK110" s="72"/>
      <c r="BL110" s="72"/>
      <c r="BM110" s="72"/>
      <c r="BN110" s="72"/>
      <c r="BO110" s="72"/>
      <c r="BP110" s="72"/>
      <c r="BQ110" s="255"/>
      <c r="BR110" s="255"/>
      <c r="BS110" s="255"/>
      <c r="BT110" s="255"/>
      <c r="BU110" s="255"/>
      <c r="BV110" s="255"/>
      <c r="BW110" s="255"/>
      <c r="BX110" s="255"/>
      <c r="BY110" s="255"/>
      <c r="BZ110" s="255"/>
      <c r="CA110" s="255"/>
      <c r="CB110" s="255"/>
      <c r="CC110" s="255"/>
      <c r="CD110" s="255"/>
      <c r="CE110" s="255"/>
      <c r="CF110" s="255"/>
      <c r="CG110" s="255"/>
      <c r="CH110" s="255"/>
      <c r="CI110" s="255"/>
      <c r="CJ110" s="255"/>
      <c r="CK110" s="255"/>
      <c r="CL110" s="255"/>
      <c r="CM110" s="255"/>
      <c r="CN110" s="255"/>
      <c r="CO110" s="255"/>
      <c r="CP110" s="255"/>
      <c r="CQ110" s="255"/>
      <c r="CR110" s="255"/>
      <c r="CS110" s="255"/>
    </row>
    <row r="111" spans="1:99" s="22" customFormat="1" ht="15">
      <c r="A111" s="67" t="s">
        <v>327</v>
      </c>
      <c r="B111" s="36"/>
      <c r="C111" s="36"/>
      <c r="D111" s="36"/>
      <c r="E111" s="36"/>
      <c r="F111" s="36"/>
      <c r="G111" s="36"/>
      <c r="H111" s="36"/>
      <c r="I111" s="36"/>
      <c r="J111" s="36"/>
      <c r="K111" s="36"/>
      <c r="L111" s="36"/>
      <c r="M111" s="36"/>
      <c r="N111" s="36"/>
      <c r="O111" s="36"/>
      <c r="P111" s="36"/>
      <c r="Q111" s="36"/>
      <c r="R111" s="36"/>
      <c r="S111" s="36"/>
      <c r="T111" s="36"/>
      <c r="U111" s="36"/>
      <c r="V111" s="36"/>
      <c r="W111" s="36"/>
      <c r="X111" s="36"/>
      <c r="Y111" s="36"/>
      <c r="Z111" s="36"/>
      <c r="AA111" s="36"/>
      <c r="AB111" s="36"/>
      <c r="AD111" s="36"/>
      <c r="AE111" s="59"/>
      <c r="AF111" s="59"/>
      <c r="AG111" s="36"/>
      <c r="AH111" s="86"/>
      <c r="AI111" s="86"/>
      <c r="AJ111" s="86"/>
      <c r="AK111" s="86"/>
      <c r="AL111" s="86"/>
      <c r="AM111" s="86"/>
      <c r="AN111" s="86"/>
      <c r="AO111" s="86"/>
      <c r="AP111" s="86"/>
      <c r="AQ111" s="86"/>
      <c r="AR111" s="86"/>
      <c r="AS111" s="86"/>
      <c r="AT111" s="86"/>
      <c r="AU111" s="86"/>
      <c r="AV111" s="86"/>
      <c r="AW111" s="141"/>
      <c r="AX111" s="86"/>
      <c r="AY111" s="86"/>
      <c r="AZ111" s="141"/>
      <c r="BQ111" s="246"/>
      <c r="BR111" s="246"/>
      <c r="BS111" s="246"/>
      <c r="BT111" s="246"/>
      <c r="BU111" s="246"/>
      <c r="BV111" s="246"/>
      <c r="BW111" s="246"/>
      <c r="BX111" s="246"/>
      <c r="BY111" s="246"/>
      <c r="BZ111" s="246"/>
      <c r="CA111" s="246"/>
      <c r="CB111" s="246"/>
      <c r="CC111" s="246"/>
      <c r="CD111" s="246"/>
      <c r="CE111" s="246"/>
      <c r="CF111" s="246"/>
      <c r="CG111" s="246"/>
      <c r="CH111" s="246"/>
      <c r="CI111" s="246"/>
      <c r="CJ111" s="246"/>
      <c r="CK111" s="246"/>
      <c r="CL111" s="246"/>
      <c r="CM111" s="246"/>
      <c r="CN111" s="246"/>
      <c r="CO111" s="246"/>
      <c r="CP111" s="246"/>
      <c r="CQ111" s="246"/>
      <c r="CR111" s="246"/>
      <c r="CS111" s="246"/>
    </row>
    <row r="112" spans="1:99" s="22" customFormat="1">
      <c r="A112" s="30" t="s">
        <v>328</v>
      </c>
      <c r="B112" s="36"/>
      <c r="C112" s="36"/>
      <c r="D112" s="36"/>
      <c r="E112" s="36"/>
      <c r="F112" s="36"/>
      <c r="G112" s="36"/>
      <c r="H112" s="36"/>
      <c r="I112" s="36"/>
      <c r="J112" s="36"/>
      <c r="K112" s="36"/>
      <c r="L112" s="36"/>
      <c r="M112" s="36"/>
      <c r="N112" s="36"/>
      <c r="O112" s="36"/>
      <c r="P112" s="36"/>
      <c r="Q112" s="36"/>
      <c r="R112" s="36"/>
      <c r="S112" s="36"/>
      <c r="T112" s="36"/>
      <c r="U112" s="36"/>
      <c r="V112" s="36"/>
      <c r="W112" s="36"/>
      <c r="X112" s="36"/>
      <c r="Y112" s="36"/>
      <c r="Z112" s="36"/>
      <c r="AA112" s="36"/>
      <c r="AB112" s="36"/>
      <c r="AD112" s="36"/>
      <c r="AE112" s="59"/>
      <c r="AF112" s="59"/>
      <c r="AG112" s="36"/>
      <c r="AH112" s="86"/>
      <c r="AI112" s="86"/>
      <c r="AJ112" s="86"/>
      <c r="AK112" s="86"/>
      <c r="AL112" s="86"/>
      <c r="AM112" s="380">
        <v>27.159251919999996</v>
      </c>
      <c r="AN112" s="380">
        <v>31.294890669999994</v>
      </c>
      <c r="AO112" s="380">
        <v>31.670124859999994</v>
      </c>
      <c r="AP112" s="380">
        <v>32.141618990000005</v>
      </c>
      <c r="AQ112" s="380">
        <v>122.26588643999997</v>
      </c>
      <c r="AR112" s="380">
        <v>31.641824700000001</v>
      </c>
      <c r="AS112" s="380">
        <v>29.354629890000012</v>
      </c>
      <c r="AT112" s="380">
        <v>35.086541580000002</v>
      </c>
      <c r="AU112" s="380">
        <v>34.27426036</v>
      </c>
      <c r="AV112" s="380">
        <v>130.35725653000003</v>
      </c>
      <c r="AW112" s="380">
        <v>51.795000000000002</v>
      </c>
      <c r="AX112" s="380">
        <v>67.8</v>
      </c>
      <c r="AY112" s="380">
        <v>90.66087263</v>
      </c>
      <c r="AZ112" s="380">
        <v>97.698808009999993</v>
      </c>
      <c r="BA112" s="380">
        <v>307.92168063999998</v>
      </c>
      <c r="BB112" s="213">
        <v>91.600000000000009</v>
      </c>
      <c r="BC112" s="213">
        <v>100.9</v>
      </c>
      <c r="BD112" s="213">
        <v>107.4</v>
      </c>
      <c r="BE112" s="213">
        <v>111</v>
      </c>
      <c r="BF112" s="213">
        <v>410.9</v>
      </c>
      <c r="BG112" s="219">
        <v>123.41059312999998</v>
      </c>
      <c r="BH112" s="219">
        <v>134.69999999999999</v>
      </c>
      <c r="BI112" s="219">
        <v>143.20906931999997</v>
      </c>
      <c r="BJ112" s="219">
        <v>154.27889474000003</v>
      </c>
      <c r="BK112" s="219">
        <v>555.61580104000006</v>
      </c>
      <c r="BL112" s="225">
        <v>166.2</v>
      </c>
      <c r="BM112" s="225">
        <v>161.96745029999997</v>
      </c>
      <c r="BN112" s="225">
        <v>139.99996459999997</v>
      </c>
      <c r="BO112" s="225">
        <v>131.82736141000001</v>
      </c>
      <c r="BP112" s="225">
        <v>599.99888100999999</v>
      </c>
      <c r="BQ112" s="225">
        <v>126.61867186999999</v>
      </c>
      <c r="BR112" s="225">
        <v>132.67336334999999</v>
      </c>
      <c r="BS112" s="225">
        <v>136.67537726999996</v>
      </c>
      <c r="BT112" s="225">
        <v>142.43535684999998</v>
      </c>
      <c r="BU112" s="225">
        <v>538.40276933999996</v>
      </c>
      <c r="BV112" s="225">
        <v>151.69999999999999</v>
      </c>
      <c r="BW112" s="225">
        <v>141.80000000000001</v>
      </c>
      <c r="BX112" s="225">
        <v>137.94195642999995</v>
      </c>
      <c r="BY112" s="225">
        <v>160.15410743000004</v>
      </c>
      <c r="BZ112" s="225">
        <v>591.61171739999997</v>
      </c>
      <c r="CA112" s="225">
        <v>177.12215972000001</v>
      </c>
      <c r="CB112" s="225">
        <v>183.15669008999998</v>
      </c>
      <c r="CC112" s="225">
        <v>178.52824071000003</v>
      </c>
      <c r="CD112" s="225">
        <v>173.23679382000006</v>
      </c>
      <c r="CE112" s="225">
        <v>712</v>
      </c>
      <c r="CF112" s="225">
        <v>223.31954979999998</v>
      </c>
      <c r="CG112" s="225">
        <v>236.04039889000001</v>
      </c>
      <c r="CH112" s="225">
        <v>239.06549769</v>
      </c>
      <c r="CI112" s="225">
        <v>257.44383728999998</v>
      </c>
      <c r="CJ112" s="225">
        <v>955.86928366999996</v>
      </c>
      <c r="CK112" s="225">
        <v>275.2</v>
      </c>
      <c r="CL112" s="225">
        <v>282.89999999999998</v>
      </c>
      <c r="CM112" s="225">
        <v>247.9</v>
      </c>
      <c r="CN112" s="225">
        <v>253.2</v>
      </c>
      <c r="CO112" s="225">
        <v>1059.1999999999998</v>
      </c>
      <c r="CP112" s="225">
        <v>231.8</v>
      </c>
      <c r="CQ112" s="225">
        <v>316.7</v>
      </c>
      <c r="CR112" s="225">
        <v>343</v>
      </c>
      <c r="CS112" s="225">
        <f>SUM(CP112:CR112)</f>
        <v>891.5</v>
      </c>
      <c r="CT112" s="225"/>
      <c r="CU112" s="386"/>
    </row>
    <row r="113" spans="1:99" s="22" customFormat="1">
      <c r="A113" s="30" t="s">
        <v>329</v>
      </c>
      <c r="B113" s="36"/>
      <c r="C113" s="36"/>
      <c r="D113" s="36"/>
      <c r="E113" s="36"/>
      <c r="F113" s="36"/>
      <c r="G113" s="36"/>
      <c r="H113" s="36"/>
      <c r="I113" s="36"/>
      <c r="J113" s="36"/>
      <c r="K113" s="36"/>
      <c r="L113" s="36"/>
      <c r="M113" s="36"/>
      <c r="N113" s="36"/>
      <c r="O113" s="36"/>
      <c r="P113" s="36"/>
      <c r="Q113" s="36"/>
      <c r="R113" s="36"/>
      <c r="S113" s="36"/>
      <c r="T113" s="36"/>
      <c r="U113" s="36"/>
      <c r="V113" s="36"/>
      <c r="W113" s="36"/>
      <c r="X113" s="36"/>
      <c r="Y113" s="36"/>
      <c r="Z113" s="36"/>
      <c r="AA113" s="36"/>
      <c r="AB113" s="36"/>
      <c r="AD113" s="36"/>
      <c r="AE113" s="59"/>
      <c r="AF113" s="59"/>
      <c r="AG113" s="36"/>
      <c r="AH113" s="86"/>
      <c r="AI113" s="86"/>
      <c r="AJ113" s="86"/>
      <c r="AK113" s="86"/>
      <c r="AL113" s="86"/>
      <c r="AM113" s="206">
        <v>6.4637989899999999</v>
      </c>
      <c r="AN113" s="206">
        <v>5.5693966599999998</v>
      </c>
      <c r="AO113" s="206">
        <v>5.8445609800000007</v>
      </c>
      <c r="AP113" s="206">
        <v>6.8175293300000002</v>
      </c>
      <c r="AQ113" s="205">
        <v>24.69528596</v>
      </c>
      <c r="AR113" s="206">
        <v>7.6492255599999996</v>
      </c>
      <c r="AS113" s="206">
        <v>15.49385101</v>
      </c>
      <c r="AT113" s="206">
        <v>12.945494889999999</v>
      </c>
      <c r="AU113" s="206">
        <v>18.225941800000001</v>
      </c>
      <c r="AV113" s="205">
        <v>54.314513259999998</v>
      </c>
      <c r="AW113" s="206">
        <v>43.899999999999991</v>
      </c>
      <c r="AX113" s="206">
        <v>41.2</v>
      </c>
      <c r="AY113" s="206">
        <v>37.223020460000001</v>
      </c>
      <c r="AZ113" s="206">
        <v>42.72239974</v>
      </c>
      <c r="BA113" s="205">
        <v>165.0454202</v>
      </c>
      <c r="BB113" s="214">
        <v>39.4</v>
      </c>
      <c r="BC113" s="214">
        <v>42.7</v>
      </c>
      <c r="BD113" s="214">
        <v>46.5</v>
      </c>
      <c r="BE113" s="214">
        <v>54</v>
      </c>
      <c r="BF113" s="214">
        <v>182.6</v>
      </c>
      <c r="BG113" s="220">
        <v>54.1</v>
      </c>
      <c r="BH113" s="220">
        <v>60.7</v>
      </c>
      <c r="BI113" s="220">
        <v>66.373462509992436</v>
      </c>
      <c r="BJ113" s="220">
        <v>73.797411826125128</v>
      </c>
      <c r="BK113" s="220">
        <v>254.96106131734726</v>
      </c>
      <c r="BL113" s="226">
        <v>75.3</v>
      </c>
      <c r="BM113" s="226">
        <v>75.7</v>
      </c>
      <c r="BN113" s="226">
        <v>80.357149550072904</v>
      </c>
      <c r="BO113" s="226">
        <v>85.490122510000006</v>
      </c>
      <c r="BP113" s="226">
        <v>316.87279375000003</v>
      </c>
      <c r="BQ113" s="226">
        <v>86.869997009999992</v>
      </c>
      <c r="BR113" s="226">
        <v>91.212707049999977</v>
      </c>
      <c r="BS113" s="226">
        <v>95.270144151914238</v>
      </c>
      <c r="BT113" s="226">
        <v>103.62186602612155</v>
      </c>
      <c r="BU113" s="226">
        <v>376.95448959803582</v>
      </c>
      <c r="BV113" s="226">
        <v>105.7</v>
      </c>
      <c r="BW113" s="226">
        <v>108.3</v>
      </c>
      <c r="BX113" s="226">
        <v>112.20300139000528</v>
      </c>
      <c r="BY113" s="226">
        <v>127.78705442741406</v>
      </c>
      <c r="BZ113" s="226">
        <v>453.96621664830252</v>
      </c>
      <c r="CA113" s="226">
        <v>127.17089966641858</v>
      </c>
      <c r="CB113" s="226">
        <v>130</v>
      </c>
      <c r="CC113" s="226">
        <v>132.60764657816165</v>
      </c>
      <c r="CD113" s="226">
        <v>156.74637713371141</v>
      </c>
      <c r="CE113" s="226">
        <v>546.6</v>
      </c>
      <c r="CF113" s="226">
        <v>141.51621185159863</v>
      </c>
      <c r="CG113" s="225">
        <v>148.90080118201124</v>
      </c>
      <c r="CH113" s="225">
        <v>151.89959237983064</v>
      </c>
      <c r="CI113" s="225">
        <v>171.4507027307755</v>
      </c>
      <c r="CJ113" s="225">
        <v>613.76730814421603</v>
      </c>
      <c r="CK113" s="226">
        <v>161.1</v>
      </c>
      <c r="CL113" s="226">
        <v>135</v>
      </c>
      <c r="CM113" s="226">
        <v>161.9</v>
      </c>
      <c r="CN113" s="226">
        <v>190.5</v>
      </c>
      <c r="CO113" s="226">
        <v>648.5</v>
      </c>
      <c r="CP113" s="226">
        <v>189.2</v>
      </c>
      <c r="CQ113" s="226">
        <v>195.58152455911173</v>
      </c>
      <c r="CR113" s="226">
        <v>217.7</v>
      </c>
      <c r="CS113" s="225">
        <f>SUM(CP113:CR113)</f>
        <v>602.48152455911168</v>
      </c>
      <c r="CT113" s="226"/>
      <c r="CU113" s="386"/>
    </row>
    <row r="114" spans="1:99" s="22" customFormat="1">
      <c r="A114" s="30" t="s">
        <v>330</v>
      </c>
      <c r="B114" s="36"/>
      <c r="C114" s="36"/>
      <c r="D114" s="36"/>
      <c r="E114" s="36"/>
      <c r="F114" s="36"/>
      <c r="G114" s="36"/>
      <c r="H114" s="36"/>
      <c r="I114" s="36"/>
      <c r="J114" s="36"/>
      <c r="K114" s="36"/>
      <c r="L114" s="36"/>
      <c r="M114" s="36"/>
      <c r="N114" s="36"/>
      <c r="O114" s="36"/>
      <c r="P114" s="36"/>
      <c r="Q114" s="36"/>
      <c r="R114" s="36"/>
      <c r="S114" s="36"/>
      <c r="T114" s="36"/>
      <c r="U114" s="36"/>
      <c r="V114" s="36"/>
      <c r="W114" s="36"/>
      <c r="X114" s="36"/>
      <c r="Y114" s="36"/>
      <c r="Z114" s="36"/>
      <c r="AA114" s="36"/>
      <c r="AB114" s="36"/>
      <c r="AD114" s="36"/>
      <c r="AE114" s="59"/>
      <c r="AF114" s="59"/>
      <c r="AG114" s="36"/>
      <c r="AH114" s="86"/>
      <c r="AI114" s="86"/>
      <c r="AJ114" s="86"/>
      <c r="AK114" s="86"/>
      <c r="AL114" s="86"/>
      <c r="AM114" s="206">
        <v>5.5509490899999996</v>
      </c>
      <c r="AN114" s="206">
        <v>5.4627126700000002</v>
      </c>
      <c r="AO114" s="206">
        <v>5.2163141600000005</v>
      </c>
      <c r="AP114" s="206">
        <v>5.4798516799999994</v>
      </c>
      <c r="AQ114" s="205">
        <v>21.709827600000001</v>
      </c>
      <c r="AR114" s="206">
        <v>5.5709497400000005</v>
      </c>
      <c r="AS114" s="206">
        <v>6.2815190999999997</v>
      </c>
      <c r="AT114" s="206">
        <v>6.9369635299999999</v>
      </c>
      <c r="AU114" s="206">
        <v>7.7077978399999996</v>
      </c>
      <c r="AV114" s="205">
        <v>26.497230209999998</v>
      </c>
      <c r="AW114" s="206">
        <v>13.4</v>
      </c>
      <c r="AX114" s="206">
        <v>11.9</v>
      </c>
      <c r="AY114" s="206">
        <v>7.8531069100000002</v>
      </c>
      <c r="AZ114" s="206">
        <v>8.6117922500000006</v>
      </c>
      <c r="BA114" s="205">
        <v>41.764899159999999</v>
      </c>
      <c r="BB114" s="214">
        <v>1.9</v>
      </c>
      <c r="BC114" s="214">
        <v>19.3</v>
      </c>
      <c r="BD114" s="214">
        <v>10.8</v>
      </c>
      <c r="BE114" s="214">
        <v>11.3</v>
      </c>
      <c r="BF114" s="214">
        <v>43.3</v>
      </c>
      <c r="BG114" s="220">
        <v>13.802495109999999</v>
      </c>
      <c r="BH114" s="220">
        <v>13.8</v>
      </c>
      <c r="BI114" s="220">
        <v>12.062943090000001</v>
      </c>
      <c r="BJ114" s="220">
        <v>13.5</v>
      </c>
      <c r="BK114" s="220">
        <v>53.156568119999996</v>
      </c>
      <c r="BL114" s="226">
        <v>15</v>
      </c>
      <c r="BM114" s="226">
        <v>13.9</v>
      </c>
      <c r="BN114" s="226">
        <v>12.662809979999999</v>
      </c>
      <c r="BO114" s="226">
        <v>13.21719274</v>
      </c>
      <c r="BP114" s="226">
        <v>54.661693719999995</v>
      </c>
      <c r="BQ114" s="226">
        <v>14.709961269999999</v>
      </c>
      <c r="BR114" s="226">
        <v>14.775047989999999</v>
      </c>
      <c r="BS114" s="226">
        <v>14.649930029999997</v>
      </c>
      <c r="BT114" s="226">
        <v>15.635468260000001</v>
      </c>
      <c r="BU114" s="226">
        <v>59.770407549999987</v>
      </c>
      <c r="BV114" s="226">
        <v>17.399999999999999</v>
      </c>
      <c r="BW114" s="226">
        <v>17.100000000000001</v>
      </c>
      <c r="BX114" s="226">
        <v>15.81432848</v>
      </c>
      <c r="BY114" s="226">
        <v>18.850435609999998</v>
      </c>
      <c r="BZ114" s="226">
        <v>69.054933730000002</v>
      </c>
      <c r="CA114" s="226">
        <v>24.398692130000001</v>
      </c>
      <c r="CB114" s="226">
        <v>23.212012649999998</v>
      </c>
      <c r="CC114" s="226">
        <v>21.332061119999999</v>
      </c>
      <c r="CD114" s="226">
        <v>20.757040709999995</v>
      </c>
      <c r="CE114" s="226">
        <v>89.7</v>
      </c>
      <c r="CF114" s="226">
        <v>0.97618908999999965</v>
      </c>
      <c r="CG114" s="226">
        <v>1.9530419999999997</v>
      </c>
      <c r="CH114" s="226">
        <v>2.0414798200000002</v>
      </c>
      <c r="CI114" s="226">
        <v>2.0147588000000001</v>
      </c>
      <c r="CJ114" s="226">
        <v>6.9854697099999994</v>
      </c>
      <c r="CK114" s="226">
        <v>1.8</v>
      </c>
      <c r="CL114" s="226">
        <v>-1</v>
      </c>
      <c r="CM114" s="226">
        <v>0.3</v>
      </c>
      <c r="CN114" s="226">
        <v>0.5</v>
      </c>
      <c r="CO114" s="226">
        <v>1.6</v>
      </c>
      <c r="CP114" s="226">
        <v>1.5</v>
      </c>
      <c r="CQ114" s="226">
        <v>2.2000000000000002</v>
      </c>
      <c r="CR114" s="226">
        <v>2.4</v>
      </c>
      <c r="CS114" s="225">
        <f>SUM(CP114:CR114)</f>
        <v>6.1</v>
      </c>
      <c r="CT114" s="226"/>
      <c r="CU114" s="386"/>
    </row>
    <row r="115" spans="1:99" s="22" customFormat="1">
      <c r="A115" s="32" t="s">
        <v>331</v>
      </c>
      <c r="B115" s="36"/>
      <c r="C115" s="36"/>
      <c r="D115" s="36"/>
      <c r="E115" s="36"/>
      <c r="F115" s="36"/>
      <c r="G115" s="36"/>
      <c r="H115" s="36"/>
      <c r="I115" s="36"/>
      <c r="J115" s="36"/>
      <c r="K115" s="36"/>
      <c r="L115" s="36"/>
      <c r="M115" s="36"/>
      <c r="N115" s="36"/>
      <c r="O115" s="36"/>
      <c r="P115" s="36"/>
      <c r="Q115" s="36"/>
      <c r="R115" s="36"/>
      <c r="S115" s="36"/>
      <c r="T115" s="36"/>
      <c r="U115" s="36"/>
      <c r="V115" s="36"/>
      <c r="W115" s="36"/>
      <c r="X115" s="36"/>
      <c r="Y115" s="36"/>
      <c r="Z115" s="36"/>
      <c r="AA115" s="36"/>
      <c r="AB115" s="36"/>
      <c r="AD115" s="36"/>
      <c r="AE115" s="59"/>
      <c r="AF115" s="59"/>
      <c r="AG115" s="36"/>
      <c r="AM115" s="207">
        <v>39.173999999999992</v>
      </c>
      <c r="AN115" s="207">
        <v>42.326999999999998</v>
      </c>
      <c r="AO115" s="207">
        <v>42.731000000000002</v>
      </c>
      <c r="AP115" s="207">
        <v>44.439000000000007</v>
      </c>
      <c r="AQ115" s="208">
        <v>168.67099999999999</v>
      </c>
      <c r="AR115" s="207">
        <v>44.862000000000002</v>
      </c>
      <c r="AS115" s="207">
        <v>51.13000000000001</v>
      </c>
      <c r="AT115" s="207">
        <v>54.969000000000001</v>
      </c>
      <c r="AU115" s="207">
        <v>60.207999999999998</v>
      </c>
      <c r="AV115" s="208">
        <v>211.16900000000004</v>
      </c>
      <c r="AW115" s="207">
        <v>109.095</v>
      </c>
      <c r="AX115" s="207">
        <v>120.9</v>
      </c>
      <c r="AY115" s="207">
        <v>135.73699999999999</v>
      </c>
      <c r="AZ115" s="207">
        <v>149.03300000000002</v>
      </c>
      <c r="BA115" s="208">
        <v>514.73199999999997</v>
      </c>
      <c r="BB115" s="215">
        <v>132.9</v>
      </c>
      <c r="BC115" s="215">
        <v>162.9</v>
      </c>
      <c r="BD115" s="215">
        <v>164.7</v>
      </c>
      <c r="BE115" s="215">
        <v>176.3</v>
      </c>
      <c r="BF115" s="215">
        <v>636.79999999999995</v>
      </c>
      <c r="BG115" s="221">
        <v>191.3</v>
      </c>
      <c r="BH115" s="221">
        <v>209.2</v>
      </c>
      <c r="BI115" s="221">
        <v>221.64547491999241</v>
      </c>
      <c r="BJ115" s="221">
        <v>241.57630656612514</v>
      </c>
      <c r="BK115" s="221">
        <v>863.73343047734727</v>
      </c>
      <c r="BL115" s="227">
        <v>256.5</v>
      </c>
      <c r="BM115" s="227">
        <v>251.56745029999999</v>
      </c>
      <c r="BN115" s="227">
        <v>233.01992413007287</v>
      </c>
      <c r="BO115" s="227">
        <v>230.53467666000003</v>
      </c>
      <c r="BP115" s="227">
        <v>971.6</v>
      </c>
      <c r="BQ115" s="227">
        <v>228.19863014999999</v>
      </c>
      <c r="BR115" s="227">
        <v>238.66111838999996</v>
      </c>
      <c r="BS115" s="227">
        <v>246.59545145191419</v>
      </c>
      <c r="BT115" s="227">
        <v>261.69269113612154</v>
      </c>
      <c r="BU115" s="227">
        <v>975.12766648803586</v>
      </c>
      <c r="BV115" s="227">
        <v>274.8</v>
      </c>
      <c r="BW115" s="227">
        <v>267.18372500451579</v>
      </c>
      <c r="BX115" s="227">
        <v>265.85928630000524</v>
      </c>
      <c r="BY115" s="227">
        <v>306.79159746741408</v>
      </c>
      <c r="BZ115" s="227">
        <v>1114.6328677783024</v>
      </c>
      <c r="CA115" s="227">
        <f>SUM(CA112:CA114)</f>
        <v>328.69175151641855</v>
      </c>
      <c r="CB115" s="227">
        <f t="shared" ref="CB115:CD115" si="55">SUM(CB112:CB114)</f>
        <v>336.36870274</v>
      </c>
      <c r="CC115" s="227">
        <f t="shared" si="55"/>
        <v>332.4679484081617</v>
      </c>
      <c r="CD115" s="227">
        <f t="shared" si="55"/>
        <v>350.74021166371148</v>
      </c>
      <c r="CE115" s="227">
        <f>SUM(CA115:CD115)</f>
        <v>1348.2686143282917</v>
      </c>
      <c r="CF115" s="227">
        <v>365.81195074159859</v>
      </c>
      <c r="CG115" s="227">
        <v>386.89424207201125</v>
      </c>
      <c r="CH115" s="227">
        <v>393.00656988983064</v>
      </c>
      <c r="CI115" s="227">
        <v>430.90929882077546</v>
      </c>
      <c r="CJ115" s="227">
        <v>1576.622061524216</v>
      </c>
      <c r="CK115" s="227">
        <v>438.09999999999997</v>
      </c>
      <c r="CL115" s="227">
        <v>416.9</v>
      </c>
      <c r="CM115" s="227">
        <v>410.1</v>
      </c>
      <c r="CN115" s="227">
        <v>444.2</v>
      </c>
      <c r="CO115" s="227">
        <v>1709.3</v>
      </c>
      <c r="CP115" s="227">
        <f>SUM(CP112:CP114)</f>
        <v>422.5</v>
      </c>
      <c r="CQ115" s="227">
        <v>514.46768185911162</v>
      </c>
      <c r="CR115" s="227">
        <v>563.20000000000005</v>
      </c>
      <c r="CS115" s="421">
        <f>SUM(CP115:CR115)</f>
        <v>1500.1676818591118</v>
      </c>
      <c r="CT115" s="227"/>
      <c r="CU115" s="386"/>
    </row>
    <row r="116" spans="1:99" s="22" customFormat="1">
      <c r="A116" s="30" t="s">
        <v>332</v>
      </c>
      <c r="B116" s="36"/>
      <c r="C116" s="36"/>
      <c r="D116" s="36"/>
      <c r="E116" s="36"/>
      <c r="F116" s="36"/>
      <c r="G116" s="36"/>
      <c r="H116" s="36"/>
      <c r="I116" s="36"/>
      <c r="J116" s="36"/>
      <c r="K116" s="36"/>
      <c r="L116" s="36"/>
      <c r="M116" s="36"/>
      <c r="N116" s="36"/>
      <c r="O116" s="36"/>
      <c r="P116" s="36"/>
      <c r="Q116" s="36"/>
      <c r="R116" s="36"/>
      <c r="S116" s="36"/>
      <c r="T116" s="36"/>
      <c r="U116" s="36"/>
      <c r="V116" s="36"/>
      <c r="W116" s="36"/>
      <c r="X116" s="36"/>
      <c r="Y116" s="36"/>
      <c r="Z116" s="36"/>
      <c r="AA116" s="36"/>
      <c r="AB116" s="36"/>
      <c r="AD116" s="36"/>
      <c r="AE116" s="59"/>
      <c r="AF116" s="59"/>
      <c r="AG116" s="36"/>
      <c r="AM116" s="209">
        <v>-17.372</v>
      </c>
      <c r="AN116" s="209">
        <v>-13.254</v>
      </c>
      <c r="AO116" s="209">
        <v>-12.18</v>
      </c>
      <c r="AP116" s="209">
        <v>-10.882</v>
      </c>
      <c r="AQ116" s="209">
        <v>-53.688000000000002</v>
      </c>
      <c r="AR116" s="209">
        <v>-10.244999999999999</v>
      </c>
      <c r="AS116" s="209">
        <v>-10.353999999999999</v>
      </c>
      <c r="AT116" s="209">
        <v>-14.226000000000001</v>
      </c>
      <c r="AU116" s="209">
        <v>-18.835999999999999</v>
      </c>
      <c r="AV116" s="209">
        <v>-53.661000000000001</v>
      </c>
      <c r="AW116" s="209">
        <v>-15.433</v>
      </c>
      <c r="AX116" s="209">
        <v>-14.318</v>
      </c>
      <c r="AY116" s="209">
        <v>-25.917000000000002</v>
      </c>
      <c r="AZ116" s="209">
        <v>-36.460999999999999</v>
      </c>
      <c r="BA116" s="209">
        <v>-92.129000000000005</v>
      </c>
      <c r="BB116" s="211">
        <v>-34.783999999999999</v>
      </c>
      <c r="BC116" s="211">
        <v>-32.792999999999999</v>
      </c>
      <c r="BD116" s="211">
        <v>-35.591999999999999</v>
      </c>
      <c r="BE116" s="211">
        <v>-42.411999999999999</v>
      </c>
      <c r="BF116" s="211">
        <v>-145.58099999999999</v>
      </c>
      <c r="BG116" s="217">
        <v>-58.362443710000008</v>
      </c>
      <c r="BH116" s="217">
        <v>-52.8</v>
      </c>
      <c r="BI116" s="217">
        <v>-59.425519000000001</v>
      </c>
      <c r="BJ116" s="217">
        <v>-53.026018000000008</v>
      </c>
      <c r="BK116" s="217">
        <v>-223.565586</v>
      </c>
      <c r="BL116" s="223">
        <v>-63.5</v>
      </c>
      <c r="BM116" s="223">
        <v>-70</v>
      </c>
      <c r="BN116" s="223">
        <v>-118.06856400000001</v>
      </c>
      <c r="BO116" s="223">
        <v>-66.308397999999983</v>
      </c>
      <c r="BP116" s="223">
        <v>-317.89999999999998</v>
      </c>
      <c r="BQ116" s="223">
        <v>-45.500000000000007</v>
      </c>
      <c r="BR116" s="223">
        <v>-81.2</v>
      </c>
      <c r="BS116" s="223">
        <v>-72</v>
      </c>
      <c r="BT116" s="223">
        <v>-62.636664580000009</v>
      </c>
      <c r="BU116" s="223">
        <v>-261.40026647000002</v>
      </c>
      <c r="BV116" s="223">
        <v>-69.060958279999994</v>
      </c>
      <c r="BW116" s="223">
        <v>-64.955785630000008</v>
      </c>
      <c r="BX116" s="223">
        <v>-63.960200209999996</v>
      </c>
      <c r="BY116" s="223">
        <v>-76.207265390000003</v>
      </c>
      <c r="BZ116" s="223">
        <v>-274.2</v>
      </c>
      <c r="CA116" s="223">
        <v>-121.1914926912776</v>
      </c>
      <c r="CB116" s="223">
        <v>-89.5</v>
      </c>
      <c r="CC116" s="223">
        <v>-68.5</v>
      </c>
      <c r="CD116" s="223">
        <v>-70.400000000000006</v>
      </c>
      <c r="CE116" s="223">
        <v>-349.6</v>
      </c>
      <c r="CF116" s="223">
        <v>-92.740112410000009</v>
      </c>
      <c r="CG116" s="223">
        <v>-99.913589189999968</v>
      </c>
      <c r="CH116" s="223">
        <v>-109.04575298999998</v>
      </c>
      <c r="CI116" s="223">
        <v>-100.79302828</v>
      </c>
      <c r="CJ116" s="223">
        <v>-402.49248286999995</v>
      </c>
      <c r="CK116" s="223">
        <v>-117</v>
      </c>
      <c r="CL116" s="223">
        <v>-187.7</v>
      </c>
      <c r="CM116" s="223">
        <v>-99.8</v>
      </c>
      <c r="CN116" s="223">
        <v>-85.1</v>
      </c>
      <c r="CO116" s="223">
        <v>-489.6</v>
      </c>
      <c r="CP116" s="223">
        <v>-94.9</v>
      </c>
      <c r="CQ116" s="223">
        <v>-133.5</v>
      </c>
      <c r="CR116" s="223">
        <v>-162.1</v>
      </c>
      <c r="CS116" s="422">
        <f>SUM(CP116:CR116)</f>
        <v>-390.5</v>
      </c>
      <c r="CT116" s="223"/>
      <c r="CU116" s="386"/>
    </row>
    <row r="117" spans="1:99" s="22" customFormat="1">
      <c r="A117" s="32" t="s">
        <v>333</v>
      </c>
      <c r="B117" s="36"/>
      <c r="C117" s="36"/>
      <c r="D117" s="36"/>
      <c r="E117" s="36"/>
      <c r="F117" s="36"/>
      <c r="G117" s="36"/>
      <c r="H117" s="36"/>
      <c r="I117" s="36"/>
      <c r="J117" s="36"/>
      <c r="K117" s="36"/>
      <c r="L117" s="36"/>
      <c r="M117" s="36"/>
      <c r="N117" s="36"/>
      <c r="O117" s="36"/>
      <c r="P117" s="36"/>
      <c r="Q117" s="36"/>
      <c r="R117" s="36"/>
      <c r="S117" s="36"/>
      <c r="T117" s="36"/>
      <c r="U117" s="36"/>
      <c r="V117" s="36"/>
      <c r="W117" s="36"/>
      <c r="X117" s="36"/>
      <c r="Y117" s="36"/>
      <c r="Z117" s="36"/>
      <c r="AA117" s="36"/>
      <c r="AB117" s="36"/>
      <c r="AD117" s="36"/>
      <c r="AE117" s="59"/>
      <c r="AF117" s="59"/>
      <c r="AG117" s="36"/>
      <c r="AM117" s="207">
        <v>7.4</v>
      </c>
      <c r="AN117" s="207">
        <v>6.5</v>
      </c>
      <c r="AO117" s="207">
        <v>5.6</v>
      </c>
      <c r="AP117" s="207">
        <v>4.5999999999999996</v>
      </c>
      <c r="AQ117" s="207">
        <v>4.5999999999999996</v>
      </c>
      <c r="AR117" s="207">
        <v>3.6</v>
      </c>
      <c r="AS117" s="207">
        <v>4</v>
      </c>
      <c r="AT117" s="207">
        <v>3.4</v>
      </c>
      <c r="AU117" s="207">
        <v>3.6</v>
      </c>
      <c r="AV117" s="207">
        <v>3.6</v>
      </c>
      <c r="AW117" s="207">
        <v>4.2</v>
      </c>
      <c r="AX117" s="207">
        <v>4</v>
      </c>
      <c r="AY117" s="207">
        <v>4.5</v>
      </c>
      <c r="AZ117" s="207">
        <v>4.7</v>
      </c>
      <c r="BA117" s="207">
        <v>4.7</v>
      </c>
      <c r="BB117" s="212">
        <v>4.7</v>
      </c>
      <c r="BC117" s="212">
        <v>4.7</v>
      </c>
      <c r="BD117" s="212">
        <v>4.7</v>
      </c>
      <c r="BE117" s="212">
        <v>4.4000000000000004</v>
      </c>
      <c r="BF117" s="212">
        <v>4.4000000000000004</v>
      </c>
      <c r="BG117" s="218">
        <v>4.9000000000000004</v>
      </c>
      <c r="BH117" s="218">
        <v>5.31</v>
      </c>
      <c r="BI117" s="218">
        <v>5.7</v>
      </c>
      <c r="BJ117" s="218">
        <v>5.2</v>
      </c>
      <c r="BK117" s="218">
        <v>5.2</v>
      </c>
      <c r="BL117" s="224">
        <v>6.2</v>
      </c>
      <c r="BM117" s="224">
        <v>6.7</v>
      </c>
      <c r="BN117" s="224">
        <v>9.8000000000000007</v>
      </c>
      <c r="BO117" s="224">
        <v>7.9</v>
      </c>
      <c r="BP117" s="224">
        <v>7.9</v>
      </c>
      <c r="BQ117" s="224">
        <v>7.3</v>
      </c>
      <c r="BR117" s="224">
        <v>7.1</v>
      </c>
      <c r="BS117" s="224">
        <v>6.6</v>
      </c>
      <c r="BT117" s="224">
        <v>5.7363101018859979</v>
      </c>
      <c r="BU117" s="224">
        <v>5.7363101018859979</v>
      </c>
      <c r="BV117" s="224">
        <v>5.7332494101337135</v>
      </c>
      <c r="BW117" s="224">
        <v>5.6722034881342367</v>
      </c>
      <c r="BX117" s="224">
        <v>5.4777581650765805</v>
      </c>
      <c r="BY117" s="224">
        <v>5.1176098248880821</v>
      </c>
      <c r="BZ117" s="224">
        <v>5.1176098248880821</v>
      </c>
      <c r="CA117" s="224">
        <v>7.4040002799503064</v>
      </c>
      <c r="CB117" s="224">
        <v>7.5910252688991635</v>
      </c>
      <c r="CC117" s="224">
        <v>7.5002979432462258</v>
      </c>
      <c r="CD117" s="224">
        <v>6.9392265037443019</v>
      </c>
      <c r="CE117" s="224">
        <v>6.9392265037443019</v>
      </c>
      <c r="CF117" s="224">
        <v>7.1660379657173214</v>
      </c>
      <c r="CG117" s="224">
        <v>7.0620826160888797</v>
      </c>
      <c r="CH117" s="224">
        <v>6.7736001710850129</v>
      </c>
      <c r="CI117" s="224">
        <v>6.2309844851068057</v>
      </c>
      <c r="CJ117" s="224">
        <v>6.2309844851068057</v>
      </c>
      <c r="CK117" s="224">
        <v>6.6</v>
      </c>
      <c r="CL117" s="224">
        <v>8.1999999999999993</v>
      </c>
      <c r="CM117" s="224">
        <v>7.3</v>
      </c>
      <c r="CN117" s="224">
        <v>6.4</v>
      </c>
      <c r="CO117" s="224">
        <v>6.4</v>
      </c>
      <c r="CP117" s="224">
        <v>6.4</v>
      </c>
      <c r="CQ117" s="224">
        <v>7.0799685647528685</v>
      </c>
      <c r="CR117" s="224">
        <v>7.9</v>
      </c>
      <c r="CS117" s="423">
        <f>CR117</f>
        <v>7.9</v>
      </c>
      <c r="CT117" s="224"/>
      <c r="CU117" s="386"/>
    </row>
    <row r="118" spans="1:99" s="22" customFormat="1">
      <c r="A118" s="30" t="s">
        <v>334</v>
      </c>
      <c r="B118" s="36"/>
      <c r="C118" s="36"/>
      <c r="D118" s="36"/>
      <c r="E118" s="36"/>
      <c r="F118" s="36"/>
      <c r="G118" s="36"/>
      <c r="H118" s="36"/>
      <c r="I118" s="36"/>
      <c r="J118" s="36"/>
      <c r="K118" s="36"/>
      <c r="L118" s="36"/>
      <c r="M118" s="36"/>
      <c r="N118" s="36"/>
      <c r="O118" s="36"/>
      <c r="P118" s="36"/>
      <c r="Q118" s="36"/>
      <c r="R118" s="36"/>
      <c r="S118" s="36"/>
      <c r="T118" s="36"/>
      <c r="U118" s="36"/>
      <c r="V118" s="36"/>
      <c r="W118" s="36"/>
      <c r="X118" s="36"/>
      <c r="Y118" s="36"/>
      <c r="Z118" s="36"/>
      <c r="AA118" s="36"/>
      <c r="AB118" s="36"/>
      <c r="AD118" s="36"/>
      <c r="AE118" s="59"/>
      <c r="AF118" s="59"/>
      <c r="AG118" s="36"/>
      <c r="AM118" s="210">
        <v>-2.5149299999999997</v>
      </c>
      <c r="AN118" s="210">
        <v>-2.0333399999999999</v>
      </c>
      <c r="AO118" s="210">
        <v>-1.7670899999999998</v>
      </c>
      <c r="AP118" s="210">
        <v>-1.8497399999999999</v>
      </c>
      <c r="AQ118" s="210">
        <v>-8.1650999999999989</v>
      </c>
      <c r="AR118" s="210">
        <v>-2.4374600000000002</v>
      </c>
      <c r="AS118" s="210">
        <v>-2.3574799999999998</v>
      </c>
      <c r="AT118" s="210">
        <v>-2.5511599999999999</v>
      </c>
      <c r="AU118" s="210">
        <v>-7.5107400000000002</v>
      </c>
      <c r="AV118" s="210">
        <v>-14.85684</v>
      </c>
      <c r="AW118" s="210">
        <v>-6.3963999999999999</v>
      </c>
      <c r="AX118" s="210">
        <v>-5.34992</v>
      </c>
      <c r="AY118" s="210">
        <v>-4.4878999999999998</v>
      </c>
      <c r="AZ118" s="210">
        <v>-4.6529799999999994</v>
      </c>
      <c r="BA118" s="210">
        <v>-20.887199999999996</v>
      </c>
      <c r="BB118" s="211">
        <v>-4.4897399999999994</v>
      </c>
      <c r="BC118" s="211">
        <v>-6.1864799999999995</v>
      </c>
      <c r="BD118" s="211">
        <v>-6.6981400000000004</v>
      </c>
      <c r="BE118" s="211">
        <v>-0.48916000000000004</v>
      </c>
      <c r="BF118" s="211">
        <v>-17.863520000000001</v>
      </c>
      <c r="BG118" s="217">
        <v>-4.4217186500000007</v>
      </c>
      <c r="BH118" s="217">
        <v>-4.0999999999999996</v>
      </c>
      <c r="BI118" s="217">
        <v>-3.9561184600000003</v>
      </c>
      <c r="BJ118" s="217">
        <v>-5.4817845200000015</v>
      </c>
      <c r="BK118" s="217">
        <v>-17.977324030000002</v>
      </c>
      <c r="BL118" s="223">
        <v>-4.9000000000000004</v>
      </c>
      <c r="BM118" s="223">
        <v>-6.1</v>
      </c>
      <c r="BN118" s="223">
        <v>-5.3479207300000002</v>
      </c>
      <c r="BO118" s="223">
        <v>-6.5</v>
      </c>
      <c r="BP118" s="223">
        <v>-22.9</v>
      </c>
      <c r="BQ118" s="223">
        <v>-6.7085632399999993</v>
      </c>
      <c r="BR118" s="223">
        <v>-5.9766378199999997</v>
      </c>
      <c r="BS118" s="223">
        <v>-5.0999999999999996</v>
      </c>
      <c r="BT118" s="223">
        <v>-5.8734969399999999</v>
      </c>
      <c r="BU118" s="223">
        <v>-23.70256204</v>
      </c>
      <c r="BV118" s="223">
        <v>-5.7114942700000011</v>
      </c>
      <c r="BW118" s="223">
        <v>-6.3023188500000007</v>
      </c>
      <c r="BX118" s="223">
        <v>-8.8592380100000003</v>
      </c>
      <c r="BY118" s="223">
        <v>-13.159095199999999</v>
      </c>
      <c r="BZ118" s="223">
        <v>-34.032146330000003</v>
      </c>
      <c r="CA118" s="223">
        <v>-12.970569159999998</v>
      </c>
      <c r="CB118" s="223">
        <v>-13.177295809999999</v>
      </c>
      <c r="CC118" s="223">
        <v>-10.37071356</v>
      </c>
      <c r="CD118" s="223">
        <v>-13.770150750000003</v>
      </c>
      <c r="CE118" s="223">
        <v>-50.288729279999998</v>
      </c>
      <c r="CF118" s="223">
        <v>-14.812998980000003</v>
      </c>
      <c r="CG118" s="223">
        <v>-15.906514510000001</v>
      </c>
      <c r="CH118" s="223">
        <v>-16.049267320000002</v>
      </c>
      <c r="CI118" s="223">
        <v>-19.383046119999999</v>
      </c>
      <c r="CJ118" s="223">
        <v>-66.151826929999999</v>
      </c>
      <c r="CK118" s="223">
        <v>-22.5</v>
      </c>
      <c r="CL118" s="223">
        <v>-21.4</v>
      </c>
      <c r="CM118" s="223">
        <v>-25.4</v>
      </c>
      <c r="CN118" s="223">
        <v>-26.3</v>
      </c>
      <c r="CO118" s="223">
        <v>-95.6</v>
      </c>
      <c r="CP118" s="223">
        <v>-33</v>
      </c>
      <c r="CQ118" s="223">
        <v>-31</v>
      </c>
      <c r="CR118" s="223">
        <v>-30.2</v>
      </c>
      <c r="CS118" s="422">
        <v>-94.3</v>
      </c>
      <c r="CT118" s="223"/>
      <c r="CU118" s="386"/>
    </row>
    <row r="119" spans="1:99" s="22" customFormat="1">
      <c r="A119" s="30" t="s">
        <v>335</v>
      </c>
      <c r="B119" s="36"/>
      <c r="C119" s="36"/>
      <c r="D119" s="36"/>
      <c r="E119" s="36"/>
      <c r="F119" s="36"/>
      <c r="G119" s="36"/>
      <c r="H119" s="36"/>
      <c r="I119" s="36"/>
      <c r="J119" s="36"/>
      <c r="K119" s="36"/>
      <c r="L119" s="36"/>
      <c r="M119" s="36"/>
      <c r="N119" s="36"/>
      <c r="O119" s="36"/>
      <c r="P119" s="36"/>
      <c r="Q119" s="36"/>
      <c r="R119" s="36"/>
      <c r="S119" s="36"/>
      <c r="T119" s="36"/>
      <c r="U119" s="36"/>
      <c r="V119" s="36"/>
      <c r="W119" s="36"/>
      <c r="X119" s="36"/>
      <c r="Y119" s="36"/>
      <c r="Z119" s="36"/>
      <c r="AA119" s="36"/>
      <c r="AB119" s="36"/>
      <c r="AD119" s="36"/>
      <c r="AE119" s="59"/>
      <c r="AF119" s="59"/>
      <c r="AG119" s="36"/>
      <c r="AM119" s="210">
        <v>-2.70526</v>
      </c>
      <c r="AN119" s="210">
        <v>-3.0873200000000001</v>
      </c>
      <c r="AO119" s="210">
        <v>-3.5935600000000001</v>
      </c>
      <c r="AP119" s="210">
        <v>-4.1172200000000005</v>
      </c>
      <c r="AQ119" s="210">
        <v>-13.503360000000001</v>
      </c>
      <c r="AR119" s="210">
        <v>-4.2426400000000006</v>
      </c>
      <c r="AS119" s="210">
        <v>-4.6653900000000004</v>
      </c>
      <c r="AT119" s="210">
        <v>-5.03775</v>
      </c>
      <c r="AU119" s="210">
        <v>-5.6864699999999999</v>
      </c>
      <c r="AV119" s="210">
        <v>-19.632249999999999</v>
      </c>
      <c r="AW119" s="210">
        <v>-6.0848000000000004</v>
      </c>
      <c r="AX119" s="210">
        <v>-6.6621099999999993</v>
      </c>
      <c r="AY119" s="210">
        <v>-6.8751600000000002</v>
      </c>
      <c r="AZ119" s="210">
        <v>-7.7082499999999996</v>
      </c>
      <c r="BA119" s="210">
        <v>-27.33032</v>
      </c>
      <c r="BB119" s="211">
        <v>-8.9759599999999988</v>
      </c>
      <c r="BC119" s="211">
        <v>-9.0276200000000006</v>
      </c>
      <c r="BD119" s="211">
        <v>-9.597430000000001</v>
      </c>
      <c r="BE119" s="211">
        <v>-10.739180000000001</v>
      </c>
      <c r="BF119" s="211">
        <v>-38.34019</v>
      </c>
      <c r="BG119" s="217">
        <v>-11.270404279999999</v>
      </c>
      <c r="BH119" s="217">
        <v>-12.2</v>
      </c>
      <c r="BI119" s="217">
        <v>-12.555004829999998</v>
      </c>
      <c r="BJ119" s="217">
        <v>-13.857337370000002</v>
      </c>
      <c r="BK119" s="217">
        <v>-49.889555919999999</v>
      </c>
      <c r="BL119" s="223">
        <v>-14.7</v>
      </c>
      <c r="BM119" s="223">
        <v>-14.4</v>
      </c>
      <c r="BN119" s="223">
        <v>-14.125944970000003</v>
      </c>
      <c r="BO119" s="223">
        <v>-13.5</v>
      </c>
      <c r="BP119" s="223">
        <v>-56.8</v>
      </c>
      <c r="BQ119" s="223">
        <v>-13.325443740000003</v>
      </c>
      <c r="BR119" s="223">
        <v>-13.90506147</v>
      </c>
      <c r="BS119" s="223">
        <v>-14.3</v>
      </c>
      <c r="BT119" s="223">
        <v>-15.385873579999998</v>
      </c>
      <c r="BU119" s="223">
        <v>-56.959621639999995</v>
      </c>
      <c r="BV119" s="223">
        <v>-15.95897345</v>
      </c>
      <c r="BW119" s="223">
        <v>-15.821128519999998</v>
      </c>
      <c r="BX119" s="223">
        <v>-15.913809779999999</v>
      </c>
      <c r="BY119" s="223">
        <v>-18.262180819999998</v>
      </c>
      <c r="BZ119" s="223">
        <v>-65.956092569999996</v>
      </c>
      <c r="CA119" s="223">
        <v>-13.088263249999999</v>
      </c>
      <c r="CB119" s="223">
        <v>-26.614210310000001</v>
      </c>
      <c r="CC119" s="223">
        <v>-19.960313169999999</v>
      </c>
      <c r="CD119" s="223">
        <v>-21.780502070000001</v>
      </c>
      <c r="CE119" s="223">
        <v>-81.443288800000005</v>
      </c>
      <c r="CF119" s="223">
        <v>-20.421243019999995</v>
      </c>
      <c r="CG119" s="223">
        <v>-21.41084407</v>
      </c>
      <c r="CH119" s="223">
        <v>-21.675008210000001</v>
      </c>
      <c r="CI119" s="223">
        <v>-24.111594570000001</v>
      </c>
      <c r="CJ119" s="223">
        <v>-87.618689869999997</v>
      </c>
      <c r="CK119" s="223">
        <v>-24.6</v>
      </c>
      <c r="CL119" s="223">
        <v>-22.8</v>
      </c>
      <c r="CM119" s="223">
        <v>-23</v>
      </c>
      <c r="CN119" s="223">
        <v>-25.3</v>
      </c>
      <c r="CO119" s="223">
        <v>-95.7</v>
      </c>
      <c r="CP119" s="223">
        <v>-27.4</v>
      </c>
      <c r="CQ119" s="223">
        <v>-28.3</v>
      </c>
      <c r="CR119" s="223">
        <v>-30.8</v>
      </c>
      <c r="CS119" s="422">
        <v>-86.5</v>
      </c>
      <c r="CT119" s="223"/>
      <c r="CU119" s="386"/>
    </row>
    <row r="120" spans="1:99" s="22" customFormat="1">
      <c r="A120" s="30" t="s">
        <v>336</v>
      </c>
      <c r="B120" s="36"/>
      <c r="C120" s="36"/>
      <c r="D120" s="36"/>
      <c r="E120" s="36"/>
      <c r="F120" s="36"/>
      <c r="G120" s="36"/>
      <c r="H120" s="36"/>
      <c r="I120" s="36"/>
      <c r="J120" s="36"/>
      <c r="K120" s="36"/>
      <c r="L120" s="36"/>
      <c r="M120" s="36"/>
      <c r="N120" s="36"/>
      <c r="O120" s="36"/>
      <c r="P120" s="36"/>
      <c r="Q120" s="36"/>
      <c r="R120" s="36"/>
      <c r="S120" s="36"/>
      <c r="T120" s="36"/>
      <c r="U120" s="36"/>
      <c r="V120" s="36"/>
      <c r="W120" s="36"/>
      <c r="X120" s="36"/>
      <c r="Y120" s="36"/>
      <c r="Z120" s="36"/>
      <c r="AA120" s="36"/>
      <c r="AB120" s="36"/>
      <c r="AD120" s="36"/>
      <c r="AE120" s="59"/>
      <c r="AF120" s="59"/>
      <c r="AG120" s="36"/>
      <c r="AM120" s="210">
        <v>-16.63043</v>
      </c>
      <c r="AN120" s="210">
        <v>-19.227970000000003</v>
      </c>
      <c r="AO120" s="210">
        <v>-21.223710000000001</v>
      </c>
      <c r="AP120" s="210">
        <v>-24.745889999999999</v>
      </c>
      <c r="AQ120" s="210">
        <v>-81.828000000000003</v>
      </c>
      <c r="AR120" s="210">
        <v>-25.690249999999999</v>
      </c>
      <c r="AS120" s="210">
        <v>-26.751549999999998</v>
      </c>
      <c r="AT120" s="210">
        <v>-39.1252</v>
      </c>
      <c r="AU120" s="210">
        <v>-46.503</v>
      </c>
      <c r="AV120" s="210">
        <v>-138.07</v>
      </c>
      <c r="AW120" s="210">
        <v>-40.097999999999999</v>
      </c>
      <c r="AX120" s="210">
        <v>-32.279000000000003</v>
      </c>
      <c r="AY120" s="210">
        <v>-33.018999999999998</v>
      </c>
      <c r="AZ120" s="210">
        <v>-46.540999999999997</v>
      </c>
      <c r="BA120" s="210">
        <v>-151.93700000000001</v>
      </c>
      <c r="BB120" s="211">
        <v>-19.236660000000001</v>
      </c>
      <c r="BC120" s="211">
        <v>-21.070959999999999</v>
      </c>
      <c r="BD120" s="211">
        <v>-20.105330000000002</v>
      </c>
      <c r="BE120" s="211">
        <v>-33.875959999999999</v>
      </c>
      <c r="BF120" s="211">
        <v>-94.288910000000001</v>
      </c>
      <c r="BG120" s="217">
        <v>-23.139900000000001</v>
      </c>
      <c r="BH120" s="217">
        <v>-28</v>
      </c>
      <c r="BI120" s="217">
        <v>-24.644410000000004</v>
      </c>
      <c r="BJ120" s="217">
        <v>-29.588879999999989</v>
      </c>
      <c r="BK120" s="217">
        <v>-105.38867999999999</v>
      </c>
      <c r="BL120" s="223">
        <v>-23.9</v>
      </c>
      <c r="BM120" s="223">
        <v>-27.4</v>
      </c>
      <c r="BN120" s="223">
        <v>-27.819510000000001</v>
      </c>
      <c r="BO120" s="223">
        <v>-30.2</v>
      </c>
      <c r="BP120" s="223">
        <v>-109.3</v>
      </c>
      <c r="BQ120" s="223">
        <v>-27.503</v>
      </c>
      <c r="BR120" s="223">
        <v>-28.472000000000001</v>
      </c>
      <c r="BS120" s="223">
        <v>-31.3</v>
      </c>
      <c r="BT120" s="223">
        <v>-29.211797220000001</v>
      </c>
      <c r="BU120" s="223">
        <v>-116.49907551999999</v>
      </c>
      <c r="BV120" s="223">
        <v>-29.444604279999997</v>
      </c>
      <c r="BW120" s="223">
        <v>-33.476783960000006</v>
      </c>
      <c r="BX120" s="223">
        <v>-32.340258569999989</v>
      </c>
      <c r="BY120" s="223">
        <v>-34.270799229999994</v>
      </c>
      <c r="BZ120" s="223">
        <v>-129.54244603999999</v>
      </c>
      <c r="CA120" s="223">
        <v>-32.680563160000005</v>
      </c>
      <c r="CB120" s="223">
        <v>-35.883703629999999</v>
      </c>
      <c r="CC120" s="223">
        <v>-11.31597468</v>
      </c>
      <c r="CD120" s="223">
        <v>-41.788588160000003</v>
      </c>
      <c r="CE120" s="223">
        <v>-121.66882963</v>
      </c>
      <c r="CF120" s="223">
        <v>-33.887758249999997</v>
      </c>
      <c r="CG120" s="223">
        <v>-33.639097359999994</v>
      </c>
      <c r="CH120" s="223">
        <v>-40.397827069999998</v>
      </c>
      <c r="CI120" s="223">
        <v>-56.854410040000005</v>
      </c>
      <c r="CJ120" s="223">
        <v>-164.77909271999999</v>
      </c>
      <c r="CK120" s="223">
        <v>-40.9</v>
      </c>
      <c r="CL120" s="223">
        <v>-48.7</v>
      </c>
      <c r="CM120" s="223">
        <v>-48.9</v>
      </c>
      <c r="CN120" s="223">
        <v>-62.1</v>
      </c>
      <c r="CO120" s="223">
        <v>-200.6</v>
      </c>
      <c r="CP120" s="223">
        <v>-50.1</v>
      </c>
      <c r="CQ120" s="223">
        <v>-61.3</v>
      </c>
      <c r="CR120" s="223">
        <v>-70.5</v>
      </c>
      <c r="CS120" s="422">
        <v>-182</v>
      </c>
      <c r="CT120" s="223"/>
      <c r="CU120" s="386"/>
    </row>
    <row r="121" spans="1:99" s="22" customFormat="1">
      <c r="A121" s="30" t="s">
        <v>337</v>
      </c>
      <c r="B121" s="36"/>
      <c r="C121" s="36"/>
      <c r="D121" s="36"/>
      <c r="E121" s="36"/>
      <c r="F121" s="36"/>
      <c r="G121" s="36"/>
      <c r="H121" s="36"/>
      <c r="I121" s="36"/>
      <c r="J121" s="36"/>
      <c r="K121" s="36"/>
      <c r="L121" s="36"/>
      <c r="M121" s="36"/>
      <c r="N121" s="36"/>
      <c r="O121" s="36"/>
      <c r="P121" s="36"/>
      <c r="Q121" s="36"/>
      <c r="R121" s="36"/>
      <c r="S121" s="36"/>
      <c r="T121" s="36"/>
      <c r="U121" s="36"/>
      <c r="V121" s="36"/>
      <c r="W121" s="36"/>
      <c r="X121" s="36"/>
      <c r="Y121" s="36"/>
      <c r="Z121" s="36"/>
      <c r="AA121" s="36"/>
      <c r="AB121" s="36"/>
      <c r="AD121" s="36"/>
      <c r="AE121" s="59"/>
      <c r="AF121" s="59"/>
      <c r="AG121" s="36"/>
      <c r="AM121" s="210">
        <v>-3.2795300000000003</v>
      </c>
      <c r="AN121" s="210">
        <v>-5.7689500000000002</v>
      </c>
      <c r="AO121" s="210">
        <v>-7.4849399999999999</v>
      </c>
      <c r="AP121" s="210">
        <v>-9.4733000000000001</v>
      </c>
      <c r="AQ121" s="210">
        <v>-26.006719999999998</v>
      </c>
      <c r="AR121" s="210">
        <v>-9.308489999999999</v>
      </c>
      <c r="AS121" s="210">
        <v>-9.1981800000000007</v>
      </c>
      <c r="AT121" s="210">
        <v>-20.677970000000002</v>
      </c>
      <c r="AU121" s="210">
        <v>-16.038799999999998</v>
      </c>
      <c r="AV121" s="210">
        <v>-55.223440000000004</v>
      </c>
      <c r="AW121" s="210">
        <v>-22.72139</v>
      </c>
      <c r="AX121" s="210">
        <v>-40.054139999999997</v>
      </c>
      <c r="AY121" s="210">
        <v>-81.02646</v>
      </c>
      <c r="AZ121" s="210">
        <v>-53.144889999999997</v>
      </c>
      <c r="BA121" s="210">
        <v>-196.94687999999999</v>
      </c>
      <c r="BB121" s="211">
        <v>-34.478960000000001</v>
      </c>
      <c r="BC121" s="211">
        <v>-32.479309999999998</v>
      </c>
      <c r="BD121" s="211">
        <v>-99.267719999999997</v>
      </c>
      <c r="BE121" s="211">
        <v>-64.941000000000003</v>
      </c>
      <c r="BF121" s="211">
        <v>-231.16699</v>
      </c>
      <c r="BG121" s="217">
        <v>-72.802229999999994</v>
      </c>
      <c r="BH121" s="217">
        <v>-79.3</v>
      </c>
      <c r="BI121" s="217">
        <v>-85.261547610000051</v>
      </c>
      <c r="BJ121" s="217">
        <v>-90.889586629999897</v>
      </c>
      <c r="BK121" s="217">
        <v>-328.26922423999997</v>
      </c>
      <c r="BL121" s="223">
        <v>-94.4</v>
      </c>
      <c r="BM121" s="223">
        <v>-94.4</v>
      </c>
      <c r="BN121" s="223">
        <v>-96.242793739999996</v>
      </c>
      <c r="BO121" s="223">
        <v>-89</v>
      </c>
      <c r="BP121" s="223">
        <v>-374.1</v>
      </c>
      <c r="BQ121" s="223">
        <v>-90.974000000000004</v>
      </c>
      <c r="BR121" s="223">
        <v>-83.221467999999902</v>
      </c>
      <c r="BS121" s="223">
        <v>-93.2</v>
      </c>
      <c r="BT121" s="223">
        <v>-105.74995075999998</v>
      </c>
      <c r="BU121" s="223">
        <v>-373.1660087599999</v>
      </c>
      <c r="BV121" s="223">
        <v>-92.40400575000001</v>
      </c>
      <c r="BW121" s="223">
        <v>-101.42312826</v>
      </c>
      <c r="BX121" s="223">
        <v>-108.80707169000004</v>
      </c>
      <c r="BY121" s="223">
        <v>-113.07629774</v>
      </c>
      <c r="BZ121" s="223">
        <v>-415.71050344000002</v>
      </c>
      <c r="CA121" s="223">
        <v>-114.95223667000002</v>
      </c>
      <c r="CB121" s="223">
        <v>-115.83163894</v>
      </c>
      <c r="CC121" s="223">
        <v>-41.985222940000014</v>
      </c>
      <c r="CD121" s="223">
        <v>-124.19279367999997</v>
      </c>
      <c r="CE121" s="223">
        <v>-396.96189222999999</v>
      </c>
      <c r="CF121" s="223">
        <v>-112.64471349999999</v>
      </c>
      <c r="CG121" s="223">
        <v>-115.64995072000001</v>
      </c>
      <c r="CH121" s="223">
        <v>-118.36616906</v>
      </c>
      <c r="CI121" s="223">
        <v>-131.84860861000004</v>
      </c>
      <c r="CJ121" s="223">
        <v>-478.50944189000006</v>
      </c>
      <c r="CK121" s="223">
        <v>-142.69999999999999</v>
      </c>
      <c r="CL121" s="223">
        <v>-133.19999999999999</v>
      </c>
      <c r="CM121" s="223">
        <v>-109.7</v>
      </c>
      <c r="CN121" s="223">
        <v>-152.80000000000001</v>
      </c>
      <c r="CO121" s="223">
        <v>-538.4</v>
      </c>
      <c r="CP121" s="223">
        <v>-140.69999999999999</v>
      </c>
      <c r="CQ121" s="223">
        <v>-155.19999999999999</v>
      </c>
      <c r="CR121" s="223">
        <v>-182.1</v>
      </c>
      <c r="CS121" s="422">
        <v>-478</v>
      </c>
      <c r="CT121" s="223"/>
      <c r="CU121" s="386"/>
    </row>
    <row r="122" spans="1:99" s="22" customFormat="1">
      <c r="A122" s="32" t="s">
        <v>338</v>
      </c>
      <c r="B122" s="36"/>
      <c r="C122" s="36"/>
      <c r="D122" s="36"/>
      <c r="E122" s="36"/>
      <c r="F122" s="36"/>
      <c r="G122" s="36"/>
      <c r="H122" s="36"/>
      <c r="I122" s="36"/>
      <c r="J122" s="36"/>
      <c r="K122" s="36"/>
      <c r="L122" s="36"/>
      <c r="M122" s="36"/>
      <c r="N122" s="36"/>
      <c r="O122" s="36"/>
      <c r="P122" s="36"/>
      <c r="Q122" s="36"/>
      <c r="R122" s="36"/>
      <c r="S122" s="36"/>
      <c r="T122" s="36"/>
      <c r="U122" s="36"/>
      <c r="V122" s="36"/>
      <c r="W122" s="36"/>
      <c r="X122" s="36"/>
      <c r="Y122" s="36"/>
      <c r="Z122" s="36"/>
      <c r="AA122" s="36"/>
      <c r="AB122" s="36"/>
      <c r="AD122" s="36"/>
      <c r="AE122" s="59"/>
      <c r="AF122" s="59"/>
      <c r="AG122" s="36"/>
      <c r="AM122" s="207">
        <v>28</v>
      </c>
      <c r="AN122" s="207">
        <v>26</v>
      </c>
      <c r="AO122" s="207">
        <v>25</v>
      </c>
      <c r="AP122" s="207">
        <v>25</v>
      </c>
      <c r="AQ122" s="207">
        <v>25</v>
      </c>
      <c r="AR122" s="207">
        <v>25</v>
      </c>
      <c r="AS122" s="207">
        <v>25</v>
      </c>
      <c r="AT122" s="207">
        <v>26</v>
      </c>
      <c r="AU122" s="207">
        <v>27</v>
      </c>
      <c r="AV122" s="207">
        <v>27</v>
      </c>
      <c r="AW122" s="207">
        <v>29</v>
      </c>
      <c r="AX122" s="207">
        <v>30</v>
      </c>
      <c r="AY122" s="207">
        <v>32</v>
      </c>
      <c r="AZ122" s="207">
        <v>33</v>
      </c>
      <c r="BA122" s="207">
        <v>33</v>
      </c>
      <c r="BB122" s="212">
        <v>33</v>
      </c>
      <c r="BC122" s="212">
        <v>35</v>
      </c>
      <c r="BD122" s="212">
        <v>36</v>
      </c>
      <c r="BE122" s="212">
        <v>37</v>
      </c>
      <c r="BF122" s="212">
        <v>37</v>
      </c>
      <c r="BG122" s="218">
        <v>38</v>
      </c>
      <c r="BH122" s="218">
        <v>38</v>
      </c>
      <c r="BI122" s="218">
        <v>39</v>
      </c>
      <c r="BJ122" s="218">
        <v>40</v>
      </c>
      <c r="BK122" s="218">
        <v>40</v>
      </c>
      <c r="BL122" s="224">
        <v>40.896000000000001</v>
      </c>
      <c r="BM122" s="224">
        <v>42</v>
      </c>
      <c r="BN122" s="224">
        <v>44</v>
      </c>
      <c r="BO122" s="224">
        <v>45</v>
      </c>
      <c r="BP122" s="224">
        <v>45</v>
      </c>
      <c r="BQ122" s="224">
        <v>47</v>
      </c>
      <c r="BR122" s="224">
        <v>54</v>
      </c>
      <c r="BS122" s="224">
        <v>55</v>
      </c>
      <c r="BT122" s="224">
        <v>48</v>
      </c>
      <c r="BU122" s="224">
        <v>48</v>
      </c>
      <c r="BV122" s="224">
        <v>47.281999999999996</v>
      </c>
      <c r="BW122" s="224">
        <v>47.219000000000001</v>
      </c>
      <c r="BX122" s="224">
        <v>50.436999999999998</v>
      </c>
      <c r="BY122" s="224">
        <v>54.823999999999998</v>
      </c>
      <c r="BZ122" s="224">
        <v>54.823999999999998</v>
      </c>
      <c r="CA122" s="224">
        <v>58.875999999999998</v>
      </c>
      <c r="CB122" s="224">
        <v>63.073</v>
      </c>
      <c r="CC122" s="224">
        <v>66</v>
      </c>
      <c r="CD122" s="224">
        <v>67</v>
      </c>
      <c r="CE122" s="224">
        <v>67</v>
      </c>
      <c r="CF122" s="224">
        <v>69.155000000000001</v>
      </c>
      <c r="CG122" s="224">
        <v>72.125</v>
      </c>
      <c r="CH122" s="224">
        <v>74.748999999999995</v>
      </c>
      <c r="CI122" s="224">
        <v>78.061000000000007</v>
      </c>
      <c r="CJ122" s="224">
        <v>78.061000000000007</v>
      </c>
      <c r="CK122" s="224">
        <v>82.2</v>
      </c>
      <c r="CL122" s="224">
        <v>88.2</v>
      </c>
      <c r="CM122" s="224">
        <v>92.4</v>
      </c>
      <c r="CN122" s="224">
        <v>97.5</v>
      </c>
      <c r="CO122" s="224">
        <v>97.5</v>
      </c>
      <c r="CP122" s="224">
        <v>105.9</v>
      </c>
      <c r="CQ122" s="224">
        <v>112.7</v>
      </c>
      <c r="CR122" s="224">
        <v>120.2</v>
      </c>
      <c r="CS122" s="423">
        <f>CR122</f>
        <v>120.2</v>
      </c>
      <c r="CT122" s="224"/>
      <c r="CU122" s="386"/>
    </row>
    <row r="123" spans="1:99" s="22" customFormat="1">
      <c r="A123" s="32" t="s">
        <v>339</v>
      </c>
      <c r="B123" s="36"/>
      <c r="C123" s="36"/>
      <c r="D123" s="36"/>
      <c r="E123" s="36"/>
      <c r="F123" s="36"/>
      <c r="G123" s="36"/>
      <c r="H123" s="36"/>
      <c r="I123" s="36"/>
      <c r="J123" s="36"/>
      <c r="K123" s="36"/>
      <c r="L123" s="36"/>
      <c r="M123" s="36"/>
      <c r="N123" s="36"/>
      <c r="O123" s="36"/>
      <c r="P123" s="36"/>
      <c r="Q123" s="36"/>
      <c r="R123" s="36"/>
      <c r="S123" s="36"/>
      <c r="T123" s="36"/>
      <c r="U123" s="36"/>
      <c r="V123" s="36"/>
      <c r="W123" s="36"/>
      <c r="X123" s="36"/>
      <c r="Y123" s="36"/>
      <c r="Z123" s="36"/>
      <c r="AA123" s="36"/>
      <c r="AB123" s="36"/>
      <c r="AD123" s="36"/>
      <c r="AE123" s="59"/>
      <c r="AF123" s="59"/>
      <c r="AG123" s="36"/>
      <c r="AM123" s="204">
        <v>606</v>
      </c>
      <c r="AN123" s="204">
        <v>617</v>
      </c>
      <c r="AO123" s="204">
        <v>642</v>
      </c>
      <c r="AP123" s="204">
        <v>695</v>
      </c>
      <c r="AQ123" s="204">
        <v>695</v>
      </c>
      <c r="AR123" s="204">
        <v>731</v>
      </c>
      <c r="AS123" s="204">
        <v>782</v>
      </c>
      <c r="AT123" s="204">
        <v>865</v>
      </c>
      <c r="AU123" s="204">
        <v>906</v>
      </c>
      <c r="AV123" s="204">
        <v>906</v>
      </c>
      <c r="AW123" s="204">
        <v>904</v>
      </c>
      <c r="AX123" s="204">
        <v>931</v>
      </c>
      <c r="AY123" s="204">
        <v>912</v>
      </c>
      <c r="AZ123" s="204">
        <v>925</v>
      </c>
      <c r="BA123" s="204">
        <v>925</v>
      </c>
      <c r="BB123" s="216">
        <v>951</v>
      </c>
      <c r="BC123" s="216">
        <v>979</v>
      </c>
      <c r="BD123" s="216">
        <v>1033</v>
      </c>
      <c r="BE123" s="216">
        <v>1376</v>
      </c>
      <c r="BF123" s="216">
        <v>1376</v>
      </c>
      <c r="BG123" s="222">
        <v>1431</v>
      </c>
      <c r="BH123" s="222">
        <v>1508</v>
      </c>
      <c r="BI123" s="222">
        <v>1558</v>
      </c>
      <c r="BJ123" s="222">
        <v>1625</v>
      </c>
      <c r="BK123" s="222">
        <v>1625</v>
      </c>
      <c r="BL123" s="228">
        <v>1699.8009999999999</v>
      </c>
      <c r="BM123" s="228">
        <v>1744</v>
      </c>
      <c r="BN123" s="228">
        <v>1838</v>
      </c>
      <c r="BO123" s="228">
        <v>1870</v>
      </c>
      <c r="BP123" s="228">
        <v>1870</v>
      </c>
      <c r="BQ123" s="228">
        <v>1974</v>
      </c>
      <c r="BR123" s="228">
        <v>2010</v>
      </c>
      <c r="BS123" s="228">
        <v>2013</v>
      </c>
      <c r="BT123" s="228">
        <v>1973</v>
      </c>
      <c r="BU123" s="228">
        <v>1973</v>
      </c>
      <c r="BV123" s="228">
        <v>2005</v>
      </c>
      <c r="BW123" s="228">
        <v>2086</v>
      </c>
      <c r="BX123" s="228">
        <v>2203</v>
      </c>
      <c r="BY123" s="228">
        <v>2331</v>
      </c>
      <c r="BZ123" s="228">
        <v>2331</v>
      </c>
      <c r="CA123" s="228">
        <v>2388.6950000000002</v>
      </c>
      <c r="CB123" s="228">
        <v>2295.9810000000002</v>
      </c>
      <c r="CC123" s="228">
        <v>2161.069</v>
      </c>
      <c r="CD123" s="228">
        <v>2154.049</v>
      </c>
      <c r="CE123" s="228">
        <v>2154.049</v>
      </c>
      <c r="CF123" s="228">
        <v>2143.7930000000001</v>
      </c>
      <c r="CG123" s="228">
        <v>2188.2370000000001</v>
      </c>
      <c r="CH123" s="228">
        <v>2134</v>
      </c>
      <c r="CI123" s="228">
        <v>2313</v>
      </c>
      <c r="CJ123" s="228">
        <v>2313</v>
      </c>
      <c r="CK123" s="228">
        <v>2439</v>
      </c>
      <c r="CL123" s="228">
        <v>2399</v>
      </c>
      <c r="CM123" s="228">
        <v>2510</v>
      </c>
      <c r="CN123" s="228">
        <v>2532</v>
      </c>
      <c r="CO123" s="228">
        <v>2532</v>
      </c>
      <c r="CP123" s="228">
        <v>2568.1999999999998</v>
      </c>
      <c r="CQ123" s="228">
        <v>2621.1</v>
      </c>
      <c r="CR123" s="228">
        <v>2749</v>
      </c>
      <c r="CS123" s="424">
        <f>CR123</f>
        <v>2749</v>
      </c>
      <c r="CT123" s="228"/>
      <c r="CU123" s="386"/>
    </row>
    <row r="124" spans="1:99" s="22" customFormat="1">
      <c r="A124"/>
      <c r="B124" s="36"/>
      <c r="C124" s="36"/>
      <c r="D124" s="36"/>
      <c r="E124" s="36"/>
      <c r="F124" s="36"/>
      <c r="G124" s="36"/>
      <c r="H124" s="36"/>
      <c r="I124" s="36"/>
      <c r="J124" s="36"/>
      <c r="K124" s="36"/>
      <c r="L124" s="36"/>
      <c r="M124" s="36"/>
      <c r="N124" s="36"/>
      <c r="O124" s="36"/>
      <c r="P124" s="36"/>
      <c r="Q124" s="36"/>
      <c r="R124" s="36"/>
      <c r="S124" s="36"/>
      <c r="T124" s="36"/>
      <c r="U124" s="36"/>
      <c r="V124" s="36"/>
      <c r="W124" s="36"/>
      <c r="X124" s="36"/>
      <c r="Y124" s="36"/>
      <c r="Z124" s="36"/>
      <c r="AA124" s="36"/>
      <c r="AB124" s="36"/>
      <c r="AD124" s="36"/>
      <c r="AE124" s="59"/>
      <c r="AF124" s="59"/>
      <c r="AG124" s="36"/>
      <c r="BC124" s="171" t="s">
        <v>48</v>
      </c>
      <c r="BO124" s="267"/>
      <c r="BP124" s="267"/>
      <c r="BQ124" s="283"/>
      <c r="BR124" s="267"/>
      <c r="BS124" s="267"/>
      <c r="BT124" s="369"/>
      <c r="BU124" s="369"/>
      <c r="BV124" s="369"/>
      <c r="BW124" s="369"/>
      <c r="BX124" s="369"/>
      <c r="BY124" s="369"/>
      <c r="BZ124" s="369"/>
      <c r="CA124" s="369"/>
      <c r="CB124" s="369"/>
      <c r="CC124" s="369"/>
      <c r="CD124" s="369"/>
      <c r="CE124" s="369"/>
      <c r="CF124" s="369"/>
      <c r="CG124" s="369"/>
      <c r="CH124" s="369"/>
      <c r="CI124" s="369"/>
      <c r="CJ124" s="369"/>
      <c r="CK124" s="369"/>
      <c r="CL124" s="369"/>
      <c r="CM124" s="369"/>
      <c r="CN124" s="369"/>
      <c r="CO124" s="369"/>
      <c r="CP124" s="369"/>
      <c r="CQ124" s="369"/>
      <c r="CR124" s="369"/>
      <c r="CS124" s="369"/>
      <c r="CT124" s="369"/>
      <c r="CU124" s="386"/>
    </row>
    <row r="125" spans="1:99" s="22" customFormat="1">
      <c r="A125" s="30" t="s">
        <v>340</v>
      </c>
      <c r="B125" s="36"/>
      <c r="C125" s="36"/>
      <c r="D125" s="36"/>
      <c r="E125" s="36"/>
      <c r="F125" s="36"/>
      <c r="G125" s="36"/>
      <c r="H125" s="36"/>
      <c r="I125" s="36"/>
      <c r="J125" s="36"/>
      <c r="K125" s="36"/>
      <c r="L125" s="36"/>
      <c r="M125" s="36"/>
      <c r="N125" s="36"/>
      <c r="O125" s="36"/>
      <c r="P125" s="36"/>
      <c r="Q125" s="36"/>
      <c r="R125" s="36"/>
      <c r="S125" s="36"/>
      <c r="T125" s="36"/>
      <c r="U125" s="36"/>
      <c r="V125" s="36"/>
      <c r="W125" s="36"/>
      <c r="X125" s="36"/>
      <c r="Y125" s="36"/>
      <c r="Z125" s="36"/>
      <c r="AA125" s="36"/>
      <c r="AB125" s="36"/>
      <c r="AD125" s="36"/>
      <c r="AE125" s="59"/>
      <c r="AF125" s="59"/>
      <c r="AG125" s="36"/>
      <c r="AM125" s="210">
        <v>285.89142608000003</v>
      </c>
      <c r="AN125" s="210">
        <v>286.56746493999998</v>
      </c>
      <c r="AO125" s="210">
        <v>288.5516859</v>
      </c>
      <c r="AP125" s="210">
        <v>291.04297865000001</v>
      </c>
      <c r="AQ125" s="210">
        <v>291.04297865000001</v>
      </c>
      <c r="AR125" s="210">
        <v>293</v>
      </c>
      <c r="AS125" s="210">
        <v>310</v>
      </c>
      <c r="AT125" s="210">
        <v>343</v>
      </c>
      <c r="AU125" s="210">
        <v>374</v>
      </c>
      <c r="AV125" s="210">
        <v>374</v>
      </c>
      <c r="AW125" s="210">
        <v>416</v>
      </c>
      <c r="AX125" s="210">
        <v>436</v>
      </c>
      <c r="AY125" s="210">
        <v>456</v>
      </c>
      <c r="AZ125" s="210">
        <v>477</v>
      </c>
      <c r="BA125" s="210">
        <v>477</v>
      </c>
      <c r="BB125" s="210">
        <v>488</v>
      </c>
      <c r="BC125" s="210">
        <v>517</v>
      </c>
      <c r="BD125" s="210">
        <v>553</v>
      </c>
      <c r="BE125" s="210">
        <v>573</v>
      </c>
      <c r="BF125" s="210">
        <v>573</v>
      </c>
      <c r="BG125" s="210">
        <v>590</v>
      </c>
      <c r="BH125" s="210">
        <v>601.05765556999995</v>
      </c>
      <c r="BI125" s="210">
        <v>607.97829837000006</v>
      </c>
      <c r="BJ125" s="210">
        <v>635</v>
      </c>
      <c r="BK125" s="210">
        <v>635</v>
      </c>
      <c r="BL125" s="210">
        <v>647.19769848999999</v>
      </c>
      <c r="BM125" s="210">
        <v>680</v>
      </c>
      <c r="BN125" s="210">
        <v>687.18954865000012</v>
      </c>
      <c r="BO125" s="210">
        <v>722.9</v>
      </c>
      <c r="BP125" s="210">
        <v>722.9</v>
      </c>
      <c r="BQ125" s="210">
        <v>750.11431098000003</v>
      </c>
      <c r="BR125" s="210">
        <v>792.77150690000019</v>
      </c>
      <c r="BS125" s="210">
        <v>794.4</v>
      </c>
      <c r="BT125" s="210">
        <v>788.27850088000002</v>
      </c>
      <c r="BU125" s="210">
        <v>788.27850088000002</v>
      </c>
      <c r="BV125" s="210">
        <v>777.73385268999994</v>
      </c>
      <c r="BW125" s="210">
        <v>774.94828493000011</v>
      </c>
      <c r="BX125" s="210">
        <v>832.68059152088836</v>
      </c>
      <c r="BY125" s="210">
        <v>954.94764831830253</v>
      </c>
      <c r="BZ125" s="210">
        <v>954.94764831830253</v>
      </c>
      <c r="CA125" s="210">
        <v>1041.7381198164185</v>
      </c>
      <c r="CB125" s="210">
        <v>1112.8703551182389</v>
      </c>
      <c r="CC125" s="210">
        <v>1150.7901282499997</v>
      </c>
      <c r="CD125" s="210">
        <v>1189.8541988963329</v>
      </c>
      <c r="CE125" s="210">
        <v>1189.8541988963329</v>
      </c>
      <c r="CF125" s="210">
        <v>1264.6914716328492</v>
      </c>
      <c r="CG125" s="210">
        <v>1343.2657051294511</v>
      </c>
      <c r="CH125" s="210">
        <v>1424.81020001</v>
      </c>
      <c r="CI125" s="210">
        <v>1518.8864847264292</v>
      </c>
      <c r="CJ125" s="210">
        <v>1518.8864847264292</v>
      </c>
      <c r="CK125" s="210">
        <v>1651.6</v>
      </c>
      <c r="CL125" s="210">
        <v>1783.6</v>
      </c>
      <c r="CM125" s="210">
        <v>1924.4</v>
      </c>
      <c r="CN125" s="210">
        <v>2064.6</v>
      </c>
      <c r="CO125" s="210">
        <v>2064.6</v>
      </c>
      <c r="CP125" s="210">
        <v>2297.9</v>
      </c>
      <c r="CQ125" s="210">
        <v>2503.6</v>
      </c>
      <c r="CR125" s="210">
        <v>2699.4</v>
      </c>
      <c r="CS125" s="425">
        <f>CR125</f>
        <v>2699.4</v>
      </c>
      <c r="CT125" s="210"/>
      <c r="CU125" s="386"/>
    </row>
    <row r="126" spans="1:99" s="22" customFormat="1">
      <c r="A126" s="30" t="s">
        <v>341</v>
      </c>
      <c r="B126" s="36"/>
      <c r="C126" s="36"/>
      <c r="D126" s="36"/>
      <c r="E126" s="36"/>
      <c r="F126" s="36"/>
      <c r="G126" s="36"/>
      <c r="H126" s="36"/>
      <c r="I126" s="36"/>
      <c r="J126" s="36"/>
      <c r="K126" s="36"/>
      <c r="L126" s="36"/>
      <c r="M126" s="36"/>
      <c r="N126" s="36"/>
      <c r="O126" s="36"/>
      <c r="P126" s="36"/>
      <c r="Q126" s="36"/>
      <c r="R126" s="36"/>
      <c r="S126" s="36"/>
      <c r="T126" s="36"/>
      <c r="U126" s="36"/>
      <c r="V126" s="36"/>
      <c r="W126" s="36"/>
      <c r="X126" s="36"/>
      <c r="Y126" s="36"/>
      <c r="Z126" s="36"/>
      <c r="AA126" s="36"/>
      <c r="AB126" s="36"/>
      <c r="AD126" s="36"/>
      <c r="AE126" s="59"/>
      <c r="AF126" s="59"/>
      <c r="AG126" s="36"/>
      <c r="AM126" s="210">
        <v>154.49614249000001</v>
      </c>
      <c r="AN126" s="210">
        <v>146.84273156</v>
      </c>
      <c r="AO126" s="210">
        <v>136.13964348000002</v>
      </c>
      <c r="AP126" s="210">
        <v>128.2365853</v>
      </c>
      <c r="AQ126" s="210">
        <v>128.2365853</v>
      </c>
      <c r="AR126" s="210">
        <v>157</v>
      </c>
      <c r="AS126" s="210">
        <v>156</v>
      </c>
      <c r="AT126" s="210">
        <v>175</v>
      </c>
      <c r="AU126" s="210">
        <v>180</v>
      </c>
      <c r="AV126" s="210">
        <v>180</v>
      </c>
      <c r="AW126" s="210">
        <v>236.30859932000001</v>
      </c>
      <c r="AX126" s="210">
        <v>279</v>
      </c>
      <c r="AY126" s="210">
        <v>314.88882892999999</v>
      </c>
      <c r="AZ126" s="210">
        <v>370.29550062999994</v>
      </c>
      <c r="BA126" s="210">
        <v>370.29550062999994</v>
      </c>
      <c r="BB126" s="210">
        <v>456</v>
      </c>
      <c r="BC126" s="210">
        <v>530.38758782999992</v>
      </c>
      <c r="BD126" s="210">
        <v>586.92399155999999</v>
      </c>
      <c r="BE126" s="210">
        <v>619.08318879000001</v>
      </c>
      <c r="BF126" s="210">
        <v>619.08318879000001</v>
      </c>
      <c r="BG126" s="210">
        <v>700.19132028000024</v>
      </c>
      <c r="BH126" s="210">
        <v>771.64942756000005</v>
      </c>
      <c r="BI126" s="210">
        <v>826.80514702999994</v>
      </c>
      <c r="BJ126" s="210">
        <v>847.97162394999975</v>
      </c>
      <c r="BK126" s="210">
        <v>847.97162394999975</v>
      </c>
      <c r="BL126" s="210">
        <v>926.50076511000009</v>
      </c>
      <c r="BM126" s="210">
        <v>936.61033394000003</v>
      </c>
      <c r="BN126" s="210">
        <v>917.7857309000002</v>
      </c>
      <c r="BO126" s="210">
        <v>859.4</v>
      </c>
      <c r="BP126" s="210">
        <v>859.4</v>
      </c>
      <c r="BQ126" s="210">
        <v>861.66363368000009</v>
      </c>
      <c r="BR126" s="210">
        <v>846.27581071999998</v>
      </c>
      <c r="BS126" s="210">
        <v>823.4</v>
      </c>
      <c r="BT126" s="210">
        <v>804.87266836000003</v>
      </c>
      <c r="BU126" s="210">
        <v>804.87266836000003</v>
      </c>
      <c r="BV126" s="210">
        <v>856.58020469000007</v>
      </c>
      <c r="BW126" s="210">
        <v>848.72333012000013</v>
      </c>
      <c r="BX126" s="210">
        <v>841.22429258999989</v>
      </c>
      <c r="BY126" s="210">
        <v>872.13148210000043</v>
      </c>
      <c r="BZ126" s="210">
        <v>872.13148210000043</v>
      </c>
      <c r="CA126" s="210">
        <v>1000.0678412899999</v>
      </c>
      <c r="CB126" s="210">
        <v>1037.4962315700006</v>
      </c>
      <c r="CC126" s="210">
        <v>1050.3517555000001</v>
      </c>
      <c r="CD126" s="210">
        <v>1019.9239031899996</v>
      </c>
      <c r="CE126" s="210">
        <v>1019.9239031899996</v>
      </c>
      <c r="CF126" s="210">
        <v>1037.1009693899989</v>
      </c>
      <c r="CG126" s="210">
        <v>1040.7249862500007</v>
      </c>
      <c r="CH126" s="210">
        <v>1031.1968178200007</v>
      </c>
      <c r="CI126" s="210">
        <v>1022.41997408</v>
      </c>
      <c r="CJ126" s="210">
        <v>1022.41997408</v>
      </c>
      <c r="CK126" s="210">
        <v>1146.2</v>
      </c>
      <c r="CL126" s="210">
        <v>1187.7</v>
      </c>
      <c r="CM126" s="210">
        <v>1155.0999999999999</v>
      </c>
      <c r="CN126" s="210">
        <v>1137.5999999999999</v>
      </c>
      <c r="CO126" s="210">
        <v>1137.5999999999999</v>
      </c>
      <c r="CP126" s="210">
        <v>1218.7</v>
      </c>
      <c r="CQ126" s="210">
        <v>1404.8</v>
      </c>
      <c r="CR126" s="210">
        <v>1610.8</v>
      </c>
      <c r="CS126" s="425">
        <f>CR126</f>
        <v>1610.8</v>
      </c>
      <c r="CT126" s="210"/>
      <c r="CU126" s="386"/>
    </row>
    <row r="127" spans="1:99" s="22" customFormat="1">
      <c r="A127" s="30" t="s">
        <v>342</v>
      </c>
      <c r="B127" s="36"/>
      <c r="C127" s="36"/>
      <c r="D127" s="36"/>
      <c r="E127" s="36"/>
      <c r="F127" s="36"/>
      <c r="G127" s="36"/>
      <c r="H127" s="36"/>
      <c r="I127" s="36"/>
      <c r="J127" s="36"/>
      <c r="K127" s="36"/>
      <c r="L127" s="36"/>
      <c r="M127" s="36"/>
      <c r="N127" s="36"/>
      <c r="O127" s="36"/>
      <c r="P127" s="36"/>
      <c r="Q127" s="36"/>
      <c r="R127" s="36"/>
      <c r="S127" s="36"/>
      <c r="T127" s="36"/>
      <c r="U127" s="36"/>
      <c r="V127" s="36"/>
      <c r="W127" s="36"/>
      <c r="X127" s="36"/>
      <c r="Y127" s="36"/>
      <c r="Z127" s="36"/>
      <c r="AA127" s="36"/>
      <c r="AB127" s="36"/>
      <c r="AD127" s="36"/>
      <c r="AE127" s="59"/>
      <c r="AF127" s="59"/>
      <c r="AG127" s="36"/>
      <c r="AM127" s="210">
        <v>556.33738227999993</v>
      </c>
      <c r="AN127" s="210">
        <v>572.88888020000002</v>
      </c>
      <c r="AO127" s="210">
        <v>630.45440166999992</v>
      </c>
      <c r="AP127" s="210">
        <v>770.29601855999999</v>
      </c>
      <c r="AQ127" s="210">
        <v>770.29601855999999</v>
      </c>
      <c r="AR127" s="210">
        <v>767</v>
      </c>
      <c r="AS127" s="210">
        <v>800</v>
      </c>
      <c r="AT127" s="210">
        <v>886</v>
      </c>
      <c r="AU127" s="210">
        <v>1061</v>
      </c>
      <c r="AV127" s="210">
        <v>1061</v>
      </c>
      <c r="AW127" s="210">
        <v>1019.98817579</v>
      </c>
      <c r="AX127" s="210">
        <v>1075.65231165</v>
      </c>
      <c r="AY127" s="210">
        <v>1200</v>
      </c>
      <c r="AZ127" s="210">
        <v>1458</v>
      </c>
      <c r="BA127" s="210">
        <v>1458</v>
      </c>
      <c r="BB127" s="210">
        <v>1462</v>
      </c>
      <c r="BC127" s="210">
        <v>1588</v>
      </c>
      <c r="BD127" s="210">
        <v>1798</v>
      </c>
      <c r="BE127" s="210">
        <v>2153</v>
      </c>
      <c r="BF127" s="210">
        <v>2153</v>
      </c>
      <c r="BG127" s="210">
        <v>2151</v>
      </c>
      <c r="BH127" s="210">
        <v>2284</v>
      </c>
      <c r="BI127" s="210">
        <v>2449</v>
      </c>
      <c r="BJ127" s="210">
        <v>2843</v>
      </c>
      <c r="BK127" s="210">
        <v>2843</v>
      </c>
      <c r="BL127" s="210">
        <v>2660</v>
      </c>
      <c r="BM127" s="210">
        <v>2574.8723182499998</v>
      </c>
      <c r="BN127" s="210">
        <v>2608.3355995700003</v>
      </c>
      <c r="BO127" s="210">
        <v>2974.6</v>
      </c>
      <c r="BP127" s="210">
        <v>2974.6</v>
      </c>
      <c r="BQ127" s="210">
        <v>2809.5114357299999</v>
      </c>
      <c r="BR127" s="210">
        <v>2887.0072977700002</v>
      </c>
      <c r="BS127" s="210">
        <v>2952.5</v>
      </c>
      <c r="BT127" s="210">
        <v>3435.11246269</v>
      </c>
      <c r="BU127" s="210">
        <v>3435.11246269</v>
      </c>
      <c r="BV127" s="210">
        <v>3365.2576069699999</v>
      </c>
      <c r="BW127" s="210">
        <v>3435.8776431000001</v>
      </c>
      <c r="BX127" s="210">
        <v>3641.6964540399999</v>
      </c>
      <c r="BY127" s="210">
        <v>4225.8581493800002</v>
      </c>
      <c r="BZ127" s="210">
        <v>4225.8581493800002</v>
      </c>
      <c r="CA127" s="210">
        <v>4035.5715881300002</v>
      </c>
      <c r="CB127" s="210">
        <v>4002.8145582100001</v>
      </c>
      <c r="CC127" s="210">
        <v>4050.3283768000001</v>
      </c>
      <c r="CD127" s="210">
        <v>4473.2338841000001</v>
      </c>
      <c r="CE127" s="210">
        <v>4473.2338841000001</v>
      </c>
      <c r="CF127" s="210">
        <v>4075.10487066</v>
      </c>
      <c r="CG127" s="210">
        <v>4177.4220443899994</v>
      </c>
      <c r="CH127" s="210">
        <v>4641.2753956300003</v>
      </c>
      <c r="CI127" s="210">
        <v>5524.3035237600006</v>
      </c>
      <c r="CJ127" s="210">
        <v>5524.3035237600006</v>
      </c>
      <c r="CK127" s="210">
        <v>5257.2</v>
      </c>
      <c r="CL127" s="210">
        <v>4715.3999999999996</v>
      </c>
      <c r="CM127" s="210">
        <v>5757</v>
      </c>
      <c r="CN127" s="210">
        <v>6817.4</v>
      </c>
      <c r="CO127" s="210">
        <v>6817.4</v>
      </c>
      <c r="CP127" s="210">
        <v>6878.3</v>
      </c>
      <c r="CQ127" s="210">
        <v>7561.2</v>
      </c>
      <c r="CR127" s="210">
        <v>8184.4</v>
      </c>
      <c r="CS127" s="425">
        <f>CR127</f>
        <v>8184.4</v>
      </c>
      <c r="CT127" s="210"/>
      <c r="CU127" s="386"/>
    </row>
    <row r="128" spans="1:99" s="22" customFormat="1">
      <c r="A128" s="32" t="s">
        <v>343</v>
      </c>
      <c r="B128" s="36"/>
      <c r="C128" s="36"/>
      <c r="D128" s="36"/>
      <c r="E128" s="36"/>
      <c r="F128" s="36"/>
      <c r="G128" s="36"/>
      <c r="H128" s="36"/>
      <c r="I128" s="36"/>
      <c r="J128" s="36"/>
      <c r="K128" s="36"/>
      <c r="L128" s="36"/>
      <c r="M128" s="36"/>
      <c r="N128" s="36"/>
      <c r="O128" s="36"/>
      <c r="P128" s="36"/>
      <c r="Q128" s="36"/>
      <c r="R128" s="36"/>
      <c r="S128" s="36"/>
      <c r="T128" s="36"/>
      <c r="U128" s="36"/>
      <c r="V128" s="36"/>
      <c r="W128" s="36"/>
      <c r="X128" s="36"/>
      <c r="Y128" s="36"/>
      <c r="Z128" s="36"/>
      <c r="AA128" s="36"/>
      <c r="AB128" s="36"/>
      <c r="AD128" s="36"/>
      <c r="AE128" s="59"/>
      <c r="AF128" s="59"/>
      <c r="AG128" s="36"/>
      <c r="AM128" s="224">
        <f t="shared" ref="AM128:CA128" si="56">SUM(AM125:AM127)</f>
        <v>996.72495084999991</v>
      </c>
      <c r="AN128" s="224">
        <f t="shared" si="56"/>
        <v>1006.2990767</v>
      </c>
      <c r="AO128" s="224">
        <f t="shared" si="56"/>
        <v>1055.14573105</v>
      </c>
      <c r="AP128" s="224">
        <f t="shared" si="56"/>
        <v>1189.57558251</v>
      </c>
      <c r="AQ128" s="224">
        <f t="shared" si="56"/>
        <v>1189.57558251</v>
      </c>
      <c r="AR128" s="224">
        <f t="shared" si="56"/>
        <v>1217</v>
      </c>
      <c r="AS128" s="224">
        <f t="shared" si="56"/>
        <v>1266</v>
      </c>
      <c r="AT128" s="224">
        <f t="shared" si="56"/>
        <v>1404</v>
      </c>
      <c r="AU128" s="224">
        <f t="shared" si="56"/>
        <v>1615</v>
      </c>
      <c r="AV128" s="224">
        <f t="shared" si="56"/>
        <v>1615</v>
      </c>
      <c r="AW128" s="224">
        <f t="shared" si="56"/>
        <v>1672.29677511</v>
      </c>
      <c r="AX128" s="224">
        <f t="shared" si="56"/>
        <v>1790.65231165</v>
      </c>
      <c r="AY128" s="224">
        <f t="shared" si="56"/>
        <v>1970.88882893</v>
      </c>
      <c r="AZ128" s="224">
        <f t="shared" si="56"/>
        <v>2305.2955006299999</v>
      </c>
      <c r="BA128" s="224">
        <f t="shared" si="56"/>
        <v>2305.2955006299999</v>
      </c>
      <c r="BB128" s="224">
        <f t="shared" si="56"/>
        <v>2406</v>
      </c>
      <c r="BC128" s="224">
        <f t="shared" si="56"/>
        <v>2635.38758783</v>
      </c>
      <c r="BD128" s="224">
        <f t="shared" si="56"/>
        <v>2937.9239915600001</v>
      </c>
      <c r="BE128" s="224">
        <f t="shared" si="56"/>
        <v>3345.0831887899999</v>
      </c>
      <c r="BF128" s="224">
        <f t="shared" si="56"/>
        <v>3345.0831887899999</v>
      </c>
      <c r="BG128" s="224">
        <f t="shared" si="56"/>
        <v>3441.1913202800001</v>
      </c>
      <c r="BH128" s="224">
        <f t="shared" si="56"/>
        <v>3656.7070831299998</v>
      </c>
      <c r="BI128" s="224">
        <f t="shared" si="56"/>
        <v>3883.7834453999999</v>
      </c>
      <c r="BJ128" s="224">
        <f t="shared" si="56"/>
        <v>4325.9716239499994</v>
      </c>
      <c r="BK128" s="224">
        <f t="shared" si="56"/>
        <v>4325.9716239499994</v>
      </c>
      <c r="BL128" s="224">
        <f t="shared" si="56"/>
        <v>4233.6984635999997</v>
      </c>
      <c r="BM128" s="224">
        <f t="shared" si="56"/>
        <v>4191.4826521899995</v>
      </c>
      <c r="BN128" s="224">
        <f t="shared" si="56"/>
        <v>4213.3108791200011</v>
      </c>
      <c r="BO128" s="224">
        <f t="shared" si="56"/>
        <v>4556.8999999999996</v>
      </c>
      <c r="BP128" s="224">
        <f t="shared" si="56"/>
        <v>4556.8999999999996</v>
      </c>
      <c r="BQ128" s="224">
        <f t="shared" si="56"/>
        <v>4421.2893803900006</v>
      </c>
      <c r="BR128" s="224">
        <f t="shared" si="56"/>
        <v>4526.0546153900004</v>
      </c>
      <c r="BS128" s="224">
        <f t="shared" si="56"/>
        <v>4570.3</v>
      </c>
      <c r="BT128" s="224">
        <f t="shared" si="56"/>
        <v>5028.26363193</v>
      </c>
      <c r="BU128" s="224">
        <f t="shared" si="56"/>
        <v>5028.26363193</v>
      </c>
      <c r="BV128" s="224">
        <f t="shared" si="56"/>
        <v>4999.57166435</v>
      </c>
      <c r="BW128" s="224">
        <f t="shared" si="56"/>
        <v>5059.5492581500002</v>
      </c>
      <c r="BX128" s="224">
        <f t="shared" si="56"/>
        <v>5315.6013381508883</v>
      </c>
      <c r="BY128" s="224">
        <f t="shared" si="56"/>
        <v>6052.9372797983033</v>
      </c>
      <c r="BZ128" s="224">
        <f t="shared" si="56"/>
        <v>6052.9372797983033</v>
      </c>
      <c r="CA128" s="224">
        <f t="shared" si="56"/>
        <v>6077.3775492364184</v>
      </c>
      <c r="CB128" s="224">
        <v>6153.1811448982389</v>
      </c>
      <c r="CC128" s="224">
        <v>6251.4702605499997</v>
      </c>
      <c r="CD128" s="224">
        <f>SUM(CD125:CD127)</f>
        <v>6683.0119861863332</v>
      </c>
      <c r="CE128" s="224">
        <f>SUM(CE125:CE127)</f>
        <v>6683.0119861863332</v>
      </c>
      <c r="CF128" s="224">
        <v>6376.8973116828474</v>
      </c>
      <c r="CG128" s="224">
        <v>6561.4127357694515</v>
      </c>
      <c r="CH128" s="224">
        <v>7097.2824134600014</v>
      </c>
      <c r="CI128" s="224">
        <v>8065.6099825664296</v>
      </c>
      <c r="CJ128" s="224">
        <v>8065.6099825664296</v>
      </c>
      <c r="CK128" s="224">
        <v>8055</v>
      </c>
      <c r="CL128" s="224">
        <v>7686.7</v>
      </c>
      <c r="CM128" s="224">
        <v>8836.5</v>
      </c>
      <c r="CN128" s="224">
        <v>10019.599999999999</v>
      </c>
      <c r="CO128" s="224">
        <v>10019.599999999999</v>
      </c>
      <c r="CP128" s="224">
        <f>SUM(CP125:CP127)</f>
        <v>10394.900000000001</v>
      </c>
      <c r="CQ128" s="224">
        <f>SUM(CQ125:CQ127)</f>
        <v>11469.599999999999</v>
      </c>
      <c r="CR128" s="224">
        <f>SUM(CR125:CR127)</f>
        <v>12494.599999999999</v>
      </c>
      <c r="CS128" s="423">
        <f>CR128</f>
        <v>12494.599999999999</v>
      </c>
      <c r="CT128" s="224"/>
      <c r="CU128" s="386"/>
    </row>
    <row r="129" spans="1:99" s="22" customFormat="1">
      <c r="B129" s="36"/>
      <c r="C129" s="36"/>
      <c r="D129" s="36"/>
      <c r="E129" s="36"/>
      <c r="F129" s="36"/>
      <c r="G129" s="36"/>
      <c r="H129" s="36"/>
      <c r="I129" s="36"/>
      <c r="J129" s="36"/>
      <c r="K129" s="36"/>
      <c r="L129" s="36"/>
      <c r="M129" s="36"/>
      <c r="N129" s="36"/>
      <c r="O129" s="36"/>
      <c r="P129" s="36"/>
      <c r="Q129" s="36"/>
      <c r="R129" s="36"/>
      <c r="S129" s="36"/>
      <c r="T129" s="36"/>
      <c r="U129" s="36"/>
      <c r="V129" s="36"/>
      <c r="W129" s="36"/>
      <c r="X129" s="36"/>
      <c r="Y129" s="36"/>
      <c r="Z129" s="36"/>
      <c r="AA129" s="36"/>
      <c r="AB129" s="36"/>
      <c r="AD129" s="36"/>
      <c r="AE129" s="59"/>
      <c r="AF129" s="59"/>
      <c r="AG129" s="36"/>
      <c r="AM129" s="167"/>
      <c r="AN129" s="167"/>
      <c r="AO129" s="167"/>
      <c r="AP129" s="167"/>
      <c r="AQ129" s="167"/>
      <c r="AR129" s="167"/>
      <c r="AS129" s="167"/>
      <c r="AT129" s="167"/>
      <c r="AU129" s="167"/>
      <c r="AV129" s="167"/>
      <c r="AW129" s="167"/>
      <c r="AX129" s="167"/>
      <c r="AY129" s="167"/>
      <c r="AZ129" s="167"/>
      <c r="BA129" s="167"/>
      <c r="BB129" s="167"/>
      <c r="BC129" s="167"/>
      <c r="BD129" s="167"/>
      <c r="BE129" s="167"/>
      <c r="BF129" s="167"/>
      <c r="BG129" s="167"/>
      <c r="BH129" s="167"/>
      <c r="BI129" s="167"/>
      <c r="BJ129" s="167"/>
      <c r="BT129" s="267"/>
      <c r="BV129" s="282"/>
      <c r="BW129" s="369"/>
      <c r="BX129" s="369"/>
      <c r="BY129" s="369"/>
      <c r="BZ129" s="369"/>
      <c r="CA129" s="369"/>
      <c r="CB129" s="369"/>
      <c r="CC129" s="369"/>
      <c r="CD129" s="369"/>
      <c r="CE129" s="369"/>
      <c r="CF129" s="369"/>
      <c r="CG129" s="369"/>
      <c r="CH129" s="369"/>
      <c r="CI129" s="369"/>
      <c r="CJ129" s="369"/>
      <c r="CK129" s="369"/>
      <c r="CL129" s="369"/>
      <c r="CM129" s="369"/>
      <c r="CN129" s="369"/>
      <c r="CO129" s="369"/>
      <c r="CP129" s="369"/>
      <c r="CQ129" s="369"/>
      <c r="CR129" s="369"/>
      <c r="CS129" s="369"/>
    </row>
    <row r="130" spans="1:99" s="22" customFormat="1">
      <c r="A130" s="36"/>
      <c r="B130" s="36"/>
      <c r="C130" s="36"/>
      <c r="D130" s="36"/>
      <c r="E130" s="36"/>
      <c r="F130" s="36"/>
      <c r="G130" s="36"/>
      <c r="H130" s="36"/>
      <c r="I130" s="36"/>
      <c r="J130" s="36"/>
      <c r="K130" s="36"/>
      <c r="L130" s="36"/>
      <c r="M130" s="36"/>
      <c r="N130" s="36"/>
      <c r="O130" s="36"/>
      <c r="P130" s="36"/>
      <c r="Q130" s="36"/>
      <c r="R130" s="36"/>
      <c r="S130" s="36"/>
      <c r="T130" s="36"/>
      <c r="U130" s="36"/>
      <c r="V130" s="36"/>
      <c r="W130" s="36"/>
      <c r="X130" s="36"/>
      <c r="Y130" s="36"/>
      <c r="Z130" s="36"/>
      <c r="AA130" s="36"/>
      <c r="AB130" s="36"/>
      <c r="AD130" s="36"/>
      <c r="AE130" s="59"/>
      <c r="AF130" s="59"/>
      <c r="AG130" s="36"/>
      <c r="AM130" s="141"/>
      <c r="AN130" s="141"/>
      <c r="AO130" s="141"/>
      <c r="AP130" s="141"/>
      <c r="AQ130" s="141"/>
      <c r="AR130" s="141"/>
      <c r="AS130" s="141"/>
      <c r="AT130" s="141"/>
      <c r="AU130" s="141"/>
      <c r="AV130" s="141"/>
      <c r="AW130" s="141"/>
      <c r="AX130" s="141"/>
      <c r="AY130" s="141"/>
      <c r="AZ130" s="141"/>
      <c r="BA130" s="141"/>
      <c r="BB130" s="141"/>
      <c r="BC130" s="141"/>
      <c r="BD130" s="141"/>
      <c r="BE130" s="141"/>
      <c r="BF130" s="141"/>
      <c r="BG130" s="141"/>
      <c r="BH130" s="141"/>
      <c r="BI130" s="141"/>
      <c r="BJ130" s="141"/>
      <c r="BK130" s="141"/>
      <c r="BL130" s="141"/>
      <c r="BM130" s="141"/>
      <c r="BN130" s="141"/>
      <c r="BO130" s="141"/>
      <c r="BP130" s="141"/>
      <c r="BQ130" s="141"/>
      <c r="BR130" s="141"/>
      <c r="BS130" s="141"/>
      <c r="BT130" s="141"/>
      <c r="BU130" s="141"/>
      <c r="BV130" s="141"/>
      <c r="BW130" s="141"/>
      <c r="BX130" s="141"/>
      <c r="BY130" s="141"/>
      <c r="BZ130" s="141"/>
      <c r="CA130" s="141"/>
      <c r="CB130" s="141"/>
      <c r="CC130" s="141"/>
      <c r="CD130" s="141"/>
      <c r="CE130" s="141"/>
      <c r="CF130" s="86"/>
      <c r="CG130" s="86"/>
      <c r="CH130" s="86"/>
      <c r="CI130" s="86"/>
      <c r="CJ130" s="86"/>
      <c r="CK130" s="86"/>
      <c r="CL130" s="86"/>
      <c r="CM130" s="86"/>
      <c r="CN130" s="86"/>
      <c r="CO130" s="86"/>
      <c r="CP130" s="86"/>
      <c r="CQ130" s="86"/>
      <c r="CR130" s="86"/>
      <c r="CS130" s="86"/>
    </row>
    <row r="131" spans="1:99" s="22" customFormat="1">
      <c r="A131" s="409"/>
      <c r="B131" s="36"/>
      <c r="C131" s="36"/>
      <c r="D131" s="36"/>
      <c r="E131" s="36"/>
      <c r="F131" s="36"/>
      <c r="G131" s="36"/>
      <c r="H131" s="36"/>
      <c r="I131" s="36"/>
      <c r="J131" s="36"/>
      <c r="K131" s="36"/>
      <c r="L131" s="36"/>
      <c r="M131" s="36"/>
      <c r="N131" s="36"/>
      <c r="O131" s="36"/>
      <c r="P131" s="36"/>
      <c r="Q131" s="36"/>
      <c r="R131" s="36"/>
      <c r="S131" s="36"/>
      <c r="T131" s="36"/>
      <c r="U131" s="36"/>
      <c r="V131" s="36"/>
      <c r="W131" s="36"/>
      <c r="X131" s="36"/>
      <c r="Y131" s="36"/>
      <c r="Z131" s="36"/>
      <c r="AA131" s="36"/>
      <c r="AB131" s="36"/>
      <c r="AD131" s="36"/>
      <c r="AE131" s="59"/>
      <c r="AF131" s="59"/>
      <c r="AG131" s="36"/>
      <c r="AM131" s="386"/>
      <c r="AN131" s="386"/>
      <c r="AO131" s="386"/>
      <c r="AP131" s="386"/>
      <c r="AQ131" s="386"/>
      <c r="AR131" s="386"/>
      <c r="AS131" s="386"/>
      <c r="AT131" s="386"/>
      <c r="AU131" s="386"/>
      <c r="AV131" s="386"/>
      <c r="AW131" s="386"/>
      <c r="AX131" s="386"/>
      <c r="AY131" s="386"/>
      <c r="AZ131" s="386"/>
      <c r="BA131" s="386"/>
      <c r="BB131" s="386"/>
      <c r="BC131" s="386"/>
      <c r="BD131" s="386"/>
      <c r="BE131" s="386"/>
      <c r="BF131" s="386"/>
      <c r="BG131" s="386"/>
      <c r="BH131" s="386"/>
      <c r="BI131" s="386"/>
      <c r="BJ131" s="386"/>
      <c r="BK131" s="386"/>
      <c r="BL131" s="386"/>
      <c r="BM131" s="386"/>
      <c r="BN131" s="386"/>
      <c r="BO131" s="386"/>
      <c r="BP131" s="386"/>
      <c r="BQ131" s="386"/>
      <c r="BR131" s="386"/>
      <c r="BS131" s="386"/>
      <c r="BT131" s="386"/>
      <c r="BU131" s="386"/>
      <c r="BV131" s="386"/>
      <c r="BW131" s="386"/>
      <c r="BX131" s="386"/>
      <c r="BY131" s="386"/>
      <c r="BZ131" s="386"/>
      <c r="CA131" s="386"/>
      <c r="CB131" s="386"/>
      <c r="CC131" s="386"/>
      <c r="CD131" s="386"/>
      <c r="CE131" s="386"/>
      <c r="CF131" s="410"/>
      <c r="CG131" s="410"/>
      <c r="CH131" s="410"/>
      <c r="CI131" s="410"/>
      <c r="CJ131" s="410"/>
      <c r="CK131" s="410"/>
      <c r="CL131" s="410"/>
      <c r="CM131" s="410"/>
      <c r="CN131" s="410"/>
      <c r="CO131" s="410"/>
      <c r="CP131" s="410"/>
      <c r="CQ131" s="410"/>
      <c r="CR131" s="410"/>
      <c r="CS131" s="410"/>
    </row>
    <row r="132" spans="1:99" s="22" customFormat="1">
      <c r="A132" s="36"/>
      <c r="B132" s="36"/>
      <c r="C132" s="36"/>
      <c r="D132" s="36"/>
      <c r="E132" s="36"/>
      <c r="F132" s="36"/>
      <c r="G132" s="36"/>
      <c r="H132" s="36"/>
      <c r="I132" s="36"/>
      <c r="J132" s="36"/>
      <c r="K132" s="36"/>
      <c r="L132" s="36"/>
      <c r="M132" s="36"/>
      <c r="N132" s="36"/>
      <c r="O132" s="36"/>
      <c r="P132" s="36"/>
      <c r="Q132" s="36"/>
      <c r="R132" s="36"/>
      <c r="S132" s="36"/>
      <c r="T132" s="36"/>
      <c r="U132" s="36"/>
      <c r="V132" s="36"/>
      <c r="W132" s="36"/>
      <c r="X132" s="36"/>
      <c r="Y132" s="36"/>
      <c r="Z132" s="36"/>
      <c r="AA132" s="36"/>
      <c r="AB132" s="36"/>
      <c r="AD132" s="36"/>
      <c r="AE132" s="59"/>
      <c r="AF132" s="59"/>
      <c r="AG132" s="36"/>
      <c r="BT132" s="267"/>
      <c r="BV132" s="282"/>
      <c r="BW132" s="369"/>
      <c r="BX132" s="369"/>
      <c r="BY132" s="369"/>
      <c r="BZ132" s="369"/>
      <c r="CA132" s="369"/>
      <c r="CB132" s="369"/>
      <c r="CC132" s="369"/>
      <c r="CD132" s="369"/>
      <c r="CE132" s="369"/>
      <c r="CF132" s="410"/>
      <c r="CG132" s="410"/>
      <c r="CH132" s="410"/>
      <c r="CI132" s="410"/>
      <c r="CJ132" s="410"/>
      <c r="CK132" s="410"/>
      <c r="CL132" s="410"/>
      <c r="CM132" s="410"/>
      <c r="CN132" s="410"/>
      <c r="CO132" s="410"/>
      <c r="CP132" s="410"/>
      <c r="CQ132" s="410"/>
      <c r="CR132" s="410"/>
      <c r="CS132" s="410"/>
      <c r="CU132" s="410"/>
    </row>
    <row r="133" spans="1:99" s="22" customFormat="1">
      <c r="A133" s="36"/>
      <c r="B133" s="36"/>
      <c r="C133" s="36"/>
      <c r="D133" s="36"/>
      <c r="E133" s="36"/>
      <c r="F133" s="36"/>
      <c r="G133" s="36"/>
      <c r="H133" s="36"/>
      <c r="I133" s="36"/>
      <c r="J133" s="36"/>
      <c r="K133" s="36"/>
      <c r="L133" s="36"/>
      <c r="M133" s="36"/>
      <c r="N133" s="36"/>
      <c r="O133" s="36"/>
      <c r="P133" s="36"/>
      <c r="Q133" s="36"/>
      <c r="R133" s="36"/>
      <c r="S133" s="36"/>
      <c r="T133" s="36"/>
      <c r="U133" s="36"/>
      <c r="V133" s="36"/>
      <c r="W133" s="36"/>
      <c r="X133" s="36"/>
      <c r="Y133" s="36"/>
      <c r="Z133" s="36"/>
      <c r="AA133" s="36"/>
      <c r="AB133" s="36"/>
      <c r="AD133" s="36"/>
      <c r="AE133" s="59"/>
      <c r="AF133" s="59"/>
      <c r="AG133" s="36"/>
      <c r="AM133" s="167"/>
      <c r="AN133" s="167"/>
      <c r="AO133" s="167"/>
      <c r="AP133" s="167"/>
      <c r="AQ133" s="167"/>
      <c r="AR133" s="167"/>
      <c r="AS133" s="167"/>
      <c r="AT133" s="167"/>
      <c r="AU133" s="167"/>
      <c r="AV133" s="167"/>
      <c r="AW133" s="167"/>
      <c r="AX133" s="167"/>
      <c r="AY133" s="167"/>
      <c r="AZ133" s="167"/>
      <c r="BA133" s="167"/>
      <c r="BB133" s="167"/>
      <c r="BC133" s="167"/>
      <c r="BD133" s="167"/>
      <c r="BE133" s="167"/>
      <c r="BF133" s="167"/>
      <c r="BG133" s="167"/>
      <c r="BH133" s="167"/>
      <c r="BI133" s="167"/>
      <c r="BJ133" s="167"/>
      <c r="BT133" s="267"/>
      <c r="BV133" s="282"/>
      <c r="BW133" s="369"/>
      <c r="BX133" s="369"/>
      <c r="BY133" s="369"/>
      <c r="BZ133" s="369"/>
      <c r="CA133" s="369"/>
      <c r="CB133" s="369"/>
      <c r="CC133" s="369"/>
      <c r="CD133" s="369"/>
      <c r="CE133" s="369"/>
      <c r="CF133" s="369"/>
      <c r="CG133" s="369"/>
      <c r="CH133" s="369"/>
      <c r="CI133" s="410"/>
      <c r="CJ133" s="410"/>
      <c r="CK133" s="410"/>
      <c r="CL133" s="410"/>
      <c r="CM133" s="410"/>
      <c r="CN133" s="410"/>
      <c r="CO133" s="410"/>
      <c r="CP133" s="410"/>
      <c r="CQ133" s="410"/>
      <c r="CR133" s="410"/>
      <c r="CS133" s="410"/>
    </row>
    <row r="134" spans="1:99" s="22" customFormat="1">
      <c r="A134" s="409"/>
      <c r="B134" s="36"/>
      <c r="C134" s="36"/>
      <c r="D134" s="36"/>
      <c r="E134" s="36"/>
      <c r="F134" s="36"/>
      <c r="G134" s="36"/>
      <c r="H134" s="36"/>
      <c r="I134" s="36"/>
      <c r="J134" s="36"/>
      <c r="K134" s="36"/>
      <c r="L134" s="36"/>
      <c r="M134" s="36"/>
      <c r="N134" s="36"/>
      <c r="O134" s="36"/>
      <c r="P134" s="36"/>
      <c r="Q134" s="36"/>
      <c r="R134" s="36"/>
      <c r="S134" s="36"/>
      <c r="T134" s="36"/>
      <c r="U134" s="36"/>
      <c r="V134" s="36"/>
      <c r="W134" s="36"/>
      <c r="X134" s="36"/>
      <c r="Y134" s="36"/>
      <c r="Z134" s="36"/>
      <c r="AA134" s="36"/>
      <c r="AB134" s="36"/>
      <c r="AD134" s="36"/>
      <c r="AE134" s="59"/>
      <c r="AF134" s="59"/>
      <c r="AG134" s="36"/>
      <c r="AM134" s="168"/>
      <c r="AN134" s="168"/>
      <c r="AO134" s="168"/>
      <c r="AP134" s="168"/>
      <c r="AQ134" s="168"/>
      <c r="AR134" s="168"/>
      <c r="AS134" s="168"/>
      <c r="AT134" s="168"/>
      <c r="AU134" s="168"/>
      <c r="AV134" s="168"/>
      <c r="AW134" s="168"/>
      <c r="AX134" s="168"/>
      <c r="AY134" s="168"/>
      <c r="AZ134" s="168"/>
      <c r="BA134" s="168"/>
      <c r="BB134" s="168"/>
      <c r="BC134" s="168"/>
      <c r="BD134" s="168"/>
      <c r="BE134" s="168"/>
      <c r="BF134" s="168"/>
      <c r="BG134" s="168"/>
      <c r="BH134" s="168"/>
      <c r="BI134" s="168"/>
      <c r="BJ134" s="168"/>
      <c r="BT134" s="267"/>
      <c r="BV134" s="282"/>
      <c r="BW134" s="369"/>
      <c r="BX134" s="369"/>
      <c r="BY134" s="369"/>
      <c r="BZ134" s="369"/>
      <c r="CA134" s="369"/>
      <c r="CB134" s="369"/>
      <c r="CC134" s="369"/>
      <c r="CD134" s="369"/>
      <c r="CE134" s="369"/>
      <c r="CF134" s="410"/>
      <c r="CG134" s="410"/>
      <c r="CH134" s="410"/>
      <c r="CI134" s="410"/>
      <c r="CJ134" s="410"/>
      <c r="CK134" s="410"/>
      <c r="CL134" s="410"/>
      <c r="CM134" s="410"/>
      <c r="CN134" s="410"/>
      <c r="CO134" s="410"/>
      <c r="CP134" s="410"/>
      <c r="CQ134" s="410"/>
      <c r="CR134" s="410"/>
      <c r="CS134" s="410"/>
    </row>
    <row r="135" spans="1:99" s="22" customFormat="1">
      <c r="A135" s="36"/>
      <c r="B135" s="36"/>
      <c r="C135" s="36"/>
      <c r="D135" s="36"/>
      <c r="E135" s="36"/>
      <c r="F135" s="36"/>
      <c r="G135" s="36"/>
      <c r="H135" s="36"/>
      <c r="I135" s="36"/>
      <c r="J135" s="36"/>
      <c r="K135" s="36"/>
      <c r="L135" s="36"/>
      <c r="M135" s="36"/>
      <c r="N135" s="36"/>
      <c r="O135" s="36"/>
      <c r="P135" s="36"/>
      <c r="Q135" s="36"/>
      <c r="R135" s="36"/>
      <c r="S135" s="36"/>
      <c r="T135" s="36"/>
      <c r="U135" s="36"/>
      <c r="V135" s="36"/>
      <c r="W135" s="36"/>
      <c r="X135" s="36"/>
      <c r="Y135" s="36"/>
      <c r="Z135" s="36"/>
      <c r="AA135" s="36"/>
      <c r="AB135" s="36"/>
      <c r="AD135" s="36"/>
      <c r="AE135" s="59"/>
      <c r="AF135" s="59"/>
      <c r="AG135" s="36"/>
      <c r="AM135" s="167"/>
      <c r="AN135" s="167"/>
      <c r="AO135" s="167"/>
      <c r="AP135" s="167"/>
      <c r="AQ135" s="167"/>
      <c r="AR135" s="167"/>
      <c r="AS135" s="167"/>
      <c r="AT135" s="167"/>
      <c r="AU135" s="167"/>
      <c r="AV135" s="167"/>
      <c r="AW135" s="167"/>
      <c r="AX135" s="167"/>
      <c r="AY135" s="167"/>
      <c r="AZ135" s="167"/>
      <c r="BA135" s="167"/>
      <c r="BB135" s="167"/>
      <c r="BC135" s="167"/>
      <c r="BD135" s="167"/>
      <c r="BE135" s="167"/>
      <c r="BF135" s="167"/>
      <c r="BG135" s="167"/>
      <c r="BH135" s="167"/>
      <c r="BI135" s="167"/>
      <c r="BJ135" s="167"/>
      <c r="BT135" s="267"/>
      <c r="BV135" s="282"/>
      <c r="BW135" s="369"/>
      <c r="BX135" s="369"/>
      <c r="BY135" s="369"/>
      <c r="BZ135" s="369"/>
      <c r="CA135" s="369"/>
      <c r="CB135" s="369"/>
      <c r="CC135" s="369"/>
      <c r="CD135" s="369"/>
      <c r="CE135" s="369"/>
      <c r="CF135" s="410"/>
      <c r="CG135" s="410"/>
      <c r="CH135" s="410"/>
      <c r="CI135" s="410"/>
      <c r="CJ135" s="410"/>
      <c r="CK135" s="410"/>
      <c r="CL135" s="410"/>
      <c r="CM135" s="410"/>
      <c r="CN135" s="410"/>
      <c r="CO135" s="410"/>
      <c r="CP135" s="410"/>
      <c r="CQ135" s="410"/>
      <c r="CR135" s="410"/>
      <c r="CS135" s="410"/>
    </row>
    <row r="136" spans="1:99" s="22" customFormat="1">
      <c r="A136" s="36"/>
      <c r="B136" s="36"/>
      <c r="C136" s="36"/>
      <c r="D136" s="36"/>
      <c r="E136" s="36"/>
      <c r="F136" s="36"/>
      <c r="G136" s="36"/>
      <c r="H136" s="36"/>
      <c r="I136" s="36"/>
      <c r="J136" s="36"/>
      <c r="K136" s="36"/>
      <c r="L136" s="36"/>
      <c r="M136" s="36"/>
      <c r="N136" s="36"/>
      <c r="O136" s="36"/>
      <c r="P136" s="36"/>
      <c r="Q136" s="36"/>
      <c r="R136" s="36"/>
      <c r="S136" s="36"/>
      <c r="T136" s="36"/>
      <c r="U136" s="36"/>
      <c r="V136" s="36"/>
      <c r="W136" s="36"/>
      <c r="X136" s="36"/>
      <c r="Y136" s="36"/>
      <c r="Z136" s="36"/>
      <c r="AA136" s="36"/>
      <c r="AB136" s="36"/>
      <c r="AD136" s="36"/>
      <c r="AE136" s="59"/>
      <c r="AF136" s="59"/>
      <c r="AG136" s="36"/>
      <c r="AM136" s="167"/>
      <c r="AN136" s="167"/>
      <c r="AO136" s="167"/>
      <c r="AP136" s="167"/>
      <c r="AQ136" s="167"/>
      <c r="AR136" s="167"/>
      <c r="AS136" s="167"/>
      <c r="AT136" s="167"/>
      <c r="AU136" s="167"/>
      <c r="AV136" s="167"/>
      <c r="AW136" s="167"/>
      <c r="AX136" s="167"/>
      <c r="AY136" s="167"/>
      <c r="AZ136" s="167"/>
      <c r="BA136" s="167"/>
      <c r="BB136" s="167"/>
      <c r="BC136" s="167"/>
      <c r="BD136" s="167"/>
      <c r="BE136" s="167"/>
      <c r="BF136" s="167"/>
      <c r="BG136" s="167"/>
      <c r="BH136" s="167"/>
      <c r="BI136" s="167"/>
      <c r="BJ136" s="167"/>
      <c r="BT136" s="267"/>
      <c r="BV136" s="282"/>
      <c r="BW136" s="369"/>
      <c r="BX136" s="369"/>
      <c r="BY136" s="369"/>
      <c r="BZ136" s="369"/>
      <c r="CA136" s="369"/>
      <c r="CB136" s="369"/>
      <c r="CC136" s="369"/>
      <c r="CD136" s="369"/>
      <c r="CE136" s="369"/>
      <c r="CF136" s="410"/>
      <c r="CG136" s="410"/>
      <c r="CH136" s="410"/>
      <c r="CI136" s="410"/>
      <c r="CJ136" s="410"/>
      <c r="CK136" s="410"/>
      <c r="CL136" s="410"/>
      <c r="CM136" s="410"/>
      <c r="CN136" s="410"/>
      <c r="CO136" s="410"/>
      <c r="CP136" s="410"/>
      <c r="CQ136" s="410"/>
      <c r="CR136" s="410"/>
      <c r="CS136" s="410"/>
    </row>
    <row r="137" spans="1:99" s="22" customFormat="1">
      <c r="A137" s="36"/>
      <c r="B137" s="36"/>
      <c r="C137" s="36"/>
      <c r="D137" s="36"/>
      <c r="E137" s="36"/>
      <c r="F137" s="36"/>
      <c r="G137" s="36"/>
      <c r="H137" s="36"/>
      <c r="I137" s="36"/>
      <c r="J137" s="36"/>
      <c r="K137" s="36"/>
      <c r="L137" s="36"/>
      <c r="M137" s="36"/>
      <c r="N137" s="36"/>
      <c r="O137" s="36"/>
      <c r="P137" s="36"/>
      <c r="Q137" s="36"/>
      <c r="R137" s="36"/>
      <c r="S137" s="36"/>
      <c r="T137" s="36"/>
      <c r="U137" s="36"/>
      <c r="V137" s="36"/>
      <c r="W137" s="36"/>
      <c r="X137" s="36"/>
      <c r="Y137" s="36"/>
      <c r="Z137" s="36"/>
      <c r="AA137" s="36"/>
      <c r="AB137" s="36"/>
      <c r="AD137" s="36"/>
      <c r="AE137" s="59"/>
      <c r="AF137" s="59"/>
      <c r="AG137" s="36"/>
      <c r="AM137" s="167"/>
      <c r="AN137" s="167"/>
      <c r="AO137" s="167"/>
      <c r="AP137" s="167"/>
      <c r="AQ137" s="167"/>
      <c r="AR137" s="167"/>
      <c r="AS137" s="167"/>
      <c r="AT137" s="167"/>
      <c r="AU137" s="167"/>
      <c r="AV137" s="167"/>
      <c r="AW137" s="167"/>
      <c r="AX137" s="167"/>
      <c r="AY137" s="167"/>
      <c r="AZ137" s="167"/>
      <c r="BA137" s="167"/>
      <c r="BB137" s="167"/>
      <c r="BC137" s="167"/>
      <c r="BD137" s="167"/>
      <c r="BE137" s="167"/>
      <c r="BF137" s="167"/>
      <c r="BG137" s="167"/>
      <c r="BH137" s="167"/>
      <c r="BI137" s="167"/>
      <c r="BJ137" s="167"/>
      <c r="BT137" s="267"/>
      <c r="BV137" s="282"/>
      <c r="BW137" s="369"/>
      <c r="BX137" s="369"/>
      <c r="BY137" s="369"/>
      <c r="BZ137" s="369"/>
      <c r="CA137" s="369"/>
      <c r="CB137" s="369"/>
      <c r="CC137" s="369"/>
      <c r="CD137" s="369"/>
      <c r="CE137" s="369"/>
      <c r="CF137" s="410"/>
      <c r="CG137" s="410"/>
      <c r="CH137" s="410"/>
      <c r="CI137" s="410"/>
      <c r="CJ137" s="410"/>
      <c r="CK137" s="410"/>
      <c r="CL137" s="410"/>
      <c r="CM137" s="410"/>
      <c r="CN137" s="410"/>
      <c r="CO137" s="410"/>
      <c r="CP137" s="410"/>
      <c r="CQ137" s="410"/>
      <c r="CR137" s="410"/>
      <c r="CS137" s="410"/>
    </row>
    <row r="138" spans="1:99" s="22" customFormat="1">
      <c r="A138" s="36"/>
      <c r="B138" s="36"/>
      <c r="C138" s="36"/>
      <c r="D138" s="36"/>
      <c r="E138" s="36"/>
      <c r="F138" s="36"/>
      <c r="G138" s="36"/>
      <c r="H138" s="36"/>
      <c r="I138" s="36"/>
      <c r="J138" s="36"/>
      <c r="K138" s="36"/>
      <c r="L138" s="36"/>
      <c r="M138" s="36"/>
      <c r="N138" s="36"/>
      <c r="O138" s="36"/>
      <c r="P138" s="36"/>
      <c r="Q138" s="36"/>
      <c r="R138" s="36"/>
      <c r="S138" s="36"/>
      <c r="T138" s="36"/>
      <c r="U138" s="36"/>
      <c r="V138" s="36"/>
      <c r="W138" s="36"/>
      <c r="X138" s="36"/>
      <c r="Y138" s="36"/>
      <c r="Z138" s="36"/>
      <c r="AA138" s="36"/>
      <c r="AB138" s="36"/>
      <c r="AD138" s="36"/>
      <c r="AE138" s="59"/>
      <c r="AF138" s="59"/>
      <c r="AG138" s="36"/>
      <c r="BT138" s="267"/>
      <c r="BV138" s="282"/>
      <c r="BW138" s="369"/>
      <c r="BX138" s="369"/>
      <c r="BY138" s="369"/>
      <c r="BZ138" s="369"/>
      <c r="CA138" s="369"/>
      <c r="CB138" s="369"/>
      <c r="CC138" s="369"/>
      <c r="CD138" s="369"/>
      <c r="CE138" s="369"/>
      <c r="CF138" s="410"/>
      <c r="CG138" s="413"/>
      <c r="CH138" s="410"/>
      <c r="CI138" s="410"/>
      <c r="CJ138" s="410"/>
      <c r="CK138" s="410"/>
      <c r="CL138" s="410"/>
      <c r="CM138" s="410"/>
      <c r="CN138" s="410"/>
      <c r="CO138" s="410"/>
      <c r="CP138" s="410"/>
      <c r="CQ138" s="410"/>
      <c r="CR138" s="410"/>
      <c r="CS138" s="410"/>
    </row>
    <row r="139" spans="1:99" s="22" customFormat="1">
      <c r="A139" s="36"/>
      <c r="B139" s="36"/>
      <c r="C139" s="36"/>
      <c r="D139" s="36"/>
      <c r="E139" s="36"/>
      <c r="F139" s="36"/>
      <c r="G139" s="36"/>
      <c r="H139" s="36"/>
      <c r="I139" s="36"/>
      <c r="J139" s="36"/>
      <c r="K139" s="36"/>
      <c r="L139" s="36"/>
      <c r="M139" s="36"/>
      <c r="N139" s="36"/>
      <c r="O139" s="36"/>
      <c r="P139" s="36"/>
      <c r="Q139" s="36"/>
      <c r="R139" s="36"/>
      <c r="S139" s="36"/>
      <c r="T139" s="36"/>
      <c r="U139" s="36"/>
      <c r="V139" s="36"/>
      <c r="W139" s="36"/>
      <c r="X139" s="36"/>
      <c r="Y139" s="36"/>
      <c r="Z139" s="36"/>
      <c r="AA139" s="36"/>
      <c r="AB139" s="36"/>
      <c r="AD139" s="36"/>
      <c r="AE139" s="59"/>
      <c r="AF139" s="59"/>
      <c r="AG139" s="36"/>
      <c r="BT139" s="267"/>
      <c r="BV139" s="282"/>
      <c r="BW139" s="369"/>
      <c r="BX139" s="369"/>
      <c r="BY139" s="369"/>
      <c r="BZ139" s="369"/>
      <c r="CA139" s="369"/>
      <c r="CB139" s="369"/>
      <c r="CC139" s="369"/>
      <c r="CD139" s="369"/>
      <c r="CE139" s="369"/>
      <c r="CF139" s="410"/>
      <c r="CG139" s="410"/>
      <c r="CH139" s="410"/>
      <c r="CI139" s="410"/>
      <c r="CJ139" s="410"/>
      <c r="CK139" s="410"/>
      <c r="CL139" s="410"/>
      <c r="CM139" s="410"/>
      <c r="CN139" s="410"/>
      <c r="CO139" s="410"/>
      <c r="CP139" s="410"/>
      <c r="CQ139" s="410"/>
      <c r="CR139" s="410"/>
      <c r="CS139" s="410"/>
    </row>
    <row r="140" spans="1:99" s="22" customFormat="1">
      <c r="A140" s="36"/>
      <c r="B140" s="36"/>
      <c r="C140" s="36"/>
      <c r="D140" s="36"/>
      <c r="E140" s="36"/>
      <c r="F140" s="36"/>
      <c r="G140" s="36"/>
      <c r="H140" s="36"/>
      <c r="I140" s="36"/>
      <c r="J140" s="36"/>
      <c r="K140" s="36"/>
      <c r="L140" s="36"/>
      <c r="M140" s="36"/>
      <c r="N140" s="36"/>
      <c r="O140" s="36"/>
      <c r="P140" s="36"/>
      <c r="Q140" s="36"/>
      <c r="R140" s="36"/>
      <c r="S140" s="36"/>
      <c r="T140" s="36"/>
      <c r="U140" s="36"/>
      <c r="V140" s="36"/>
      <c r="W140" s="36"/>
      <c r="X140" s="36"/>
      <c r="Y140" s="36"/>
      <c r="Z140" s="36"/>
      <c r="AA140" s="36"/>
      <c r="AB140" s="36"/>
      <c r="AD140" s="36"/>
      <c r="AE140" s="59"/>
      <c r="AF140" s="59"/>
      <c r="AG140" s="36"/>
      <c r="BT140" s="267"/>
      <c r="BV140" s="282"/>
      <c r="BW140" s="369"/>
      <c r="BX140" s="369"/>
      <c r="BY140" s="369"/>
      <c r="BZ140" s="369"/>
      <c r="CA140" s="369"/>
      <c r="CB140" s="369"/>
      <c r="CC140" s="369"/>
      <c r="CD140" s="369"/>
      <c r="CE140" s="369"/>
      <c r="CF140" s="410"/>
      <c r="CG140" s="410"/>
      <c r="CH140" s="410"/>
      <c r="CI140" s="410"/>
      <c r="CJ140" s="410"/>
      <c r="CK140" s="410"/>
      <c r="CL140" s="410"/>
      <c r="CM140" s="410"/>
      <c r="CN140" s="410"/>
      <c r="CO140" s="410"/>
      <c r="CP140" s="410"/>
      <c r="CQ140" s="410"/>
      <c r="CR140" s="410"/>
      <c r="CS140" s="410"/>
    </row>
    <row r="141" spans="1:99" s="22" customFormat="1">
      <c r="A141"/>
      <c r="B141" s="36"/>
      <c r="C141" s="36"/>
      <c r="D141" s="36"/>
      <c r="E141" s="36"/>
      <c r="F141" s="36"/>
      <c r="G141" s="36"/>
      <c r="H141" s="36"/>
      <c r="I141" s="36"/>
      <c r="J141" s="36"/>
      <c r="K141" s="36"/>
      <c r="L141" s="36"/>
      <c r="M141" s="36"/>
      <c r="N141" s="36"/>
      <c r="O141" s="36"/>
      <c r="P141" s="36"/>
      <c r="Q141" s="36"/>
      <c r="R141" s="36"/>
      <c r="S141" s="36"/>
      <c r="T141" s="36"/>
      <c r="U141" s="36"/>
      <c r="V141" s="36"/>
      <c r="W141" s="36"/>
      <c r="X141" s="36"/>
      <c r="Y141" s="36"/>
      <c r="Z141" s="36"/>
      <c r="AA141" s="36"/>
      <c r="AB141" s="36"/>
      <c r="AD141" s="36"/>
      <c r="AE141" s="59"/>
      <c r="AF141" s="59"/>
      <c r="AG141" s="36"/>
      <c r="BT141" s="267"/>
      <c r="BV141" s="282"/>
      <c r="BW141" s="369"/>
      <c r="BX141" s="369"/>
      <c r="BY141" s="369"/>
      <c r="BZ141" s="369"/>
      <c r="CA141" s="369"/>
      <c r="CB141" s="369"/>
      <c r="CC141" s="369"/>
      <c r="CD141" s="369"/>
      <c r="CE141" s="369"/>
      <c r="CF141" s="369"/>
      <c r="CG141" s="369"/>
      <c r="CH141" s="369"/>
      <c r="CI141" s="369"/>
      <c r="CJ141" s="369"/>
      <c r="CK141" s="369"/>
      <c r="CL141" s="369"/>
      <c r="CM141" s="369"/>
      <c r="CN141" s="369"/>
      <c r="CO141" s="369"/>
      <c r="CP141" s="369"/>
      <c r="CQ141" s="369"/>
      <c r="CR141" s="369"/>
      <c r="CS141" s="369"/>
    </row>
    <row r="142" spans="1:99" s="22" customFormat="1">
      <c r="A142"/>
      <c r="B142" s="36"/>
      <c r="C142" s="36"/>
      <c r="D142" s="36"/>
      <c r="E142" s="36"/>
      <c r="F142" s="36"/>
      <c r="G142" s="36"/>
      <c r="H142" s="36"/>
      <c r="I142" s="36"/>
      <c r="J142" s="36"/>
      <c r="K142" s="36"/>
      <c r="L142" s="36"/>
      <c r="M142" s="36"/>
      <c r="N142" s="36"/>
      <c r="O142" s="36"/>
      <c r="P142" s="36"/>
      <c r="Q142" s="36"/>
      <c r="R142" s="36"/>
      <c r="S142" s="36"/>
      <c r="T142" s="36"/>
      <c r="U142" s="36"/>
      <c r="V142" s="36"/>
      <c r="W142" s="36"/>
      <c r="X142" s="36"/>
      <c r="Y142" s="36"/>
      <c r="Z142" s="36"/>
      <c r="AA142" s="36"/>
      <c r="AB142" s="36"/>
      <c r="AD142" s="36"/>
      <c r="AE142" s="59"/>
      <c r="AF142" s="59"/>
      <c r="AG142" s="36"/>
      <c r="BT142" s="267"/>
      <c r="BV142" s="282"/>
      <c r="BW142" s="369"/>
      <c r="BX142" s="369"/>
      <c r="BY142" s="369"/>
      <c r="BZ142" s="369"/>
      <c r="CA142" s="369"/>
      <c r="CB142" s="369"/>
      <c r="CC142" s="369"/>
      <c r="CD142" s="369"/>
      <c r="CE142" s="369"/>
      <c r="CF142" s="369"/>
      <c r="CG142" s="369"/>
      <c r="CH142" s="369"/>
      <c r="CI142" s="369"/>
      <c r="CJ142" s="369"/>
      <c r="CK142" s="369"/>
      <c r="CL142" s="369"/>
      <c r="CM142" s="369"/>
      <c r="CN142" s="369"/>
      <c r="CO142" s="369"/>
      <c r="CP142" s="369"/>
      <c r="CQ142" s="369"/>
      <c r="CR142" s="369"/>
      <c r="CS142" s="369"/>
    </row>
    <row r="143" spans="1:99" s="22" customFormat="1">
      <c r="A143"/>
      <c r="B143" s="36"/>
      <c r="C143" s="36"/>
      <c r="D143" s="36"/>
      <c r="E143" s="36"/>
      <c r="F143" s="36"/>
      <c r="G143" s="36"/>
      <c r="H143" s="36"/>
      <c r="I143" s="36"/>
      <c r="J143" s="36"/>
      <c r="K143" s="36"/>
      <c r="L143" s="36"/>
      <c r="M143" s="36"/>
      <c r="N143" s="36"/>
      <c r="O143" s="36"/>
      <c r="P143" s="36"/>
      <c r="Q143" s="36"/>
      <c r="R143" s="36"/>
      <c r="S143" s="36"/>
      <c r="T143" s="36"/>
      <c r="U143" s="36"/>
      <c r="V143" s="36"/>
      <c r="W143" s="36"/>
      <c r="X143" s="36"/>
      <c r="Y143" s="36"/>
      <c r="Z143" s="36"/>
      <c r="AA143" s="36"/>
      <c r="AB143" s="36"/>
      <c r="AD143" s="36"/>
      <c r="AE143" s="59"/>
      <c r="AF143" s="59"/>
      <c r="AG143" s="36"/>
      <c r="BT143" s="267"/>
      <c r="BV143" s="282"/>
      <c r="BW143" s="369"/>
      <c r="BX143" s="369"/>
      <c r="BY143" s="369"/>
      <c r="BZ143" s="369"/>
      <c r="CA143" s="369"/>
      <c r="CB143" s="369"/>
      <c r="CC143" s="369"/>
      <c r="CD143" s="369"/>
      <c r="CE143" s="369"/>
      <c r="CF143" s="369"/>
      <c r="CG143" s="369"/>
      <c r="CH143" s="369"/>
      <c r="CI143" s="369"/>
      <c r="CJ143" s="369"/>
      <c r="CK143" s="369"/>
      <c r="CL143" s="369"/>
      <c r="CM143" s="369"/>
      <c r="CN143" s="369"/>
      <c r="CO143" s="369"/>
      <c r="CP143" s="369"/>
      <c r="CQ143" s="369"/>
      <c r="CR143" s="369"/>
      <c r="CS143" s="369"/>
    </row>
    <row r="144" spans="1:99" s="22" customFormat="1">
      <c r="A144"/>
      <c r="B144" s="36"/>
      <c r="C144" s="36"/>
      <c r="D144" s="36"/>
      <c r="E144" s="36"/>
      <c r="F144" s="36"/>
      <c r="G144" s="36"/>
      <c r="H144" s="36"/>
      <c r="I144" s="36"/>
      <c r="J144" s="36"/>
      <c r="K144" s="36"/>
      <c r="L144" s="36"/>
      <c r="M144" s="36"/>
      <c r="N144" s="36"/>
      <c r="O144" s="36"/>
      <c r="P144" s="36"/>
      <c r="Q144" s="36"/>
      <c r="R144" s="36"/>
      <c r="S144" s="36"/>
      <c r="T144" s="36"/>
      <c r="U144" s="36"/>
      <c r="V144" s="36"/>
      <c r="W144" s="36"/>
      <c r="X144" s="36"/>
      <c r="Y144" s="36"/>
      <c r="Z144" s="36"/>
      <c r="AA144" s="36"/>
      <c r="AB144" s="36"/>
      <c r="AD144" s="36"/>
      <c r="AE144" s="59"/>
      <c r="AF144" s="59"/>
      <c r="AG144" s="36"/>
      <c r="BT144" s="267"/>
      <c r="BV144" s="282"/>
      <c r="BW144" s="369"/>
      <c r="BX144" s="369"/>
      <c r="BY144" s="369"/>
      <c r="BZ144" s="369"/>
      <c r="CA144" s="369"/>
      <c r="CB144" s="369"/>
      <c r="CC144" s="369"/>
      <c r="CD144" s="369"/>
      <c r="CE144" s="369"/>
      <c r="CF144" s="369"/>
      <c r="CG144" s="369"/>
      <c r="CH144" s="369"/>
      <c r="CI144" s="369"/>
      <c r="CJ144" s="369"/>
      <c r="CK144" s="369"/>
      <c r="CL144" s="369"/>
      <c r="CM144" s="369"/>
      <c r="CN144" s="369"/>
      <c r="CO144" s="369"/>
      <c r="CP144" s="369"/>
      <c r="CQ144" s="369"/>
      <c r="CR144" s="369"/>
      <c r="CS144" s="369"/>
    </row>
    <row r="145" spans="1:97" s="22" customFormat="1">
      <c r="A145"/>
      <c r="B145" s="36"/>
      <c r="C145" s="36"/>
      <c r="D145" s="36"/>
      <c r="E145" s="36"/>
      <c r="F145" s="36"/>
      <c r="G145" s="36"/>
      <c r="H145" s="36"/>
      <c r="I145" s="36"/>
      <c r="J145" s="36"/>
      <c r="K145" s="36"/>
      <c r="L145" s="36"/>
      <c r="M145" s="36"/>
      <c r="N145" s="36"/>
      <c r="O145" s="36"/>
      <c r="P145" s="36"/>
      <c r="Q145" s="36"/>
      <c r="R145" s="36"/>
      <c r="S145" s="36"/>
      <c r="T145" s="36"/>
      <c r="U145" s="36"/>
      <c r="V145" s="36"/>
      <c r="W145" s="36"/>
      <c r="X145" s="36"/>
      <c r="Y145" s="36"/>
      <c r="Z145" s="36"/>
      <c r="AA145" s="36"/>
      <c r="AB145" s="36"/>
      <c r="AD145" s="36"/>
      <c r="AE145" s="59"/>
      <c r="AF145" s="59"/>
      <c r="AG145" s="36"/>
      <c r="BT145" s="267"/>
      <c r="BV145" s="282"/>
      <c r="BW145" s="369"/>
      <c r="BX145" s="369"/>
      <c r="BY145" s="369"/>
      <c r="BZ145" s="369"/>
      <c r="CA145" s="369"/>
      <c r="CB145" s="369"/>
      <c r="CC145" s="369"/>
      <c r="CD145" s="369"/>
      <c r="CE145" s="369"/>
      <c r="CF145" s="369"/>
      <c r="CG145" s="369"/>
      <c r="CH145" s="369"/>
      <c r="CI145" s="369"/>
      <c r="CJ145" s="369"/>
      <c r="CK145" s="369"/>
      <c r="CL145" s="369"/>
      <c r="CM145" s="369"/>
      <c r="CN145" s="369"/>
      <c r="CO145" s="369"/>
      <c r="CP145" s="369"/>
      <c r="CQ145" s="369"/>
      <c r="CR145" s="369"/>
      <c r="CS145" s="369"/>
    </row>
    <row r="146" spans="1:97" s="22" customFormat="1">
      <c r="A146"/>
      <c r="B146" s="36"/>
      <c r="C146" s="36"/>
      <c r="D146" s="36"/>
      <c r="E146" s="36"/>
      <c r="F146" s="36"/>
      <c r="G146" s="36"/>
      <c r="H146" s="36"/>
      <c r="I146" s="36"/>
      <c r="J146" s="36"/>
      <c r="K146" s="36"/>
      <c r="L146" s="36"/>
      <c r="M146" s="36"/>
      <c r="N146" s="36"/>
      <c r="O146" s="36"/>
      <c r="P146" s="36"/>
      <c r="Q146" s="36"/>
      <c r="R146" s="36"/>
      <c r="S146" s="36"/>
      <c r="T146" s="36"/>
      <c r="U146" s="36"/>
      <c r="V146" s="36"/>
      <c r="W146" s="36"/>
      <c r="X146" s="36"/>
      <c r="Y146" s="36"/>
      <c r="Z146" s="36"/>
      <c r="AA146" s="36"/>
      <c r="AB146" s="36"/>
      <c r="AD146" s="36"/>
      <c r="AE146" s="59"/>
      <c r="AF146" s="59"/>
      <c r="AG146" s="36"/>
      <c r="BT146" s="267"/>
      <c r="BV146" s="282"/>
      <c r="BW146" s="369"/>
      <c r="BX146" s="369"/>
      <c r="BY146" s="369"/>
      <c r="BZ146" s="369"/>
      <c r="CA146" s="369"/>
      <c r="CB146" s="369"/>
      <c r="CC146" s="369"/>
      <c r="CD146" s="369"/>
      <c r="CE146" s="369"/>
      <c r="CF146" s="369"/>
      <c r="CG146" s="369"/>
      <c r="CH146" s="369"/>
      <c r="CI146" s="369"/>
      <c r="CJ146" s="369"/>
      <c r="CK146" s="369"/>
      <c r="CL146" s="369"/>
      <c r="CM146" s="369"/>
      <c r="CN146" s="369"/>
      <c r="CO146" s="369"/>
      <c r="CP146" s="369"/>
      <c r="CQ146" s="369"/>
      <c r="CR146" s="369"/>
      <c r="CS146" s="369"/>
    </row>
    <row r="147" spans="1:97" s="22" customFormat="1">
      <c r="A147"/>
      <c r="B147" s="36"/>
      <c r="C147" s="36"/>
      <c r="D147" s="36"/>
      <c r="E147" s="36"/>
      <c r="F147" s="36"/>
      <c r="G147" s="36"/>
      <c r="H147" s="36"/>
      <c r="I147" s="36"/>
      <c r="J147" s="36"/>
      <c r="K147" s="36"/>
      <c r="L147" s="36"/>
      <c r="M147" s="36"/>
      <c r="N147" s="36"/>
      <c r="O147" s="36"/>
      <c r="P147" s="36"/>
      <c r="Q147" s="36"/>
      <c r="R147" s="36"/>
      <c r="S147" s="36"/>
      <c r="T147" s="36"/>
      <c r="U147" s="36"/>
      <c r="V147" s="36"/>
      <c r="W147" s="36"/>
      <c r="X147" s="36"/>
      <c r="Y147" s="36"/>
      <c r="Z147" s="36"/>
      <c r="AA147" s="36"/>
      <c r="AB147" s="36"/>
      <c r="AD147" s="36"/>
      <c r="AE147" s="59"/>
      <c r="AF147" s="59"/>
      <c r="AG147" s="36"/>
      <c r="BT147" s="267"/>
      <c r="BV147" s="282"/>
      <c r="BW147" s="369"/>
      <c r="BX147" s="369"/>
      <c r="BY147" s="369"/>
      <c r="BZ147" s="369"/>
      <c r="CA147" s="369"/>
      <c r="CB147" s="369"/>
      <c r="CC147" s="369"/>
      <c r="CD147" s="369"/>
      <c r="CE147" s="369"/>
      <c r="CF147" s="369"/>
      <c r="CG147" s="369"/>
      <c r="CH147" s="369"/>
      <c r="CI147" s="369"/>
      <c r="CJ147" s="369"/>
      <c r="CK147" s="369"/>
      <c r="CL147" s="369"/>
      <c r="CM147" s="369"/>
      <c r="CN147" s="369"/>
      <c r="CO147" s="369"/>
      <c r="CP147" s="369"/>
      <c r="CQ147" s="369"/>
      <c r="CR147" s="369"/>
      <c r="CS147" s="369"/>
    </row>
    <row r="148" spans="1:97" s="22" customFormat="1">
      <c r="A148"/>
      <c r="B148" s="36"/>
      <c r="C148" s="36"/>
      <c r="D148" s="36"/>
      <c r="E148" s="36"/>
      <c r="F148" s="36"/>
      <c r="G148" s="36"/>
      <c r="H148" s="36"/>
      <c r="I148" s="36"/>
      <c r="J148" s="36"/>
      <c r="K148" s="36"/>
      <c r="L148" s="36"/>
      <c r="M148" s="36"/>
      <c r="N148" s="36"/>
      <c r="O148" s="36"/>
      <c r="P148" s="36"/>
      <c r="Q148" s="36"/>
      <c r="R148" s="36"/>
      <c r="S148" s="36"/>
      <c r="T148" s="36"/>
      <c r="U148" s="36"/>
      <c r="V148" s="36"/>
      <c r="W148" s="36"/>
      <c r="X148" s="36"/>
      <c r="Y148" s="36"/>
      <c r="Z148" s="36"/>
      <c r="AA148" s="36"/>
      <c r="AB148" s="36"/>
      <c r="AD148" s="36"/>
      <c r="AE148" s="59"/>
      <c r="AF148" s="59"/>
      <c r="AG148" s="36"/>
      <c r="BT148" s="267"/>
      <c r="BV148" s="282"/>
      <c r="BW148" s="369"/>
      <c r="BX148" s="369"/>
      <c r="BY148" s="369"/>
      <c r="BZ148" s="369"/>
      <c r="CA148" s="369"/>
      <c r="CB148" s="369"/>
      <c r="CC148" s="369"/>
      <c r="CD148" s="369"/>
      <c r="CE148" s="369"/>
      <c r="CF148" s="369"/>
      <c r="CG148" s="369"/>
      <c r="CH148" s="369"/>
      <c r="CI148" s="369"/>
      <c r="CJ148" s="369"/>
      <c r="CK148" s="369"/>
      <c r="CL148" s="369"/>
      <c r="CM148" s="369"/>
      <c r="CN148" s="369"/>
      <c r="CO148" s="369"/>
      <c r="CP148" s="369"/>
      <c r="CQ148" s="369"/>
      <c r="CR148" s="369"/>
      <c r="CS148" s="369"/>
    </row>
    <row r="149" spans="1:97" s="22" customFormat="1">
      <c r="A149"/>
      <c r="B149" s="36"/>
      <c r="C149" s="36"/>
      <c r="D149" s="36"/>
      <c r="E149" s="36"/>
      <c r="F149" s="36"/>
      <c r="G149" s="36"/>
      <c r="H149" s="36"/>
      <c r="I149" s="36"/>
      <c r="J149" s="36"/>
      <c r="K149" s="36"/>
      <c r="L149" s="36"/>
      <c r="M149" s="36"/>
      <c r="N149" s="36"/>
      <c r="O149" s="36"/>
      <c r="P149" s="36"/>
      <c r="Q149" s="36"/>
      <c r="R149" s="36"/>
      <c r="S149" s="36"/>
      <c r="T149" s="36"/>
      <c r="U149" s="36"/>
      <c r="V149" s="36"/>
      <c r="W149" s="36"/>
      <c r="X149" s="36"/>
      <c r="Y149" s="36"/>
      <c r="Z149" s="36"/>
      <c r="AA149" s="36"/>
      <c r="AB149" s="36"/>
      <c r="AD149" s="36"/>
      <c r="AE149" s="59"/>
      <c r="AF149" s="59"/>
      <c r="AG149" s="36"/>
      <c r="BT149" s="267"/>
      <c r="BV149" s="282"/>
      <c r="BW149" s="369"/>
      <c r="BX149" s="369"/>
      <c r="BY149" s="369"/>
      <c r="BZ149" s="369"/>
      <c r="CA149" s="369"/>
      <c r="CB149" s="369"/>
      <c r="CC149" s="369"/>
      <c r="CD149" s="369"/>
      <c r="CE149" s="369"/>
      <c r="CF149" s="369"/>
      <c r="CG149" s="369"/>
      <c r="CH149" s="369"/>
      <c r="CI149" s="369"/>
      <c r="CJ149" s="369"/>
      <c r="CK149" s="369"/>
      <c r="CL149" s="369"/>
      <c r="CM149" s="369"/>
      <c r="CN149" s="369"/>
      <c r="CO149" s="369"/>
      <c r="CP149" s="369"/>
      <c r="CQ149" s="369"/>
      <c r="CR149" s="369"/>
      <c r="CS149" s="369"/>
    </row>
    <row r="150" spans="1:97" s="22" customFormat="1">
      <c r="A150"/>
      <c r="B150" s="36"/>
      <c r="C150" s="36"/>
      <c r="D150" s="36"/>
      <c r="E150" s="36"/>
      <c r="F150" s="36"/>
      <c r="G150" s="36"/>
      <c r="H150" s="36"/>
      <c r="I150" s="36"/>
      <c r="J150" s="36"/>
      <c r="K150" s="36"/>
      <c r="L150" s="36"/>
      <c r="M150" s="36"/>
      <c r="N150" s="36"/>
      <c r="O150" s="36"/>
      <c r="P150" s="36"/>
      <c r="Q150" s="36"/>
      <c r="R150" s="36"/>
      <c r="S150" s="36"/>
      <c r="T150" s="36"/>
      <c r="U150" s="36"/>
      <c r="V150" s="36"/>
      <c r="W150" s="36"/>
      <c r="X150" s="36"/>
      <c r="Y150" s="36"/>
      <c r="Z150" s="36"/>
      <c r="AA150" s="36"/>
      <c r="AB150" s="36"/>
      <c r="AD150" s="36"/>
      <c r="AE150" s="59"/>
      <c r="AF150" s="59"/>
      <c r="AG150" s="36"/>
      <c r="BT150" s="267"/>
      <c r="BV150" s="282"/>
      <c r="BW150" s="369"/>
      <c r="BX150" s="369"/>
      <c r="BY150" s="369"/>
      <c r="BZ150" s="369"/>
      <c r="CA150" s="369"/>
      <c r="CB150" s="369"/>
      <c r="CC150" s="369"/>
      <c r="CD150" s="369"/>
      <c r="CE150" s="369"/>
      <c r="CF150" s="369"/>
      <c r="CG150" s="369"/>
      <c r="CH150" s="369"/>
      <c r="CI150" s="369"/>
      <c r="CJ150" s="369"/>
      <c r="CK150" s="369"/>
      <c r="CL150" s="369"/>
      <c r="CM150" s="369"/>
      <c r="CN150" s="369"/>
      <c r="CO150" s="369"/>
      <c r="CP150" s="369"/>
      <c r="CQ150" s="369"/>
      <c r="CR150" s="369"/>
      <c r="CS150" s="369"/>
    </row>
    <row r="151" spans="1:97" s="22" customFormat="1">
      <c r="A151"/>
      <c r="B151" s="36"/>
      <c r="C151" s="36"/>
      <c r="D151" s="36"/>
      <c r="E151" s="36"/>
      <c r="F151" s="36"/>
      <c r="G151" s="36"/>
      <c r="H151" s="36"/>
      <c r="I151" s="36"/>
      <c r="J151" s="36"/>
      <c r="K151" s="36"/>
      <c r="L151" s="36"/>
      <c r="M151" s="36"/>
      <c r="N151" s="36"/>
      <c r="O151" s="36"/>
      <c r="P151" s="36"/>
      <c r="Q151" s="36"/>
      <c r="R151" s="36"/>
      <c r="S151" s="36"/>
      <c r="T151" s="36"/>
      <c r="U151" s="36"/>
      <c r="V151" s="36"/>
      <c r="W151" s="36"/>
      <c r="X151" s="36"/>
      <c r="Y151" s="36"/>
      <c r="Z151" s="36"/>
      <c r="AA151" s="36"/>
      <c r="AB151" s="36"/>
      <c r="AD151" s="36"/>
      <c r="AE151" s="59"/>
      <c r="AF151" s="59"/>
      <c r="AG151" s="36"/>
      <c r="BT151" s="267"/>
      <c r="BV151" s="282"/>
      <c r="BW151" s="369"/>
      <c r="BX151" s="369"/>
      <c r="BY151" s="369"/>
      <c r="BZ151" s="369"/>
      <c r="CA151" s="369"/>
      <c r="CB151" s="369"/>
      <c r="CC151" s="369"/>
      <c r="CD151" s="369"/>
      <c r="CE151" s="369"/>
      <c r="CF151" s="369"/>
      <c r="CG151" s="369"/>
      <c r="CH151" s="369"/>
      <c r="CI151" s="369"/>
      <c r="CJ151" s="369"/>
      <c r="CK151" s="369"/>
      <c r="CL151" s="369"/>
      <c r="CM151" s="369"/>
      <c r="CN151" s="369"/>
      <c r="CO151" s="369"/>
      <c r="CP151" s="369"/>
      <c r="CQ151" s="369"/>
      <c r="CR151" s="369"/>
      <c r="CS151" s="369"/>
    </row>
    <row r="152" spans="1:97" s="22" customFormat="1">
      <c r="A152"/>
      <c r="B152" s="36"/>
      <c r="C152" s="36"/>
      <c r="D152" s="36"/>
      <c r="E152" s="36"/>
      <c r="F152" s="36"/>
      <c r="G152" s="36"/>
      <c r="H152" s="36"/>
      <c r="I152" s="36"/>
      <c r="J152" s="36"/>
      <c r="K152" s="36"/>
      <c r="L152" s="36"/>
      <c r="M152" s="36"/>
      <c r="N152" s="36"/>
      <c r="O152" s="36"/>
      <c r="P152" s="36"/>
      <c r="Q152" s="36"/>
      <c r="R152" s="36"/>
      <c r="S152" s="36"/>
      <c r="T152" s="36"/>
      <c r="U152" s="36"/>
      <c r="V152" s="36"/>
      <c r="W152" s="36"/>
      <c r="X152" s="36"/>
      <c r="Y152" s="36"/>
      <c r="Z152" s="36"/>
      <c r="AA152" s="36"/>
      <c r="AB152" s="36"/>
      <c r="AD152" s="36"/>
      <c r="AE152" s="59"/>
      <c r="AF152" s="59"/>
      <c r="AG152" s="36"/>
      <c r="BT152" s="267"/>
      <c r="BV152" s="282"/>
      <c r="BW152" s="369"/>
      <c r="BX152" s="369"/>
      <c r="BY152" s="369"/>
      <c r="BZ152" s="369"/>
      <c r="CA152" s="369"/>
      <c r="CB152" s="369"/>
      <c r="CC152" s="369"/>
      <c r="CD152" s="369"/>
      <c r="CE152" s="369"/>
      <c r="CF152" s="369"/>
      <c r="CG152" s="369"/>
      <c r="CH152" s="369"/>
      <c r="CI152" s="369"/>
      <c r="CJ152" s="369"/>
      <c r="CK152" s="369"/>
      <c r="CL152" s="369"/>
      <c r="CM152" s="369"/>
      <c r="CN152" s="369"/>
      <c r="CO152" s="369"/>
      <c r="CP152" s="369"/>
      <c r="CQ152" s="369"/>
      <c r="CR152" s="369"/>
      <c r="CS152" s="369"/>
    </row>
    <row r="153" spans="1:97" s="22" customFormat="1">
      <c r="A153"/>
      <c r="B153" s="36"/>
      <c r="C153" s="36"/>
      <c r="D153" s="36"/>
      <c r="E153" s="36"/>
      <c r="F153" s="36"/>
      <c r="G153" s="36"/>
      <c r="H153" s="36"/>
      <c r="I153" s="36"/>
      <c r="J153" s="36"/>
      <c r="K153" s="36"/>
      <c r="L153" s="36"/>
      <c r="M153" s="36"/>
      <c r="N153" s="36"/>
      <c r="O153" s="36"/>
      <c r="P153" s="36"/>
      <c r="Q153" s="36"/>
      <c r="R153" s="36"/>
      <c r="S153" s="36"/>
      <c r="T153" s="36"/>
      <c r="U153" s="36"/>
      <c r="V153" s="36"/>
      <c r="W153" s="36"/>
      <c r="X153" s="36"/>
      <c r="Y153" s="36"/>
      <c r="Z153" s="36"/>
      <c r="AA153" s="36"/>
      <c r="AB153" s="36"/>
      <c r="AD153" s="36"/>
      <c r="AE153" s="59"/>
      <c r="AF153" s="59"/>
      <c r="AG153" s="36"/>
      <c r="BT153" s="267"/>
      <c r="BV153" s="282"/>
      <c r="BW153" s="369"/>
      <c r="BX153" s="369"/>
      <c r="BY153" s="369"/>
      <c r="BZ153" s="369"/>
      <c r="CA153" s="369"/>
      <c r="CB153" s="369"/>
      <c r="CC153" s="369"/>
      <c r="CD153" s="369"/>
      <c r="CE153" s="369"/>
      <c r="CF153" s="369"/>
      <c r="CG153" s="369"/>
      <c r="CH153" s="369"/>
      <c r="CI153" s="369"/>
      <c r="CJ153" s="369"/>
      <c r="CK153" s="369"/>
      <c r="CL153" s="369"/>
      <c r="CM153" s="369"/>
      <c r="CN153" s="369"/>
      <c r="CO153" s="369"/>
      <c r="CP153" s="369"/>
      <c r="CQ153" s="369"/>
      <c r="CR153" s="369"/>
      <c r="CS153" s="369"/>
    </row>
    <row r="154" spans="1:97" s="22" customFormat="1">
      <c r="A154"/>
      <c r="B154" s="36"/>
      <c r="C154" s="36"/>
      <c r="D154" s="36"/>
      <c r="E154" s="36"/>
      <c r="F154" s="36"/>
      <c r="G154" s="36"/>
      <c r="H154" s="36"/>
      <c r="I154" s="36"/>
      <c r="J154" s="36"/>
      <c r="K154" s="36"/>
      <c r="L154" s="36"/>
      <c r="M154" s="36"/>
      <c r="N154" s="36"/>
      <c r="O154" s="36"/>
      <c r="P154" s="36"/>
      <c r="Q154" s="36"/>
      <c r="R154" s="36"/>
      <c r="S154" s="36"/>
      <c r="T154" s="36"/>
      <c r="U154" s="36"/>
      <c r="V154" s="36"/>
      <c r="W154" s="36"/>
      <c r="X154" s="36"/>
      <c r="Y154" s="36"/>
      <c r="Z154" s="36"/>
      <c r="AA154" s="36"/>
      <c r="AB154" s="36"/>
      <c r="AD154" s="36"/>
      <c r="AE154" s="59"/>
      <c r="AF154" s="59"/>
      <c r="AG154" s="36"/>
      <c r="BT154" s="267"/>
      <c r="BV154" s="282"/>
      <c r="BW154" s="369"/>
      <c r="BX154" s="369"/>
      <c r="BY154" s="369"/>
      <c r="BZ154" s="369"/>
      <c r="CA154" s="369"/>
      <c r="CB154" s="369"/>
      <c r="CC154" s="369"/>
      <c r="CD154" s="369"/>
      <c r="CE154" s="369"/>
      <c r="CF154" s="369"/>
      <c r="CG154" s="369"/>
      <c r="CH154" s="369"/>
      <c r="CI154" s="369"/>
      <c r="CJ154" s="369"/>
      <c r="CK154" s="369"/>
      <c r="CL154" s="369"/>
      <c r="CM154" s="369"/>
      <c r="CN154" s="369"/>
      <c r="CO154" s="369"/>
      <c r="CP154" s="369"/>
      <c r="CQ154" s="369"/>
      <c r="CR154" s="369"/>
      <c r="CS154" s="369"/>
    </row>
    <row r="155" spans="1:97" s="22" customFormat="1">
      <c r="A155"/>
      <c r="B155" s="36"/>
      <c r="C155" s="36"/>
      <c r="D155" s="36"/>
      <c r="E155" s="36"/>
      <c r="F155" s="36"/>
      <c r="G155" s="36"/>
      <c r="H155" s="36"/>
      <c r="I155" s="36"/>
      <c r="J155" s="36"/>
      <c r="K155" s="36"/>
      <c r="L155" s="36"/>
      <c r="M155" s="36"/>
      <c r="N155" s="36"/>
      <c r="O155" s="36"/>
      <c r="P155" s="36"/>
      <c r="Q155" s="36"/>
      <c r="R155" s="36"/>
      <c r="S155" s="36"/>
      <c r="T155" s="36"/>
      <c r="U155" s="36"/>
      <c r="V155" s="36"/>
      <c r="W155" s="36"/>
      <c r="X155" s="36"/>
      <c r="Y155" s="36"/>
      <c r="Z155" s="36"/>
      <c r="AA155" s="36"/>
      <c r="AB155" s="36"/>
      <c r="AD155" s="36"/>
      <c r="AE155" s="59"/>
      <c r="AF155" s="59"/>
      <c r="AG155" s="36"/>
      <c r="BT155" s="267"/>
      <c r="BV155" s="282"/>
      <c r="BW155" s="369"/>
      <c r="BX155" s="369"/>
      <c r="BY155" s="369"/>
      <c r="BZ155" s="369"/>
      <c r="CA155" s="369"/>
      <c r="CB155" s="369"/>
      <c r="CC155" s="369"/>
      <c r="CD155" s="369"/>
      <c r="CE155" s="369"/>
      <c r="CF155" s="369"/>
      <c r="CG155" s="369"/>
      <c r="CH155" s="369"/>
      <c r="CI155" s="369"/>
      <c r="CJ155" s="369"/>
      <c r="CK155" s="369"/>
      <c r="CL155" s="369"/>
      <c r="CM155" s="369"/>
      <c r="CN155" s="369"/>
      <c r="CO155" s="369"/>
      <c r="CP155" s="369"/>
      <c r="CQ155" s="369"/>
      <c r="CR155" s="369"/>
      <c r="CS155" s="369"/>
    </row>
    <row r="156" spans="1:97" s="22" customFormat="1">
      <c r="A156"/>
      <c r="B156" s="36"/>
      <c r="C156" s="36"/>
      <c r="D156" s="36"/>
      <c r="E156" s="36"/>
      <c r="F156" s="36"/>
      <c r="G156" s="36"/>
      <c r="H156" s="36"/>
      <c r="I156" s="36"/>
      <c r="J156" s="36"/>
      <c r="K156" s="36"/>
      <c r="L156" s="36"/>
      <c r="M156" s="36"/>
      <c r="N156" s="36"/>
      <c r="O156" s="36"/>
      <c r="P156" s="36"/>
      <c r="Q156" s="36"/>
      <c r="R156" s="36"/>
      <c r="S156" s="36"/>
      <c r="T156" s="36"/>
      <c r="U156" s="36"/>
      <c r="V156" s="36"/>
      <c r="W156" s="36"/>
      <c r="X156" s="36"/>
      <c r="Y156" s="36"/>
      <c r="Z156" s="36"/>
      <c r="AA156" s="36"/>
      <c r="AB156" s="36"/>
      <c r="AD156" s="36"/>
      <c r="AE156" s="59"/>
      <c r="AF156" s="59"/>
      <c r="AG156" s="36"/>
      <c r="BT156" s="267"/>
      <c r="BV156" s="282"/>
      <c r="BW156" s="369"/>
      <c r="BX156" s="369"/>
      <c r="BY156" s="369"/>
      <c r="BZ156" s="369"/>
      <c r="CA156" s="369"/>
      <c r="CB156" s="369"/>
      <c r="CC156" s="369"/>
      <c r="CD156" s="369"/>
      <c r="CE156" s="369"/>
      <c r="CF156" s="369"/>
      <c r="CG156" s="369"/>
      <c r="CH156" s="369"/>
      <c r="CI156" s="369"/>
      <c r="CJ156" s="369"/>
      <c r="CK156" s="369"/>
      <c r="CL156" s="369"/>
      <c r="CM156" s="369"/>
      <c r="CN156" s="369"/>
      <c r="CO156" s="369"/>
      <c r="CP156" s="369"/>
      <c r="CQ156" s="369"/>
      <c r="CR156" s="369"/>
      <c r="CS156" s="369"/>
    </row>
    <row r="157" spans="1:97" s="22" customFormat="1">
      <c r="A157"/>
      <c r="B157" s="36"/>
      <c r="C157" s="36"/>
      <c r="D157" s="36"/>
      <c r="E157" s="36"/>
      <c r="F157" s="36"/>
      <c r="G157" s="36"/>
      <c r="H157" s="36"/>
      <c r="I157" s="36"/>
      <c r="J157" s="36"/>
      <c r="K157" s="36"/>
      <c r="L157" s="36"/>
      <c r="M157" s="36"/>
      <c r="N157" s="36"/>
      <c r="O157" s="36"/>
      <c r="P157" s="36"/>
      <c r="Q157" s="36"/>
      <c r="R157" s="36"/>
      <c r="S157" s="36"/>
      <c r="T157" s="36"/>
      <c r="U157" s="36"/>
      <c r="V157" s="36"/>
      <c r="W157" s="36"/>
      <c r="X157" s="36"/>
      <c r="Y157" s="36"/>
      <c r="Z157" s="36"/>
      <c r="AA157" s="36"/>
      <c r="AB157" s="36"/>
      <c r="AD157" s="36"/>
      <c r="AE157" s="59"/>
      <c r="AF157" s="59"/>
      <c r="AG157" s="36"/>
      <c r="BT157" s="267"/>
      <c r="BV157" s="282"/>
      <c r="BW157" s="369"/>
      <c r="BX157" s="369"/>
      <c r="BY157" s="369"/>
      <c r="BZ157" s="369"/>
      <c r="CA157" s="369"/>
      <c r="CB157" s="369"/>
      <c r="CC157" s="369"/>
      <c r="CD157" s="369"/>
      <c r="CE157" s="369"/>
      <c r="CF157" s="369"/>
      <c r="CG157" s="369"/>
      <c r="CH157" s="369"/>
      <c r="CI157" s="369"/>
      <c r="CJ157" s="369"/>
      <c r="CK157" s="369"/>
      <c r="CL157" s="369"/>
      <c r="CM157" s="369"/>
      <c r="CN157" s="369"/>
      <c r="CO157" s="369"/>
      <c r="CP157" s="369"/>
      <c r="CQ157" s="369"/>
      <c r="CR157" s="369"/>
      <c r="CS157" s="369"/>
    </row>
    <row r="158" spans="1:97" s="22" customFormat="1">
      <c r="A158"/>
      <c r="B158" s="36"/>
      <c r="C158" s="36"/>
      <c r="D158" s="36"/>
      <c r="E158" s="36"/>
      <c r="F158" s="36"/>
      <c r="G158" s="36"/>
      <c r="H158" s="36"/>
      <c r="I158" s="36"/>
      <c r="J158" s="36"/>
      <c r="K158" s="36"/>
      <c r="L158" s="36"/>
      <c r="M158" s="36"/>
      <c r="N158" s="36"/>
      <c r="O158" s="36"/>
      <c r="P158" s="36"/>
      <c r="Q158" s="36"/>
      <c r="R158" s="36"/>
      <c r="S158" s="36"/>
      <c r="T158" s="36"/>
      <c r="U158" s="36"/>
      <c r="V158" s="36"/>
      <c r="W158" s="36"/>
      <c r="X158" s="36"/>
      <c r="Y158" s="36"/>
      <c r="Z158" s="36"/>
      <c r="AA158" s="36"/>
      <c r="AB158" s="36"/>
      <c r="AD158" s="36"/>
      <c r="AE158" s="59"/>
      <c r="AF158" s="59"/>
      <c r="AG158" s="36"/>
      <c r="BT158" s="267"/>
      <c r="BV158" s="282"/>
      <c r="BW158" s="369"/>
      <c r="BX158" s="369"/>
      <c r="BY158" s="369"/>
      <c r="BZ158" s="369"/>
      <c r="CA158" s="369"/>
      <c r="CB158" s="369"/>
      <c r="CC158" s="369"/>
      <c r="CD158" s="369"/>
      <c r="CE158" s="369"/>
      <c r="CF158" s="369"/>
      <c r="CG158" s="369"/>
      <c r="CH158" s="369"/>
      <c r="CI158" s="369"/>
      <c r="CJ158" s="369"/>
      <c r="CK158" s="369"/>
      <c r="CL158" s="369"/>
      <c r="CM158" s="369"/>
      <c r="CN158" s="369"/>
      <c r="CO158" s="369"/>
      <c r="CP158" s="369"/>
      <c r="CQ158" s="369"/>
      <c r="CR158" s="369"/>
      <c r="CS158" s="369"/>
    </row>
    <row r="159" spans="1:97" s="22" customFormat="1">
      <c r="A159"/>
      <c r="B159" s="36"/>
      <c r="C159" s="36"/>
      <c r="D159" s="36"/>
      <c r="E159" s="36"/>
      <c r="F159" s="36"/>
      <c r="G159" s="36"/>
      <c r="H159" s="36"/>
      <c r="I159" s="36"/>
      <c r="J159" s="36"/>
      <c r="K159" s="36"/>
      <c r="L159" s="36"/>
      <c r="M159" s="36"/>
      <c r="N159" s="36"/>
      <c r="O159" s="36"/>
      <c r="P159" s="36"/>
      <c r="Q159" s="36"/>
      <c r="R159" s="36"/>
      <c r="S159" s="36"/>
      <c r="T159" s="36"/>
      <c r="U159" s="36"/>
      <c r="V159" s="36"/>
      <c r="W159" s="36"/>
      <c r="X159" s="36"/>
      <c r="Y159" s="36"/>
      <c r="Z159" s="36"/>
      <c r="AA159" s="36"/>
      <c r="AB159" s="36"/>
      <c r="AD159" s="36"/>
      <c r="AE159" s="59"/>
      <c r="AF159" s="59"/>
      <c r="AG159" s="36"/>
      <c r="BT159" s="267"/>
      <c r="BV159" s="282"/>
      <c r="BW159" s="369"/>
      <c r="BX159" s="369"/>
      <c r="BY159" s="369"/>
      <c r="BZ159" s="369"/>
      <c r="CA159" s="369"/>
      <c r="CB159" s="369"/>
      <c r="CC159" s="369"/>
      <c r="CD159" s="369"/>
      <c r="CE159" s="369"/>
      <c r="CF159" s="369"/>
      <c r="CG159" s="369"/>
      <c r="CH159" s="369"/>
      <c r="CI159" s="369"/>
      <c r="CJ159" s="369"/>
      <c r="CK159" s="369"/>
      <c r="CL159" s="369"/>
      <c r="CM159" s="369"/>
      <c r="CN159" s="369"/>
      <c r="CO159" s="369"/>
      <c r="CP159" s="369"/>
      <c r="CQ159" s="369"/>
      <c r="CR159" s="369"/>
      <c r="CS159" s="369"/>
    </row>
    <row r="160" spans="1:97" s="22" customFormat="1">
      <c r="A160"/>
      <c r="B160" s="36"/>
      <c r="C160" s="36"/>
      <c r="D160" s="36"/>
      <c r="E160" s="36"/>
      <c r="F160" s="36"/>
      <c r="G160" s="36"/>
      <c r="H160" s="36"/>
      <c r="I160" s="36"/>
      <c r="J160" s="36"/>
      <c r="K160" s="36"/>
      <c r="L160" s="36"/>
      <c r="M160" s="36"/>
      <c r="N160" s="36"/>
      <c r="O160" s="36"/>
      <c r="P160" s="36"/>
      <c r="Q160" s="36"/>
      <c r="R160" s="36"/>
      <c r="S160" s="36"/>
      <c r="T160" s="36"/>
      <c r="U160" s="36"/>
      <c r="V160" s="36"/>
      <c r="W160" s="36"/>
      <c r="X160" s="36"/>
      <c r="Y160" s="36"/>
      <c r="Z160" s="36"/>
      <c r="AA160" s="36"/>
      <c r="AB160" s="36"/>
      <c r="AD160" s="36"/>
      <c r="AE160" s="59"/>
      <c r="AF160" s="59"/>
      <c r="AG160" s="36"/>
      <c r="BT160" s="267"/>
      <c r="BV160" s="282"/>
      <c r="BW160" s="369"/>
      <c r="BX160" s="369"/>
      <c r="BY160" s="369"/>
      <c r="BZ160" s="369"/>
      <c r="CA160" s="369"/>
      <c r="CB160" s="369"/>
      <c r="CC160" s="369"/>
      <c r="CD160" s="369"/>
      <c r="CE160" s="369"/>
      <c r="CF160" s="369"/>
      <c r="CG160" s="369"/>
      <c r="CH160" s="369"/>
      <c r="CI160" s="369"/>
      <c r="CJ160" s="369"/>
      <c r="CK160" s="369"/>
      <c r="CL160" s="369"/>
      <c r="CM160" s="369"/>
      <c r="CN160" s="369"/>
      <c r="CO160" s="369"/>
      <c r="CP160" s="369"/>
      <c r="CQ160" s="369"/>
      <c r="CR160" s="369"/>
      <c r="CS160" s="369"/>
    </row>
    <row r="161" spans="1:97" s="22" customFormat="1">
      <c r="A161"/>
      <c r="B161" s="36"/>
      <c r="C161" s="36"/>
      <c r="D161" s="36"/>
      <c r="E161" s="36"/>
      <c r="F161" s="36"/>
      <c r="G161" s="36"/>
      <c r="H161" s="36"/>
      <c r="I161" s="36"/>
      <c r="J161" s="36"/>
      <c r="K161" s="36"/>
      <c r="L161" s="36"/>
      <c r="M161" s="36"/>
      <c r="N161" s="36"/>
      <c r="O161" s="36"/>
      <c r="P161" s="36"/>
      <c r="Q161" s="36"/>
      <c r="R161" s="36"/>
      <c r="S161" s="36"/>
      <c r="T161" s="36"/>
      <c r="U161" s="36"/>
      <c r="V161" s="36"/>
      <c r="W161" s="36"/>
      <c r="X161" s="36"/>
      <c r="Y161" s="36"/>
      <c r="Z161" s="36"/>
      <c r="AA161" s="36"/>
      <c r="AB161" s="36"/>
      <c r="AD161" s="36"/>
      <c r="AE161" s="59"/>
      <c r="AF161" s="59"/>
      <c r="AG161" s="36"/>
      <c r="BT161" s="267"/>
      <c r="BV161" s="282"/>
      <c r="BW161" s="369"/>
      <c r="BX161" s="369"/>
      <c r="BY161" s="369"/>
      <c r="BZ161" s="369"/>
      <c r="CA161" s="369"/>
      <c r="CB161" s="369"/>
      <c r="CC161" s="369"/>
      <c r="CD161" s="369"/>
      <c r="CE161" s="369"/>
      <c r="CF161" s="369"/>
      <c r="CG161" s="369"/>
      <c r="CH161" s="369"/>
      <c r="CI161" s="369"/>
      <c r="CJ161" s="369"/>
      <c r="CK161" s="369"/>
      <c r="CL161" s="369"/>
      <c r="CM161" s="369"/>
      <c r="CN161" s="369"/>
      <c r="CO161" s="369"/>
      <c r="CP161" s="369"/>
      <c r="CQ161" s="369"/>
      <c r="CR161" s="369"/>
      <c r="CS161" s="369"/>
    </row>
    <row r="162" spans="1:97" s="22" customFormat="1">
      <c r="A162"/>
      <c r="B162" s="36"/>
      <c r="C162" s="36"/>
      <c r="D162" s="36"/>
      <c r="E162" s="36"/>
      <c r="F162" s="36"/>
      <c r="G162" s="36"/>
      <c r="H162" s="36"/>
      <c r="I162" s="36"/>
      <c r="J162" s="36"/>
      <c r="K162" s="36"/>
      <c r="L162" s="36"/>
      <c r="M162" s="36"/>
      <c r="N162" s="36"/>
      <c r="O162" s="36"/>
      <c r="P162" s="36"/>
      <c r="Q162" s="36"/>
      <c r="R162" s="36"/>
      <c r="S162" s="36"/>
      <c r="T162" s="36"/>
      <c r="U162" s="36"/>
      <c r="V162" s="36"/>
      <c r="W162" s="36"/>
      <c r="X162" s="36"/>
      <c r="Y162" s="36"/>
      <c r="Z162" s="36"/>
      <c r="AA162" s="36"/>
      <c r="AB162" s="36"/>
      <c r="AD162" s="36"/>
      <c r="AE162" s="59"/>
      <c r="AF162" s="59"/>
      <c r="AG162" s="36"/>
      <c r="BT162" s="267"/>
      <c r="BV162" s="282"/>
      <c r="BW162" s="369"/>
      <c r="BX162" s="369"/>
      <c r="BY162" s="369"/>
      <c r="BZ162" s="369"/>
      <c r="CA162" s="369"/>
      <c r="CB162" s="369"/>
      <c r="CC162" s="369"/>
      <c r="CD162" s="369"/>
      <c r="CE162" s="369"/>
      <c r="CF162" s="369"/>
      <c r="CG162" s="369"/>
      <c r="CH162" s="369"/>
      <c r="CI162" s="369"/>
      <c r="CJ162" s="369"/>
      <c r="CK162" s="369"/>
      <c r="CL162" s="369"/>
      <c r="CM162" s="369"/>
      <c r="CN162" s="369"/>
      <c r="CO162" s="369"/>
      <c r="CP162" s="369"/>
      <c r="CQ162" s="369"/>
      <c r="CR162" s="369"/>
      <c r="CS162" s="369"/>
    </row>
    <row r="163" spans="1:97" s="22" customFormat="1">
      <c r="A163"/>
      <c r="B163" s="36"/>
      <c r="C163" s="36"/>
      <c r="D163" s="36"/>
      <c r="E163" s="36"/>
      <c r="F163" s="36"/>
      <c r="G163" s="36"/>
      <c r="H163" s="36"/>
      <c r="I163" s="36"/>
      <c r="J163" s="36"/>
      <c r="K163" s="36"/>
      <c r="L163" s="36"/>
      <c r="M163" s="36"/>
      <c r="N163" s="36"/>
      <c r="O163" s="36"/>
      <c r="P163" s="36"/>
      <c r="Q163" s="36"/>
      <c r="R163" s="36"/>
      <c r="S163" s="36"/>
      <c r="T163" s="36"/>
      <c r="U163" s="36"/>
      <c r="V163" s="36"/>
      <c r="W163" s="36"/>
      <c r="X163" s="36"/>
      <c r="Y163" s="36"/>
      <c r="Z163" s="36"/>
      <c r="AA163" s="36"/>
      <c r="AB163" s="36"/>
      <c r="AD163" s="36"/>
      <c r="AE163" s="59"/>
      <c r="AF163" s="59"/>
      <c r="AG163" s="36"/>
      <c r="BT163" s="267"/>
      <c r="BV163" s="282"/>
      <c r="BW163" s="369"/>
      <c r="BX163" s="369"/>
      <c r="BY163" s="369"/>
      <c r="BZ163" s="369"/>
      <c r="CA163" s="369"/>
      <c r="CB163" s="369"/>
      <c r="CC163" s="369"/>
      <c r="CD163" s="369"/>
      <c r="CE163" s="369"/>
      <c r="CF163" s="369"/>
      <c r="CG163" s="369"/>
      <c r="CH163" s="369"/>
      <c r="CI163" s="369"/>
      <c r="CJ163" s="369"/>
      <c r="CK163" s="369"/>
      <c r="CL163" s="369"/>
      <c r="CM163" s="369"/>
      <c r="CN163" s="369"/>
      <c r="CO163" s="369"/>
      <c r="CP163" s="369"/>
      <c r="CQ163" s="369"/>
      <c r="CR163" s="369"/>
      <c r="CS163" s="369"/>
    </row>
    <row r="164" spans="1:97" s="22" customFormat="1">
      <c r="A164"/>
      <c r="B164" s="36"/>
      <c r="C164" s="36"/>
      <c r="D164" s="36"/>
      <c r="E164" s="36"/>
      <c r="F164" s="36"/>
      <c r="G164" s="36"/>
      <c r="H164" s="36"/>
      <c r="I164" s="36"/>
      <c r="J164" s="36"/>
      <c r="K164" s="36"/>
      <c r="L164" s="36"/>
      <c r="M164" s="36"/>
      <c r="N164" s="36"/>
      <c r="O164" s="36"/>
      <c r="P164" s="36"/>
      <c r="Q164" s="36"/>
      <c r="R164" s="36"/>
      <c r="S164" s="36"/>
      <c r="T164" s="36"/>
      <c r="U164" s="36"/>
      <c r="V164" s="36"/>
      <c r="W164" s="36"/>
      <c r="X164" s="36"/>
      <c r="Y164" s="36"/>
      <c r="Z164" s="36"/>
      <c r="AA164" s="36"/>
      <c r="AB164" s="36"/>
      <c r="AD164" s="36"/>
      <c r="AE164" s="59"/>
      <c r="AF164" s="59"/>
      <c r="AG164" s="36"/>
      <c r="BT164" s="267"/>
      <c r="BV164" s="282"/>
      <c r="BW164" s="369"/>
      <c r="BX164" s="369"/>
      <c r="BY164" s="369"/>
      <c r="BZ164" s="369"/>
      <c r="CA164" s="369"/>
      <c r="CB164" s="369"/>
      <c r="CC164" s="369"/>
      <c r="CD164" s="369"/>
      <c r="CE164" s="369"/>
      <c r="CF164" s="369"/>
      <c r="CG164" s="369"/>
      <c r="CH164" s="369"/>
      <c r="CI164" s="369"/>
      <c r="CJ164" s="369"/>
      <c r="CK164" s="369"/>
      <c r="CL164" s="369"/>
      <c r="CM164" s="369"/>
      <c r="CN164" s="369"/>
      <c r="CO164" s="369"/>
      <c r="CP164" s="369"/>
      <c r="CQ164" s="369"/>
      <c r="CR164" s="369"/>
      <c r="CS164" s="369"/>
    </row>
    <row r="165" spans="1:97" s="22" customFormat="1">
      <c r="A165"/>
      <c r="B165" s="36"/>
      <c r="C165" s="36"/>
      <c r="D165" s="36"/>
      <c r="E165" s="36"/>
      <c r="F165" s="36"/>
      <c r="G165" s="36"/>
      <c r="H165" s="36"/>
      <c r="I165" s="36"/>
      <c r="J165" s="36"/>
      <c r="K165" s="36"/>
      <c r="L165" s="36"/>
      <c r="M165" s="36"/>
      <c r="N165" s="36"/>
      <c r="O165" s="36"/>
      <c r="P165" s="36"/>
      <c r="Q165" s="36"/>
      <c r="R165" s="36"/>
      <c r="S165" s="36"/>
      <c r="T165" s="36"/>
      <c r="U165" s="36"/>
      <c r="V165" s="36"/>
      <c r="W165" s="36"/>
      <c r="X165" s="36"/>
      <c r="Y165" s="36"/>
      <c r="Z165" s="36"/>
      <c r="AA165" s="36"/>
      <c r="AB165" s="36"/>
      <c r="AD165" s="36"/>
      <c r="AE165" s="59"/>
      <c r="AF165" s="59"/>
      <c r="AG165" s="36"/>
      <c r="BT165" s="267"/>
      <c r="BV165" s="282"/>
      <c r="BW165" s="369"/>
      <c r="BX165" s="369"/>
      <c r="BY165" s="369"/>
      <c r="BZ165" s="369"/>
      <c r="CA165" s="369"/>
      <c r="CB165" s="369"/>
      <c r="CC165" s="369"/>
      <c r="CD165" s="369"/>
      <c r="CE165" s="369"/>
      <c r="CF165" s="369"/>
      <c r="CG165" s="369"/>
      <c r="CH165" s="369"/>
      <c r="CI165" s="369"/>
      <c r="CJ165" s="369"/>
      <c r="CK165" s="369"/>
      <c r="CL165" s="369"/>
      <c r="CM165" s="369"/>
      <c r="CN165" s="369"/>
      <c r="CO165" s="369"/>
      <c r="CP165" s="369"/>
      <c r="CQ165" s="369"/>
      <c r="CR165" s="369"/>
      <c r="CS165" s="369"/>
    </row>
    <row r="166" spans="1:97" s="22" customFormat="1">
      <c r="A166"/>
      <c r="B166" s="36"/>
      <c r="C166" s="36"/>
      <c r="D166" s="36"/>
      <c r="E166" s="36"/>
      <c r="F166" s="36"/>
      <c r="G166" s="36"/>
      <c r="H166" s="36"/>
      <c r="I166" s="36"/>
      <c r="J166" s="36"/>
      <c r="K166" s="36"/>
      <c r="L166" s="36"/>
      <c r="M166" s="36"/>
      <c r="N166" s="36"/>
      <c r="O166" s="36"/>
      <c r="P166" s="36"/>
      <c r="Q166" s="36"/>
      <c r="R166" s="36"/>
      <c r="S166" s="36"/>
      <c r="T166" s="36"/>
      <c r="U166" s="36"/>
      <c r="V166" s="36"/>
      <c r="W166" s="36"/>
      <c r="X166" s="36"/>
      <c r="Y166" s="36"/>
      <c r="Z166" s="36"/>
      <c r="AA166" s="36"/>
      <c r="AB166" s="36"/>
      <c r="AD166" s="36"/>
      <c r="AE166" s="59"/>
      <c r="AF166" s="59"/>
      <c r="AG166" s="36"/>
      <c r="BT166" s="267"/>
      <c r="BV166" s="282"/>
      <c r="BW166" s="369"/>
      <c r="BX166" s="369"/>
      <c r="BY166" s="369"/>
      <c r="BZ166" s="369"/>
      <c r="CA166" s="369"/>
      <c r="CB166" s="369"/>
      <c r="CC166" s="369"/>
      <c r="CD166" s="369"/>
      <c r="CE166" s="369"/>
      <c r="CF166" s="369"/>
      <c r="CG166" s="369"/>
      <c r="CH166" s="369"/>
      <c r="CI166" s="369"/>
      <c r="CJ166" s="369"/>
      <c r="CK166" s="369"/>
      <c r="CL166" s="369"/>
      <c r="CM166" s="369"/>
      <c r="CN166" s="369"/>
      <c r="CO166" s="369"/>
      <c r="CP166" s="369"/>
      <c r="CQ166" s="369"/>
      <c r="CR166" s="369"/>
      <c r="CS166" s="369"/>
    </row>
    <row r="167" spans="1:97" s="22" customFormat="1">
      <c r="A167"/>
      <c r="B167" s="36"/>
      <c r="C167" s="36"/>
      <c r="D167" s="36"/>
      <c r="E167" s="36"/>
      <c r="F167" s="36"/>
      <c r="G167" s="36"/>
      <c r="H167" s="36"/>
      <c r="I167" s="36"/>
      <c r="J167" s="36"/>
      <c r="K167" s="36"/>
      <c r="L167" s="36"/>
      <c r="M167" s="36"/>
      <c r="N167" s="36"/>
      <c r="O167" s="36"/>
      <c r="P167" s="36"/>
      <c r="Q167" s="36"/>
      <c r="R167" s="36"/>
      <c r="S167" s="36"/>
      <c r="T167" s="36"/>
      <c r="U167" s="36"/>
      <c r="V167" s="36"/>
      <c r="W167" s="36"/>
      <c r="X167" s="36"/>
      <c r="Y167" s="36"/>
      <c r="Z167" s="36"/>
      <c r="AA167" s="36"/>
      <c r="AB167" s="36"/>
      <c r="AD167" s="36"/>
      <c r="AE167" s="59"/>
      <c r="AF167" s="59"/>
      <c r="AG167" s="36"/>
      <c r="BT167" s="267"/>
      <c r="BV167" s="282"/>
      <c r="BW167" s="369"/>
      <c r="BX167" s="369"/>
      <c r="BY167" s="369"/>
      <c r="BZ167" s="369"/>
      <c r="CA167" s="369"/>
      <c r="CB167" s="369"/>
      <c r="CC167" s="369"/>
      <c r="CD167" s="369"/>
      <c r="CE167" s="369"/>
      <c r="CF167" s="369"/>
      <c r="CG167" s="369"/>
      <c r="CH167" s="369"/>
      <c r="CI167" s="369"/>
      <c r="CJ167" s="369"/>
      <c r="CK167" s="369"/>
      <c r="CL167" s="369"/>
      <c r="CM167" s="369"/>
      <c r="CN167" s="369"/>
      <c r="CO167" s="369"/>
      <c r="CP167" s="369"/>
      <c r="CQ167" s="369"/>
      <c r="CR167" s="369"/>
      <c r="CS167" s="369"/>
    </row>
    <row r="168" spans="1:97" s="22" customFormat="1">
      <c r="A168"/>
      <c r="B168" s="36"/>
      <c r="C168" s="36"/>
      <c r="D168" s="36"/>
      <c r="E168" s="36"/>
      <c r="F168" s="36"/>
      <c r="G168" s="36"/>
      <c r="H168" s="36"/>
      <c r="I168" s="36"/>
      <c r="J168" s="36"/>
      <c r="K168" s="36"/>
      <c r="L168" s="36"/>
      <c r="M168" s="36"/>
      <c r="N168" s="36"/>
      <c r="O168" s="36"/>
      <c r="P168" s="36"/>
      <c r="Q168" s="36"/>
      <c r="R168" s="36"/>
      <c r="S168" s="36"/>
      <c r="T168" s="36"/>
      <c r="U168" s="36"/>
      <c r="V168" s="36"/>
      <c r="W168" s="36"/>
      <c r="X168" s="36"/>
      <c r="Y168" s="36"/>
      <c r="Z168" s="36"/>
      <c r="AA168" s="36"/>
      <c r="AB168" s="36"/>
      <c r="AD168" s="36"/>
      <c r="AE168" s="59"/>
      <c r="AF168" s="59"/>
      <c r="AG168" s="36"/>
      <c r="BT168" s="267"/>
      <c r="BV168" s="282"/>
      <c r="BW168" s="369"/>
      <c r="BX168" s="369"/>
      <c r="BY168" s="369"/>
      <c r="BZ168" s="369"/>
      <c r="CA168" s="369"/>
      <c r="CB168" s="369"/>
      <c r="CC168" s="369"/>
      <c r="CD168" s="369"/>
      <c r="CE168" s="369"/>
      <c r="CF168" s="369"/>
      <c r="CG168" s="369"/>
      <c r="CH168" s="369"/>
      <c r="CI168" s="369"/>
      <c r="CJ168" s="369"/>
      <c r="CK168" s="369"/>
      <c r="CL168" s="369"/>
      <c r="CM168" s="369"/>
      <c r="CN168" s="369"/>
      <c r="CO168" s="369"/>
      <c r="CP168" s="369"/>
      <c r="CQ168" s="369"/>
      <c r="CR168" s="369"/>
      <c r="CS168" s="369"/>
    </row>
    <row r="169" spans="1:97" s="22" customFormat="1">
      <c r="A169"/>
      <c r="B169" s="36"/>
      <c r="C169" s="36"/>
      <c r="D169" s="36"/>
      <c r="E169" s="36"/>
      <c r="F169" s="36"/>
      <c r="G169" s="36"/>
      <c r="H169" s="36"/>
      <c r="I169" s="36"/>
      <c r="J169" s="36"/>
      <c r="K169" s="36"/>
      <c r="L169" s="36"/>
      <c r="M169" s="36"/>
      <c r="N169" s="36"/>
      <c r="O169" s="36"/>
      <c r="P169" s="36"/>
      <c r="Q169" s="36"/>
      <c r="R169" s="36"/>
      <c r="S169" s="36"/>
      <c r="T169" s="36"/>
      <c r="U169" s="36"/>
      <c r="V169" s="36"/>
      <c r="W169" s="36"/>
      <c r="X169" s="36"/>
      <c r="Y169" s="36"/>
      <c r="Z169" s="36"/>
      <c r="AA169" s="36"/>
      <c r="AB169" s="36"/>
      <c r="AD169" s="36"/>
      <c r="AE169" s="59"/>
      <c r="AF169" s="59"/>
      <c r="AG169" s="36"/>
      <c r="BT169" s="267"/>
      <c r="BV169" s="282"/>
      <c r="BW169" s="369"/>
      <c r="BX169" s="369"/>
      <c r="BY169" s="369"/>
      <c r="BZ169" s="369"/>
      <c r="CA169" s="369"/>
      <c r="CB169" s="369"/>
      <c r="CC169" s="369"/>
      <c r="CD169" s="369"/>
      <c r="CE169" s="369"/>
      <c r="CF169" s="369"/>
      <c r="CG169" s="369"/>
      <c r="CH169" s="369"/>
      <c r="CI169" s="369"/>
      <c r="CJ169" s="369"/>
      <c r="CK169" s="369"/>
      <c r="CL169" s="369"/>
      <c r="CM169" s="369"/>
      <c r="CN169" s="369"/>
      <c r="CO169" s="369"/>
      <c r="CP169" s="369"/>
      <c r="CQ169" s="369"/>
      <c r="CR169" s="369"/>
      <c r="CS169" s="369"/>
    </row>
    <row r="170" spans="1:97" s="22" customFormat="1">
      <c r="A170"/>
      <c r="B170" s="36"/>
      <c r="C170" s="36"/>
      <c r="D170" s="36"/>
      <c r="E170" s="36"/>
      <c r="F170" s="36"/>
      <c r="G170" s="36"/>
      <c r="H170" s="36"/>
      <c r="I170" s="36"/>
      <c r="J170" s="36"/>
      <c r="K170" s="36"/>
      <c r="L170" s="36"/>
      <c r="M170" s="36"/>
      <c r="N170" s="36"/>
      <c r="O170" s="36"/>
      <c r="P170" s="36"/>
      <c r="Q170" s="36"/>
      <c r="R170" s="36"/>
      <c r="S170" s="36"/>
      <c r="T170" s="36"/>
      <c r="U170" s="36"/>
      <c r="V170" s="36"/>
      <c r="W170" s="36"/>
      <c r="X170" s="36"/>
      <c r="Y170" s="36"/>
      <c r="Z170" s="36"/>
      <c r="AA170" s="36"/>
      <c r="AB170" s="36"/>
      <c r="AD170" s="36"/>
      <c r="AE170" s="59"/>
      <c r="AF170" s="59"/>
      <c r="AG170" s="36"/>
      <c r="BT170" s="267"/>
      <c r="BV170" s="282"/>
      <c r="BW170" s="369"/>
      <c r="BX170" s="369"/>
      <c r="BY170" s="369"/>
      <c r="BZ170" s="369"/>
      <c r="CA170" s="369"/>
      <c r="CB170" s="369"/>
      <c r="CC170" s="369"/>
      <c r="CD170" s="369"/>
      <c r="CE170" s="369"/>
      <c r="CF170" s="369"/>
      <c r="CG170" s="369"/>
      <c r="CH170" s="369"/>
      <c r="CI170" s="369"/>
      <c r="CJ170" s="369"/>
      <c r="CK170" s="369"/>
      <c r="CL170" s="369"/>
      <c r="CM170" s="369"/>
      <c r="CN170" s="369"/>
      <c r="CO170" s="369"/>
      <c r="CP170" s="369"/>
      <c r="CQ170" s="369"/>
      <c r="CR170" s="369"/>
      <c r="CS170" s="369"/>
    </row>
    <row r="171" spans="1:97" s="22" customFormat="1">
      <c r="A171"/>
      <c r="B171" s="36"/>
      <c r="C171" s="36"/>
      <c r="D171" s="36"/>
      <c r="E171" s="36"/>
      <c r="F171" s="36"/>
      <c r="G171" s="36"/>
      <c r="H171" s="36"/>
      <c r="I171" s="36"/>
      <c r="J171" s="36"/>
      <c r="K171" s="36"/>
      <c r="L171" s="36"/>
      <c r="M171" s="36"/>
      <c r="N171" s="36"/>
      <c r="O171" s="36"/>
      <c r="P171" s="36"/>
      <c r="Q171" s="36"/>
      <c r="R171" s="36"/>
      <c r="S171" s="36"/>
      <c r="T171" s="36"/>
      <c r="U171" s="36"/>
      <c r="V171" s="36"/>
      <c r="W171" s="36"/>
      <c r="X171" s="36"/>
      <c r="Y171" s="36"/>
      <c r="Z171" s="36"/>
      <c r="AA171" s="36"/>
      <c r="AB171" s="36"/>
      <c r="AD171" s="36"/>
      <c r="AE171" s="59"/>
      <c r="AF171" s="59"/>
      <c r="AG171" s="36"/>
      <c r="BT171" s="267"/>
      <c r="BV171" s="282"/>
      <c r="BW171" s="369"/>
      <c r="BX171" s="369"/>
      <c r="BY171" s="369"/>
      <c r="BZ171" s="369"/>
      <c r="CA171" s="369"/>
      <c r="CB171" s="369"/>
      <c r="CC171" s="369"/>
      <c r="CD171" s="369"/>
      <c r="CE171" s="369"/>
      <c r="CF171" s="369"/>
      <c r="CG171" s="369"/>
      <c r="CH171" s="369"/>
      <c r="CI171" s="369"/>
      <c r="CJ171" s="369"/>
      <c r="CK171" s="369"/>
      <c r="CL171" s="369"/>
      <c r="CM171" s="369"/>
      <c r="CN171" s="369"/>
      <c r="CO171" s="369"/>
      <c r="CP171" s="369"/>
      <c r="CQ171" s="369"/>
      <c r="CR171" s="369"/>
      <c r="CS171" s="369"/>
    </row>
    <row r="172" spans="1:97" s="22" customFormat="1">
      <c r="A172"/>
      <c r="B172" s="36"/>
      <c r="C172" s="36"/>
      <c r="D172" s="36"/>
      <c r="E172" s="36"/>
      <c r="F172" s="36"/>
      <c r="G172" s="36"/>
      <c r="H172" s="36"/>
      <c r="I172" s="36"/>
      <c r="J172" s="36"/>
      <c r="K172" s="36"/>
      <c r="L172" s="36"/>
      <c r="M172" s="36"/>
      <c r="N172" s="36"/>
      <c r="O172" s="36"/>
      <c r="P172" s="36"/>
      <c r="Q172" s="36"/>
      <c r="R172" s="36"/>
      <c r="S172" s="36"/>
      <c r="T172" s="36"/>
      <c r="U172" s="36"/>
      <c r="V172" s="36"/>
      <c r="W172" s="36"/>
      <c r="X172" s="36"/>
      <c r="Y172" s="36"/>
      <c r="Z172" s="36"/>
      <c r="AA172" s="36"/>
      <c r="AB172" s="36"/>
      <c r="AD172" s="36"/>
      <c r="AE172" s="59"/>
      <c r="AF172" s="59"/>
      <c r="AG172" s="36"/>
      <c r="BT172" s="267"/>
      <c r="BV172" s="282"/>
      <c r="BW172" s="369"/>
      <c r="BX172" s="369"/>
      <c r="BY172" s="369"/>
      <c r="BZ172" s="369"/>
      <c r="CA172" s="369"/>
      <c r="CB172" s="369"/>
      <c r="CC172" s="369"/>
      <c r="CD172" s="369"/>
      <c r="CE172" s="369"/>
      <c r="CF172" s="369"/>
      <c r="CG172" s="369"/>
      <c r="CH172" s="369"/>
      <c r="CI172" s="369"/>
      <c r="CJ172" s="369"/>
      <c r="CK172" s="369"/>
      <c r="CL172" s="369"/>
      <c r="CM172" s="369"/>
      <c r="CN172" s="369"/>
      <c r="CO172" s="369"/>
      <c r="CP172" s="369"/>
      <c r="CQ172" s="369"/>
      <c r="CR172" s="369"/>
      <c r="CS172" s="369"/>
    </row>
    <row r="173" spans="1:97" s="22" customFormat="1">
      <c r="A173"/>
      <c r="B173" s="36"/>
      <c r="C173" s="36"/>
      <c r="D173" s="36"/>
      <c r="E173" s="36"/>
      <c r="F173" s="36"/>
      <c r="G173" s="36"/>
      <c r="H173" s="36"/>
      <c r="I173" s="36"/>
      <c r="J173" s="36"/>
      <c r="K173" s="36"/>
      <c r="L173" s="36"/>
      <c r="M173" s="36"/>
      <c r="N173" s="36"/>
      <c r="O173" s="36"/>
      <c r="P173" s="36"/>
      <c r="Q173" s="36"/>
      <c r="R173" s="36"/>
      <c r="S173" s="36"/>
      <c r="T173" s="36"/>
      <c r="U173" s="36"/>
      <c r="V173" s="36"/>
      <c r="W173" s="36"/>
      <c r="X173" s="36"/>
      <c r="Y173" s="36"/>
      <c r="Z173" s="36"/>
      <c r="AA173" s="36"/>
      <c r="AB173" s="36"/>
      <c r="AD173" s="36"/>
      <c r="AE173" s="59"/>
      <c r="AF173" s="59"/>
      <c r="AG173" s="36"/>
      <c r="BT173" s="267"/>
      <c r="BV173" s="282"/>
      <c r="BW173" s="369"/>
      <c r="BX173" s="369"/>
      <c r="BY173" s="369"/>
      <c r="BZ173" s="369"/>
      <c r="CA173" s="369"/>
      <c r="CB173" s="369"/>
      <c r="CC173" s="369"/>
      <c r="CD173" s="369"/>
      <c r="CE173" s="369"/>
      <c r="CF173" s="369"/>
      <c r="CG173" s="369"/>
      <c r="CH173" s="369"/>
      <c r="CI173" s="369"/>
      <c r="CJ173" s="369"/>
      <c r="CK173" s="369"/>
      <c r="CL173" s="369"/>
      <c r="CM173" s="369"/>
      <c r="CN173" s="369"/>
      <c r="CO173" s="369"/>
      <c r="CP173" s="369"/>
      <c r="CQ173" s="369"/>
      <c r="CR173" s="369"/>
      <c r="CS173" s="369"/>
    </row>
    <row r="174" spans="1:97" s="22" customFormat="1">
      <c r="A174"/>
      <c r="B174" s="36"/>
      <c r="C174" s="36"/>
      <c r="D174" s="36"/>
      <c r="E174" s="36"/>
      <c r="F174" s="36"/>
      <c r="G174" s="36"/>
      <c r="H174" s="36"/>
      <c r="I174" s="36"/>
      <c r="J174" s="36"/>
      <c r="K174" s="36"/>
      <c r="L174" s="36"/>
      <c r="M174" s="36"/>
      <c r="N174" s="36"/>
      <c r="O174" s="36"/>
      <c r="P174" s="36"/>
      <c r="Q174" s="36"/>
      <c r="R174" s="36"/>
      <c r="S174" s="36"/>
      <c r="T174" s="36"/>
      <c r="U174" s="36"/>
      <c r="V174" s="36"/>
      <c r="W174" s="36"/>
      <c r="X174" s="36"/>
      <c r="Y174" s="36"/>
      <c r="Z174" s="36"/>
      <c r="AA174" s="36"/>
      <c r="AB174" s="36"/>
      <c r="AD174" s="36"/>
      <c r="AE174" s="59"/>
      <c r="AF174" s="59"/>
      <c r="AG174" s="36"/>
      <c r="BT174" s="267"/>
      <c r="BV174" s="282"/>
      <c r="BW174" s="369"/>
      <c r="BX174" s="369"/>
      <c r="BY174" s="369"/>
      <c r="BZ174" s="369"/>
      <c r="CA174" s="369"/>
      <c r="CB174" s="369"/>
      <c r="CC174" s="369"/>
      <c r="CD174" s="369"/>
      <c r="CE174" s="369"/>
      <c r="CF174" s="369"/>
      <c r="CG174" s="369"/>
      <c r="CH174" s="369"/>
      <c r="CI174" s="369"/>
      <c r="CJ174" s="369"/>
      <c r="CK174" s="369"/>
      <c r="CL174" s="369"/>
      <c r="CM174" s="369"/>
      <c r="CN174" s="369"/>
      <c r="CO174" s="369"/>
      <c r="CP174" s="369"/>
      <c r="CQ174" s="369"/>
      <c r="CR174" s="369"/>
      <c r="CS174" s="369"/>
    </row>
    <row r="175" spans="1:97" s="22" customFormat="1">
      <c r="A175"/>
      <c r="B175" s="36"/>
      <c r="C175" s="36"/>
      <c r="D175" s="36"/>
      <c r="E175" s="36"/>
      <c r="F175" s="36"/>
      <c r="G175" s="36"/>
      <c r="H175" s="36"/>
      <c r="I175" s="36"/>
      <c r="J175" s="36"/>
      <c r="K175" s="36"/>
      <c r="L175" s="36"/>
      <c r="M175" s="36"/>
      <c r="N175" s="36"/>
      <c r="O175" s="36"/>
      <c r="P175" s="36"/>
      <c r="Q175" s="36"/>
      <c r="R175" s="36"/>
      <c r="S175" s="36"/>
      <c r="T175" s="36"/>
      <c r="U175" s="36"/>
      <c r="V175" s="36"/>
      <c r="W175" s="36"/>
      <c r="X175" s="36"/>
      <c r="Y175" s="36"/>
      <c r="Z175" s="36"/>
      <c r="AA175" s="36"/>
      <c r="AB175" s="36"/>
      <c r="AD175" s="36"/>
      <c r="AE175" s="59"/>
      <c r="AF175" s="59"/>
      <c r="AG175" s="36"/>
      <c r="BT175" s="267"/>
      <c r="BV175" s="282"/>
      <c r="BW175" s="369"/>
      <c r="BX175" s="369"/>
      <c r="BY175" s="369"/>
      <c r="BZ175" s="369"/>
      <c r="CA175" s="369"/>
      <c r="CB175" s="369"/>
      <c r="CC175" s="369"/>
      <c r="CD175" s="369"/>
      <c r="CE175" s="369"/>
      <c r="CF175" s="369"/>
      <c r="CG175" s="369"/>
      <c r="CH175" s="369"/>
      <c r="CI175" s="369"/>
      <c r="CJ175" s="369"/>
      <c r="CK175" s="369"/>
      <c r="CL175" s="369"/>
      <c r="CM175" s="369"/>
      <c r="CN175" s="369"/>
      <c r="CO175" s="369"/>
      <c r="CP175" s="369"/>
      <c r="CQ175" s="369"/>
      <c r="CR175" s="369"/>
      <c r="CS175" s="369"/>
    </row>
    <row r="176" spans="1:97" s="22" customFormat="1">
      <c r="A176"/>
      <c r="B176" s="36"/>
      <c r="C176" s="36"/>
      <c r="D176" s="36"/>
      <c r="E176" s="36"/>
      <c r="F176" s="36"/>
      <c r="G176" s="36"/>
      <c r="H176" s="36"/>
      <c r="I176" s="36"/>
      <c r="J176" s="36"/>
      <c r="K176" s="36"/>
      <c r="L176" s="36"/>
      <c r="M176" s="36"/>
      <c r="N176" s="36"/>
      <c r="O176" s="36"/>
      <c r="P176" s="36"/>
      <c r="Q176" s="36"/>
      <c r="R176" s="36"/>
      <c r="S176" s="36"/>
      <c r="T176" s="36"/>
      <c r="U176" s="36"/>
      <c r="V176" s="36"/>
      <c r="W176" s="36"/>
      <c r="X176" s="36"/>
      <c r="Y176" s="36"/>
      <c r="Z176" s="36"/>
      <c r="AA176" s="36"/>
      <c r="AB176" s="36"/>
      <c r="AD176" s="36"/>
      <c r="AE176" s="59"/>
      <c r="AF176" s="59"/>
      <c r="AG176" s="36"/>
      <c r="BT176" s="267"/>
      <c r="BV176" s="282"/>
      <c r="BW176" s="369"/>
      <c r="BX176" s="369"/>
      <c r="BY176" s="369"/>
      <c r="BZ176" s="369"/>
      <c r="CA176" s="369"/>
      <c r="CB176" s="369"/>
      <c r="CC176" s="369"/>
      <c r="CD176" s="369"/>
      <c r="CE176" s="369"/>
      <c r="CF176" s="369"/>
      <c r="CG176" s="369"/>
      <c r="CH176" s="369"/>
      <c r="CI176" s="369"/>
      <c r="CJ176" s="369"/>
      <c r="CK176" s="369"/>
      <c r="CL176" s="369"/>
      <c r="CM176" s="369"/>
      <c r="CN176" s="369"/>
      <c r="CO176" s="369"/>
      <c r="CP176" s="369"/>
      <c r="CQ176" s="369"/>
      <c r="CR176" s="369"/>
      <c r="CS176" s="369"/>
    </row>
    <row r="177" spans="1:97" s="22" customFormat="1">
      <c r="A177"/>
      <c r="B177" s="36"/>
      <c r="C177" s="36"/>
      <c r="D177" s="36"/>
      <c r="E177" s="36"/>
      <c r="F177" s="36"/>
      <c r="G177" s="36"/>
      <c r="H177" s="36"/>
      <c r="I177" s="36"/>
      <c r="J177" s="36"/>
      <c r="K177" s="36"/>
      <c r="L177" s="36"/>
      <c r="M177" s="36"/>
      <c r="N177" s="36"/>
      <c r="O177" s="36"/>
      <c r="P177" s="36"/>
      <c r="Q177" s="36"/>
      <c r="R177" s="36"/>
      <c r="S177" s="36"/>
      <c r="T177" s="36"/>
      <c r="U177" s="36"/>
      <c r="V177" s="36"/>
      <c r="W177" s="36"/>
      <c r="X177" s="36"/>
      <c r="Y177" s="36"/>
      <c r="Z177" s="36"/>
      <c r="AA177" s="36"/>
      <c r="AB177" s="36"/>
      <c r="AD177" s="36"/>
      <c r="AE177" s="59"/>
      <c r="AF177" s="59"/>
      <c r="AG177" s="36"/>
      <c r="BT177" s="267"/>
      <c r="BV177" s="282"/>
      <c r="BW177" s="369"/>
      <c r="BX177" s="369"/>
      <c r="BY177" s="369"/>
      <c r="BZ177" s="369"/>
      <c r="CA177" s="369"/>
      <c r="CB177" s="369"/>
      <c r="CC177" s="369"/>
      <c r="CD177" s="369"/>
      <c r="CE177" s="369"/>
      <c r="CF177" s="369"/>
      <c r="CG177" s="369"/>
      <c r="CH177" s="369"/>
      <c r="CI177" s="369"/>
      <c r="CJ177" s="369"/>
      <c r="CK177" s="369"/>
      <c r="CL177" s="369"/>
      <c r="CM177" s="369"/>
      <c r="CN177" s="369"/>
      <c r="CO177" s="369"/>
      <c r="CP177" s="369"/>
      <c r="CQ177" s="369"/>
      <c r="CR177" s="369"/>
      <c r="CS177" s="369"/>
    </row>
    <row r="178" spans="1:97" s="22" customFormat="1">
      <c r="A178"/>
      <c r="B178" s="36"/>
      <c r="C178" s="36"/>
      <c r="D178" s="36"/>
      <c r="E178" s="36"/>
      <c r="F178" s="36"/>
      <c r="G178" s="36"/>
      <c r="H178" s="36"/>
      <c r="I178" s="36"/>
      <c r="J178" s="36"/>
      <c r="K178" s="36"/>
      <c r="L178" s="36"/>
      <c r="M178" s="36"/>
      <c r="N178" s="36"/>
      <c r="O178" s="36"/>
      <c r="P178" s="36"/>
      <c r="Q178" s="36"/>
      <c r="R178" s="36"/>
      <c r="S178" s="36"/>
      <c r="T178" s="36"/>
      <c r="U178" s="36"/>
      <c r="V178" s="36"/>
      <c r="W178" s="36"/>
      <c r="X178" s="36"/>
      <c r="Y178" s="36"/>
      <c r="Z178" s="36"/>
      <c r="AA178" s="36"/>
      <c r="AB178" s="36"/>
      <c r="AD178" s="36"/>
      <c r="AE178" s="59"/>
      <c r="AF178" s="59"/>
      <c r="AG178" s="36"/>
      <c r="BT178" s="267"/>
      <c r="BV178" s="282"/>
      <c r="BW178" s="369"/>
      <c r="BX178" s="369"/>
      <c r="BY178" s="369"/>
      <c r="BZ178" s="369"/>
      <c r="CA178" s="369"/>
      <c r="CB178" s="369"/>
      <c r="CC178" s="369"/>
      <c r="CD178" s="369"/>
      <c r="CE178" s="369"/>
      <c r="CF178" s="369"/>
      <c r="CG178" s="369"/>
      <c r="CH178" s="369"/>
      <c r="CI178" s="369"/>
      <c r="CJ178" s="369"/>
      <c r="CK178" s="369"/>
      <c r="CL178" s="369"/>
      <c r="CM178" s="369"/>
      <c r="CN178" s="369"/>
      <c r="CO178" s="369"/>
      <c r="CP178" s="369"/>
      <c r="CQ178" s="369"/>
      <c r="CR178" s="369"/>
      <c r="CS178" s="369"/>
    </row>
    <row r="179" spans="1:97" s="22" customFormat="1">
      <c r="A179"/>
      <c r="B179" s="36"/>
      <c r="C179" s="36"/>
      <c r="D179" s="36"/>
      <c r="E179" s="36"/>
      <c r="F179" s="36"/>
      <c r="G179" s="36"/>
      <c r="H179" s="36"/>
      <c r="I179" s="36"/>
      <c r="J179" s="36"/>
      <c r="K179" s="36"/>
      <c r="L179" s="36"/>
      <c r="M179" s="36"/>
      <c r="N179" s="36"/>
      <c r="O179" s="36"/>
      <c r="P179" s="36"/>
      <c r="Q179" s="36"/>
      <c r="R179" s="36"/>
      <c r="S179" s="36"/>
      <c r="T179" s="36"/>
      <c r="U179" s="36"/>
      <c r="V179" s="36"/>
      <c r="W179" s="36"/>
      <c r="X179" s="36"/>
      <c r="Y179" s="36"/>
      <c r="Z179" s="36"/>
      <c r="AA179" s="36"/>
      <c r="AB179" s="36"/>
      <c r="AD179" s="36"/>
      <c r="AE179" s="59"/>
      <c r="AF179" s="59"/>
      <c r="AG179" s="36"/>
      <c r="BT179" s="267"/>
      <c r="BV179" s="282"/>
      <c r="BW179" s="369"/>
      <c r="BX179" s="369"/>
      <c r="BY179" s="369"/>
      <c r="BZ179" s="369"/>
      <c r="CA179" s="369"/>
      <c r="CB179" s="369"/>
      <c r="CC179" s="369"/>
      <c r="CD179" s="369"/>
      <c r="CE179" s="369"/>
      <c r="CF179" s="369"/>
      <c r="CG179" s="369"/>
      <c r="CH179" s="369"/>
      <c r="CI179" s="369"/>
      <c r="CJ179" s="369"/>
      <c r="CK179" s="369"/>
      <c r="CL179" s="369"/>
      <c r="CM179" s="369"/>
      <c r="CN179" s="369"/>
      <c r="CO179" s="369"/>
      <c r="CP179" s="369"/>
      <c r="CQ179" s="369"/>
      <c r="CR179" s="369"/>
      <c r="CS179" s="369"/>
    </row>
    <row r="180" spans="1:97" s="22" customFormat="1">
      <c r="A180"/>
      <c r="B180" s="36"/>
      <c r="C180" s="36"/>
      <c r="D180" s="36"/>
      <c r="E180" s="36"/>
      <c r="F180" s="36"/>
      <c r="G180" s="36"/>
      <c r="H180" s="36"/>
      <c r="I180" s="36"/>
      <c r="J180" s="36"/>
      <c r="K180" s="36"/>
      <c r="L180" s="36"/>
      <c r="M180" s="36"/>
      <c r="N180" s="36"/>
      <c r="O180" s="36"/>
      <c r="P180" s="36"/>
      <c r="Q180" s="36"/>
      <c r="R180" s="36"/>
      <c r="S180" s="36"/>
      <c r="T180" s="36"/>
      <c r="U180" s="36"/>
      <c r="V180" s="36"/>
      <c r="W180" s="36"/>
      <c r="X180" s="36"/>
      <c r="Y180" s="36"/>
      <c r="Z180" s="36"/>
      <c r="AA180" s="36"/>
      <c r="AB180" s="36"/>
      <c r="AD180" s="36"/>
      <c r="AE180" s="59"/>
      <c r="AF180" s="59"/>
      <c r="AG180" s="36"/>
      <c r="BT180" s="267"/>
      <c r="BV180" s="282"/>
      <c r="BW180" s="369"/>
      <c r="BX180" s="369"/>
      <c r="BY180" s="369"/>
      <c r="BZ180" s="369"/>
      <c r="CA180" s="369"/>
      <c r="CB180" s="369"/>
      <c r="CC180" s="369"/>
      <c r="CD180" s="369"/>
      <c r="CE180" s="369"/>
      <c r="CF180" s="369"/>
      <c r="CG180" s="369"/>
      <c r="CH180" s="369"/>
      <c r="CI180" s="369"/>
      <c r="CJ180" s="369"/>
      <c r="CK180" s="369"/>
      <c r="CL180" s="369"/>
      <c r="CM180" s="369"/>
      <c r="CN180" s="369"/>
      <c r="CO180" s="369"/>
      <c r="CP180" s="369"/>
      <c r="CQ180" s="369"/>
      <c r="CR180" s="369"/>
      <c r="CS180" s="369"/>
    </row>
    <row r="181" spans="1:97" s="22" customFormat="1">
      <c r="A181"/>
      <c r="B181" s="36"/>
      <c r="C181" s="36"/>
      <c r="D181" s="36"/>
      <c r="E181" s="36"/>
      <c r="F181" s="36"/>
      <c r="G181" s="36"/>
      <c r="H181" s="36"/>
      <c r="I181" s="36"/>
      <c r="J181" s="36"/>
      <c r="K181" s="36"/>
      <c r="L181" s="36"/>
      <c r="M181" s="36"/>
      <c r="N181" s="36"/>
      <c r="O181" s="36"/>
      <c r="P181" s="36"/>
      <c r="Q181" s="36"/>
      <c r="R181" s="36"/>
      <c r="S181" s="36"/>
      <c r="T181" s="36"/>
      <c r="U181" s="36"/>
      <c r="V181" s="36"/>
      <c r="W181" s="36"/>
      <c r="X181" s="36"/>
      <c r="Y181" s="36"/>
      <c r="Z181" s="36"/>
      <c r="AA181" s="36"/>
      <c r="AB181" s="36"/>
      <c r="AD181" s="36"/>
      <c r="AE181" s="59"/>
      <c r="AF181" s="59"/>
      <c r="AG181" s="36"/>
      <c r="BT181" s="267"/>
      <c r="BV181" s="282"/>
      <c r="BW181" s="369"/>
      <c r="BX181" s="369"/>
      <c r="BY181" s="369"/>
      <c r="BZ181" s="369"/>
      <c r="CA181" s="369"/>
      <c r="CB181" s="369"/>
      <c r="CC181" s="369"/>
      <c r="CD181" s="369"/>
      <c r="CE181" s="369"/>
      <c r="CF181" s="369"/>
      <c r="CG181" s="369"/>
      <c r="CH181" s="369"/>
      <c r="CI181" s="369"/>
      <c r="CJ181" s="369"/>
      <c r="CK181" s="369"/>
      <c r="CL181" s="369"/>
      <c r="CM181" s="369"/>
      <c r="CN181" s="369"/>
      <c r="CO181" s="369"/>
      <c r="CP181" s="369"/>
      <c r="CQ181" s="369"/>
      <c r="CR181" s="369"/>
      <c r="CS181" s="369"/>
    </row>
    <row r="182" spans="1:97" s="22" customFormat="1">
      <c r="A182"/>
      <c r="B182" s="36"/>
      <c r="C182" s="36"/>
      <c r="D182" s="36"/>
      <c r="E182" s="36"/>
      <c r="F182" s="36"/>
      <c r="G182" s="36"/>
      <c r="H182" s="36"/>
      <c r="I182" s="36"/>
      <c r="J182" s="36"/>
      <c r="K182" s="36"/>
      <c r="L182" s="36"/>
      <c r="M182" s="36"/>
      <c r="N182" s="36"/>
      <c r="O182" s="36"/>
      <c r="P182" s="36"/>
      <c r="Q182" s="36"/>
      <c r="R182" s="36"/>
      <c r="S182" s="36"/>
      <c r="T182" s="36"/>
      <c r="U182" s="36"/>
      <c r="V182" s="36"/>
      <c r="W182" s="36"/>
      <c r="X182" s="36"/>
      <c r="Y182" s="36"/>
      <c r="Z182" s="36"/>
      <c r="AA182" s="36"/>
      <c r="AB182" s="36"/>
      <c r="AD182" s="36"/>
      <c r="AE182" s="59"/>
      <c r="AF182" s="59"/>
      <c r="AG182" s="36"/>
      <c r="BT182" s="267"/>
      <c r="BV182" s="282"/>
      <c r="BW182" s="369"/>
      <c r="BX182" s="369"/>
      <c r="BY182" s="369"/>
      <c r="BZ182" s="369"/>
      <c r="CA182" s="369"/>
      <c r="CB182" s="369"/>
      <c r="CC182" s="369"/>
      <c r="CD182" s="369"/>
      <c r="CE182" s="369"/>
      <c r="CF182" s="369"/>
      <c r="CG182" s="369"/>
      <c r="CH182" s="369"/>
      <c r="CI182" s="369"/>
      <c r="CJ182" s="369"/>
      <c r="CK182" s="369"/>
      <c r="CL182" s="369"/>
      <c r="CM182" s="369"/>
      <c r="CN182" s="369"/>
      <c r="CO182" s="369"/>
      <c r="CP182" s="369"/>
      <c r="CQ182" s="369"/>
      <c r="CR182" s="369"/>
      <c r="CS182" s="369"/>
    </row>
    <row r="183" spans="1:97" s="22" customFormat="1">
      <c r="A183"/>
      <c r="B183" s="36"/>
      <c r="C183" s="36"/>
      <c r="D183" s="36"/>
      <c r="E183" s="36"/>
      <c r="F183" s="36"/>
      <c r="G183" s="36"/>
      <c r="H183" s="36"/>
      <c r="I183" s="36"/>
      <c r="J183" s="36"/>
      <c r="K183" s="36"/>
      <c r="L183" s="36"/>
      <c r="M183" s="36"/>
      <c r="N183" s="36"/>
      <c r="O183" s="36"/>
      <c r="P183" s="36"/>
      <c r="Q183" s="36"/>
      <c r="R183" s="36"/>
      <c r="S183" s="36"/>
      <c r="T183" s="36"/>
      <c r="U183" s="36"/>
      <c r="V183" s="36"/>
      <c r="W183" s="36"/>
      <c r="X183" s="36"/>
      <c r="Y183" s="36"/>
      <c r="Z183" s="36"/>
      <c r="AA183" s="36"/>
      <c r="AB183" s="36"/>
      <c r="AD183" s="36"/>
      <c r="AE183" s="59"/>
      <c r="AF183" s="59"/>
      <c r="AG183" s="36"/>
      <c r="BT183" s="267"/>
      <c r="BV183" s="282"/>
      <c r="BW183" s="369"/>
      <c r="BX183" s="369"/>
      <c r="BY183" s="369"/>
      <c r="BZ183" s="369"/>
      <c r="CA183" s="369"/>
      <c r="CB183" s="369"/>
      <c r="CC183" s="369"/>
      <c r="CD183" s="369"/>
      <c r="CE183" s="369"/>
      <c r="CF183" s="369"/>
      <c r="CG183" s="369"/>
      <c r="CH183" s="369"/>
      <c r="CI183" s="369"/>
      <c r="CJ183" s="369"/>
      <c r="CK183" s="369"/>
      <c r="CL183" s="369"/>
      <c r="CM183" s="369"/>
      <c r="CN183" s="369"/>
      <c r="CO183" s="369"/>
      <c r="CP183" s="369"/>
      <c r="CQ183" s="369"/>
      <c r="CR183" s="369"/>
      <c r="CS183" s="369"/>
    </row>
    <row r="184" spans="1:97" s="22" customFormat="1">
      <c r="A184"/>
      <c r="B184" s="36"/>
      <c r="C184" s="36"/>
      <c r="D184" s="36"/>
      <c r="E184" s="36"/>
      <c r="F184" s="36"/>
      <c r="G184" s="36"/>
      <c r="H184" s="36"/>
      <c r="I184" s="36"/>
      <c r="J184" s="36"/>
      <c r="K184" s="36"/>
      <c r="L184" s="36"/>
      <c r="M184" s="36"/>
      <c r="N184" s="36"/>
      <c r="O184" s="36"/>
      <c r="P184" s="36"/>
      <c r="Q184" s="36"/>
      <c r="R184" s="36"/>
      <c r="S184" s="36"/>
      <c r="T184" s="36"/>
      <c r="U184" s="36"/>
      <c r="V184" s="36"/>
      <c r="W184" s="36"/>
      <c r="X184" s="36"/>
      <c r="Y184" s="36"/>
      <c r="Z184" s="36"/>
      <c r="AA184" s="36"/>
      <c r="AB184" s="36"/>
      <c r="AD184" s="36"/>
      <c r="AE184" s="59"/>
      <c r="AF184" s="59"/>
      <c r="AG184" s="36"/>
      <c r="BT184" s="267"/>
      <c r="BV184" s="282"/>
      <c r="BW184" s="369"/>
      <c r="BX184" s="369"/>
      <c r="BY184" s="369"/>
      <c r="BZ184" s="369"/>
      <c r="CA184" s="369"/>
      <c r="CB184" s="369"/>
      <c r="CC184" s="369"/>
      <c r="CD184" s="369"/>
      <c r="CE184" s="369"/>
      <c r="CF184" s="369"/>
      <c r="CG184" s="369"/>
      <c r="CH184" s="369"/>
      <c r="CI184" s="369"/>
      <c r="CJ184" s="369"/>
      <c r="CK184" s="369"/>
      <c r="CL184" s="369"/>
      <c r="CM184" s="369"/>
      <c r="CN184" s="369"/>
      <c r="CO184" s="369"/>
      <c r="CP184" s="369"/>
      <c r="CQ184" s="369"/>
      <c r="CR184" s="369"/>
      <c r="CS184" s="369"/>
    </row>
    <row r="185" spans="1:97" s="22" customFormat="1">
      <c r="A185"/>
      <c r="B185" s="36"/>
      <c r="C185" s="36"/>
      <c r="D185" s="36"/>
      <c r="E185" s="36"/>
      <c r="F185" s="36"/>
      <c r="G185" s="36"/>
      <c r="H185" s="36"/>
      <c r="I185" s="36"/>
      <c r="J185" s="36"/>
      <c r="K185" s="36"/>
      <c r="L185" s="36"/>
      <c r="M185" s="36"/>
      <c r="N185" s="36"/>
      <c r="O185" s="36"/>
      <c r="P185" s="36"/>
      <c r="Q185" s="36"/>
      <c r="R185" s="36"/>
      <c r="S185" s="36"/>
      <c r="T185" s="36"/>
      <c r="U185" s="36"/>
      <c r="V185" s="36"/>
      <c r="W185" s="36"/>
      <c r="X185" s="36"/>
      <c r="Y185" s="36"/>
      <c r="Z185" s="36"/>
      <c r="AA185" s="36"/>
      <c r="AB185" s="36"/>
      <c r="AD185" s="36"/>
      <c r="AE185" s="59"/>
      <c r="AF185" s="59"/>
      <c r="AG185" s="36"/>
      <c r="BT185" s="267"/>
      <c r="BV185" s="282"/>
      <c r="BW185" s="369"/>
      <c r="BX185" s="369"/>
      <c r="BY185" s="369"/>
      <c r="BZ185" s="369"/>
      <c r="CA185" s="369"/>
      <c r="CB185" s="369"/>
      <c r="CC185" s="369"/>
      <c r="CD185" s="369"/>
      <c r="CE185" s="369"/>
      <c r="CF185" s="369"/>
      <c r="CG185" s="369"/>
      <c r="CH185" s="369"/>
      <c r="CI185" s="369"/>
      <c r="CJ185" s="369"/>
      <c r="CK185" s="369"/>
      <c r="CL185" s="369"/>
      <c r="CM185" s="369"/>
      <c r="CN185" s="369"/>
      <c r="CO185" s="369"/>
      <c r="CP185" s="369"/>
      <c r="CQ185" s="369"/>
      <c r="CR185" s="369"/>
      <c r="CS185" s="369"/>
    </row>
    <row r="186" spans="1:97" s="22" customFormat="1">
      <c r="A186"/>
      <c r="B186" s="36"/>
      <c r="C186" s="36"/>
      <c r="D186" s="36"/>
      <c r="E186" s="36"/>
      <c r="F186" s="36"/>
      <c r="G186" s="36"/>
      <c r="H186" s="36"/>
      <c r="I186" s="36"/>
      <c r="J186" s="36"/>
      <c r="K186" s="36"/>
      <c r="L186" s="36"/>
      <c r="M186" s="36"/>
      <c r="N186" s="36"/>
      <c r="O186" s="36"/>
      <c r="P186" s="36"/>
      <c r="Q186" s="36"/>
      <c r="R186" s="36"/>
      <c r="S186" s="36"/>
      <c r="T186" s="36"/>
      <c r="U186" s="36"/>
      <c r="V186" s="36"/>
      <c r="W186" s="36"/>
      <c r="X186" s="36"/>
      <c r="Y186" s="36"/>
      <c r="Z186" s="36"/>
      <c r="AA186" s="36"/>
      <c r="AB186" s="36"/>
      <c r="AD186" s="36"/>
      <c r="AE186" s="59"/>
      <c r="AF186" s="59"/>
      <c r="AG186" s="36"/>
      <c r="BT186" s="267"/>
      <c r="BV186" s="282"/>
      <c r="BW186" s="369"/>
      <c r="BX186" s="369"/>
      <c r="BY186" s="369"/>
      <c r="BZ186" s="369"/>
      <c r="CA186" s="369"/>
      <c r="CB186" s="369"/>
      <c r="CC186" s="369"/>
      <c r="CD186" s="369"/>
      <c r="CE186" s="369"/>
      <c r="CF186" s="369"/>
      <c r="CG186" s="369"/>
      <c r="CH186" s="369"/>
      <c r="CI186" s="369"/>
      <c r="CJ186" s="369"/>
      <c r="CK186" s="369"/>
      <c r="CL186" s="369"/>
      <c r="CM186" s="369"/>
      <c r="CN186" s="369"/>
      <c r="CO186" s="369"/>
      <c r="CP186" s="369"/>
      <c r="CQ186" s="369"/>
      <c r="CR186" s="369"/>
      <c r="CS186" s="369"/>
    </row>
    <row r="187" spans="1:97" s="22" customFormat="1">
      <c r="A187"/>
      <c r="B187" s="36"/>
      <c r="C187" s="36"/>
      <c r="D187" s="36"/>
      <c r="E187" s="36"/>
      <c r="F187" s="36"/>
      <c r="G187" s="36"/>
      <c r="H187" s="36"/>
      <c r="I187" s="36"/>
      <c r="J187" s="36"/>
      <c r="K187" s="36"/>
      <c r="L187" s="36"/>
      <c r="M187" s="36"/>
      <c r="N187" s="36"/>
      <c r="O187" s="36"/>
      <c r="P187" s="36"/>
      <c r="Q187" s="36"/>
      <c r="R187" s="36"/>
      <c r="S187" s="36"/>
      <c r="T187" s="36"/>
      <c r="U187" s="36"/>
      <c r="V187" s="36"/>
      <c r="W187" s="36"/>
      <c r="X187" s="36"/>
      <c r="Y187" s="36"/>
      <c r="Z187" s="36"/>
      <c r="AA187" s="36"/>
      <c r="AB187" s="36"/>
      <c r="AD187" s="36"/>
      <c r="AE187" s="59"/>
      <c r="AF187" s="59"/>
      <c r="AG187" s="36"/>
      <c r="BT187" s="267"/>
      <c r="BV187" s="282"/>
      <c r="BW187" s="369"/>
      <c r="BX187" s="369"/>
      <c r="BY187" s="369"/>
      <c r="BZ187" s="369"/>
      <c r="CA187" s="369"/>
      <c r="CB187" s="369"/>
      <c r="CC187" s="369"/>
      <c r="CD187" s="369"/>
      <c r="CE187" s="369"/>
      <c r="CF187" s="369"/>
      <c r="CG187" s="369"/>
      <c r="CH187" s="369"/>
      <c r="CI187" s="369"/>
      <c r="CJ187" s="369"/>
      <c r="CK187" s="369"/>
      <c r="CL187" s="369"/>
      <c r="CM187" s="369"/>
      <c r="CN187" s="369"/>
      <c r="CO187" s="369"/>
      <c r="CP187" s="369"/>
      <c r="CQ187" s="369"/>
      <c r="CR187" s="369"/>
      <c r="CS187" s="369"/>
    </row>
    <row r="188" spans="1:97" s="22" customFormat="1">
      <c r="A188"/>
      <c r="B188" s="36"/>
      <c r="C188" s="36"/>
      <c r="D188" s="36"/>
      <c r="E188" s="36"/>
      <c r="F188" s="36"/>
      <c r="G188" s="36"/>
      <c r="H188" s="36"/>
      <c r="I188" s="36"/>
      <c r="J188" s="36"/>
      <c r="K188" s="36"/>
      <c r="L188" s="36"/>
      <c r="M188" s="36"/>
      <c r="N188" s="36"/>
      <c r="O188" s="36"/>
      <c r="P188" s="36"/>
      <c r="Q188" s="36"/>
      <c r="R188" s="36"/>
      <c r="S188" s="36"/>
      <c r="T188" s="36"/>
      <c r="U188" s="36"/>
      <c r="V188" s="36"/>
      <c r="W188" s="36"/>
      <c r="X188" s="36"/>
      <c r="Y188" s="36"/>
      <c r="Z188" s="36"/>
      <c r="AA188" s="36"/>
      <c r="AB188" s="36"/>
      <c r="AD188" s="36"/>
      <c r="AE188" s="59"/>
      <c r="AF188" s="59"/>
      <c r="AG188" s="36"/>
      <c r="BT188" s="267"/>
      <c r="BV188" s="282"/>
      <c r="BW188" s="369"/>
      <c r="BX188" s="369"/>
      <c r="BY188" s="369"/>
      <c r="BZ188" s="369"/>
      <c r="CA188" s="369"/>
      <c r="CB188" s="369"/>
      <c r="CC188" s="369"/>
      <c r="CD188" s="369"/>
      <c r="CE188" s="369"/>
      <c r="CF188" s="369"/>
      <c r="CG188" s="369"/>
      <c r="CH188" s="369"/>
      <c r="CI188" s="369"/>
      <c r="CJ188" s="369"/>
      <c r="CK188" s="369"/>
      <c r="CL188" s="369"/>
      <c r="CM188" s="369"/>
      <c r="CN188" s="369"/>
      <c r="CO188" s="369"/>
      <c r="CP188" s="369"/>
      <c r="CQ188" s="369"/>
      <c r="CR188" s="369"/>
      <c r="CS188" s="369"/>
    </row>
    <row r="189" spans="1:97" s="22" customFormat="1">
      <c r="A189"/>
      <c r="B189" s="36"/>
      <c r="C189" s="36"/>
      <c r="D189" s="36"/>
      <c r="E189" s="36"/>
      <c r="F189" s="36"/>
      <c r="G189" s="36"/>
      <c r="H189" s="36"/>
      <c r="I189" s="36"/>
      <c r="J189" s="36"/>
      <c r="K189" s="36"/>
      <c r="L189" s="36"/>
      <c r="M189" s="36"/>
      <c r="N189" s="36"/>
      <c r="O189" s="36"/>
      <c r="P189" s="36"/>
      <c r="Q189" s="36"/>
      <c r="R189" s="36"/>
      <c r="S189" s="36"/>
      <c r="T189" s="36"/>
      <c r="U189" s="36"/>
      <c r="V189" s="36"/>
      <c r="W189" s="36"/>
      <c r="X189" s="36"/>
      <c r="Y189" s="36"/>
      <c r="Z189" s="36"/>
      <c r="AA189" s="36"/>
      <c r="AB189" s="36"/>
      <c r="AD189" s="36"/>
      <c r="AE189" s="59"/>
      <c r="AF189" s="59"/>
      <c r="AG189" s="36"/>
      <c r="BT189" s="267"/>
      <c r="BV189" s="282"/>
      <c r="BW189" s="369"/>
      <c r="BX189" s="369"/>
      <c r="BY189" s="369"/>
      <c r="BZ189" s="369"/>
      <c r="CA189" s="369"/>
      <c r="CB189" s="369"/>
      <c r="CC189" s="369"/>
      <c r="CD189" s="369"/>
      <c r="CE189" s="369"/>
      <c r="CF189" s="369"/>
      <c r="CG189" s="369"/>
      <c r="CH189" s="369"/>
      <c r="CI189" s="369"/>
      <c r="CJ189" s="369"/>
      <c r="CK189" s="369"/>
      <c r="CL189" s="369"/>
      <c r="CM189" s="369"/>
      <c r="CN189" s="369"/>
      <c r="CO189" s="369"/>
      <c r="CP189" s="369"/>
      <c r="CQ189" s="369"/>
      <c r="CR189" s="369"/>
      <c r="CS189" s="369"/>
    </row>
    <row r="190" spans="1:97" s="22" customFormat="1">
      <c r="A190"/>
      <c r="B190" s="36"/>
      <c r="C190" s="36"/>
      <c r="D190" s="36"/>
      <c r="E190" s="36"/>
      <c r="F190" s="36"/>
      <c r="G190" s="36"/>
      <c r="H190" s="36"/>
      <c r="I190" s="36"/>
      <c r="J190" s="36"/>
      <c r="K190" s="36"/>
      <c r="L190" s="36"/>
      <c r="M190" s="36"/>
      <c r="N190" s="36"/>
      <c r="O190" s="36"/>
      <c r="P190" s="36"/>
      <c r="Q190" s="36"/>
      <c r="R190" s="36"/>
      <c r="S190" s="36"/>
      <c r="T190" s="36"/>
      <c r="U190" s="36"/>
      <c r="V190" s="36"/>
      <c r="W190" s="36"/>
      <c r="X190" s="36"/>
      <c r="Y190" s="36"/>
      <c r="Z190" s="36"/>
      <c r="AA190" s="36"/>
      <c r="AB190" s="36"/>
      <c r="AD190" s="36"/>
      <c r="AE190" s="59"/>
      <c r="AF190" s="59"/>
      <c r="AG190" s="36"/>
      <c r="BT190" s="267"/>
      <c r="BV190" s="282"/>
      <c r="BW190" s="369"/>
      <c r="BX190" s="369"/>
      <c r="BY190" s="369"/>
      <c r="BZ190" s="369"/>
      <c r="CA190" s="369"/>
      <c r="CB190" s="369"/>
      <c r="CC190" s="369"/>
      <c r="CD190" s="369"/>
      <c r="CE190" s="369"/>
      <c r="CF190" s="369"/>
      <c r="CG190" s="369"/>
      <c r="CH190" s="369"/>
      <c r="CI190" s="369"/>
      <c r="CJ190" s="369"/>
      <c r="CK190" s="369"/>
      <c r="CL190" s="369"/>
      <c r="CM190" s="369"/>
      <c r="CN190" s="369"/>
      <c r="CO190" s="369"/>
      <c r="CP190" s="369"/>
      <c r="CQ190" s="369"/>
      <c r="CR190" s="369"/>
      <c r="CS190" s="369"/>
    </row>
    <row r="191" spans="1:97" s="22" customFormat="1">
      <c r="A191"/>
      <c r="B191" s="36"/>
      <c r="C191" s="36"/>
      <c r="D191" s="36"/>
      <c r="E191" s="36"/>
      <c r="F191" s="36"/>
      <c r="G191" s="36"/>
      <c r="H191" s="36"/>
      <c r="I191" s="36"/>
      <c r="J191" s="36"/>
      <c r="K191" s="36"/>
      <c r="L191" s="36"/>
      <c r="M191" s="36"/>
      <c r="N191" s="36"/>
      <c r="O191" s="36"/>
      <c r="P191" s="36"/>
      <c r="Q191" s="36"/>
      <c r="R191" s="36"/>
      <c r="S191" s="36"/>
      <c r="T191" s="36"/>
      <c r="U191" s="36"/>
      <c r="V191" s="36"/>
      <c r="W191" s="36"/>
      <c r="X191" s="36"/>
      <c r="Y191" s="36"/>
      <c r="Z191" s="36"/>
      <c r="AA191" s="36"/>
      <c r="AB191" s="36"/>
      <c r="AD191" s="36"/>
      <c r="AE191" s="59"/>
      <c r="AF191" s="59"/>
      <c r="AG191" s="36"/>
      <c r="BT191" s="267"/>
      <c r="BV191" s="282"/>
      <c r="BW191" s="369"/>
      <c r="BX191" s="369"/>
      <c r="BY191" s="369"/>
      <c r="BZ191" s="369"/>
      <c r="CA191" s="369"/>
      <c r="CB191" s="369"/>
      <c r="CC191" s="369"/>
      <c r="CD191" s="369"/>
      <c r="CE191" s="369"/>
      <c r="CF191" s="369"/>
      <c r="CG191" s="369"/>
      <c r="CH191" s="369"/>
      <c r="CI191" s="369"/>
      <c r="CJ191" s="369"/>
      <c r="CK191" s="369"/>
      <c r="CL191" s="369"/>
      <c r="CM191" s="369"/>
      <c r="CN191" s="369"/>
      <c r="CO191" s="369"/>
      <c r="CP191" s="369"/>
      <c r="CQ191" s="369"/>
      <c r="CR191" s="369"/>
      <c r="CS191" s="369"/>
    </row>
    <row r="192" spans="1:97" s="22" customFormat="1">
      <c r="A192"/>
      <c r="B192" s="36"/>
      <c r="C192" s="36"/>
      <c r="D192" s="36"/>
      <c r="E192" s="36"/>
      <c r="F192" s="36"/>
      <c r="G192" s="36"/>
      <c r="H192" s="36"/>
      <c r="I192" s="36"/>
      <c r="J192" s="36"/>
      <c r="K192" s="36"/>
      <c r="L192" s="36"/>
      <c r="M192" s="36"/>
      <c r="N192" s="36"/>
      <c r="O192" s="36"/>
      <c r="P192" s="36"/>
      <c r="Q192" s="36"/>
      <c r="R192" s="36"/>
      <c r="S192" s="36"/>
      <c r="T192" s="36"/>
      <c r="U192" s="36"/>
      <c r="V192" s="36"/>
      <c r="W192" s="36"/>
      <c r="X192" s="36"/>
      <c r="Y192" s="36"/>
      <c r="Z192" s="36"/>
      <c r="AA192" s="36"/>
      <c r="AB192" s="36"/>
      <c r="AD192" s="36"/>
      <c r="AE192" s="59"/>
      <c r="AF192" s="59"/>
      <c r="AG192" s="36"/>
      <c r="BT192" s="267"/>
      <c r="BV192" s="282"/>
      <c r="BW192" s="369"/>
      <c r="BX192" s="369"/>
      <c r="BY192" s="369"/>
      <c r="BZ192" s="369"/>
      <c r="CA192" s="369"/>
      <c r="CB192" s="369"/>
      <c r="CC192" s="369"/>
      <c r="CD192" s="369"/>
      <c r="CE192" s="369"/>
      <c r="CF192" s="369"/>
      <c r="CG192" s="369"/>
      <c r="CH192" s="369"/>
      <c r="CI192" s="369"/>
      <c r="CJ192" s="369"/>
      <c r="CK192" s="369"/>
      <c r="CL192" s="369"/>
      <c r="CM192" s="369"/>
      <c r="CN192" s="369"/>
      <c r="CO192" s="369"/>
      <c r="CP192" s="369"/>
      <c r="CQ192" s="369"/>
      <c r="CR192" s="369"/>
      <c r="CS192" s="369"/>
    </row>
    <row r="193" spans="1:97" s="22" customFormat="1">
      <c r="A193"/>
      <c r="B193" s="36"/>
      <c r="C193" s="36"/>
      <c r="D193" s="36"/>
      <c r="E193" s="36"/>
      <c r="F193" s="36"/>
      <c r="G193" s="36"/>
      <c r="H193" s="36"/>
      <c r="I193" s="36"/>
      <c r="J193" s="36"/>
      <c r="K193" s="36"/>
      <c r="L193" s="36"/>
      <c r="M193" s="36"/>
      <c r="N193" s="36"/>
      <c r="O193" s="36"/>
      <c r="P193" s="36"/>
      <c r="Q193" s="36"/>
      <c r="R193" s="36"/>
      <c r="S193" s="36"/>
      <c r="T193" s="36"/>
      <c r="U193" s="36"/>
      <c r="V193" s="36"/>
      <c r="W193" s="36"/>
      <c r="X193" s="36"/>
      <c r="Y193" s="36"/>
      <c r="Z193" s="36"/>
      <c r="AA193" s="36"/>
      <c r="AB193" s="36"/>
      <c r="AD193" s="36"/>
      <c r="AE193" s="59"/>
      <c r="AF193" s="59"/>
      <c r="AG193" s="36"/>
      <c r="BT193" s="267"/>
      <c r="BV193" s="282"/>
      <c r="BW193" s="369"/>
      <c r="BX193" s="369"/>
      <c r="BY193" s="369"/>
      <c r="BZ193" s="369"/>
      <c r="CA193" s="369"/>
      <c r="CB193" s="369"/>
      <c r="CC193" s="369"/>
      <c r="CD193" s="369"/>
      <c r="CE193" s="369"/>
      <c r="CF193" s="369"/>
      <c r="CG193" s="369"/>
      <c r="CH193" s="369"/>
      <c r="CI193" s="369"/>
      <c r="CJ193" s="369"/>
      <c r="CK193" s="369"/>
      <c r="CL193" s="369"/>
      <c r="CM193" s="369"/>
      <c r="CN193" s="369"/>
      <c r="CO193" s="369"/>
      <c r="CP193" s="369"/>
      <c r="CQ193" s="369"/>
      <c r="CR193" s="369"/>
      <c r="CS193" s="369"/>
    </row>
    <row r="194" spans="1:97" s="22" customFormat="1">
      <c r="A194"/>
      <c r="B194" s="36"/>
      <c r="C194" s="36"/>
      <c r="D194" s="36"/>
      <c r="E194" s="36"/>
      <c r="F194" s="36"/>
      <c r="G194" s="36"/>
      <c r="H194" s="36"/>
      <c r="I194" s="36"/>
      <c r="J194" s="36"/>
      <c r="K194" s="36"/>
      <c r="L194" s="36"/>
      <c r="M194" s="36"/>
      <c r="N194" s="36"/>
      <c r="O194" s="36"/>
      <c r="P194" s="36"/>
      <c r="Q194" s="36"/>
      <c r="R194" s="36"/>
      <c r="S194" s="36"/>
      <c r="T194" s="36"/>
      <c r="U194" s="36"/>
      <c r="V194" s="36"/>
      <c r="W194" s="36"/>
      <c r="X194" s="36"/>
      <c r="Y194" s="36"/>
      <c r="Z194" s="36"/>
      <c r="AA194" s="36"/>
      <c r="AB194" s="36"/>
      <c r="AD194" s="36"/>
      <c r="AE194" s="59"/>
      <c r="AF194" s="59"/>
      <c r="AG194" s="36"/>
      <c r="BT194" s="267"/>
      <c r="BV194" s="282"/>
      <c r="BW194" s="369"/>
      <c r="BX194" s="369"/>
      <c r="BY194" s="369"/>
      <c r="BZ194" s="369"/>
      <c r="CA194" s="369"/>
      <c r="CB194" s="369"/>
      <c r="CC194" s="369"/>
      <c r="CD194" s="369"/>
      <c r="CE194" s="369"/>
      <c r="CF194" s="369"/>
      <c r="CG194" s="369"/>
      <c r="CH194" s="369"/>
      <c r="CI194" s="369"/>
      <c r="CJ194" s="369"/>
      <c r="CK194" s="369"/>
      <c r="CL194" s="369"/>
      <c r="CM194" s="369"/>
      <c r="CN194" s="369"/>
      <c r="CO194" s="369"/>
      <c r="CP194" s="369"/>
      <c r="CQ194" s="369"/>
      <c r="CR194" s="369"/>
      <c r="CS194" s="369"/>
    </row>
    <row r="195" spans="1:97" s="22" customFormat="1">
      <c r="A195"/>
      <c r="B195" s="36"/>
      <c r="C195" s="36"/>
      <c r="D195" s="36"/>
      <c r="E195" s="36"/>
      <c r="F195" s="36"/>
      <c r="G195" s="36"/>
      <c r="H195" s="36"/>
      <c r="I195" s="36"/>
      <c r="J195" s="36"/>
      <c r="K195" s="36"/>
      <c r="L195" s="36"/>
      <c r="M195" s="36"/>
      <c r="N195" s="36"/>
      <c r="O195" s="36"/>
      <c r="P195" s="36"/>
      <c r="Q195" s="36"/>
      <c r="R195" s="36"/>
      <c r="S195" s="36"/>
      <c r="T195" s="36"/>
      <c r="U195" s="36"/>
      <c r="V195" s="36"/>
      <c r="W195" s="36"/>
      <c r="X195" s="36"/>
      <c r="Y195" s="36"/>
      <c r="Z195" s="36"/>
      <c r="AA195" s="36"/>
      <c r="AB195" s="36"/>
      <c r="AD195" s="36"/>
      <c r="AE195" s="59"/>
      <c r="AF195" s="59"/>
      <c r="AG195" s="36"/>
      <c r="BT195" s="267"/>
      <c r="BV195" s="282"/>
      <c r="BW195" s="369"/>
      <c r="BX195" s="369"/>
      <c r="BY195" s="369"/>
      <c r="BZ195" s="369"/>
      <c r="CA195" s="369"/>
      <c r="CB195" s="369"/>
      <c r="CC195" s="369"/>
      <c r="CD195" s="369"/>
      <c r="CE195" s="369"/>
      <c r="CF195" s="369"/>
      <c r="CG195" s="369"/>
      <c r="CH195" s="369"/>
      <c r="CI195" s="369"/>
      <c r="CJ195" s="369"/>
      <c r="CK195" s="369"/>
      <c r="CL195" s="369"/>
      <c r="CM195" s="369"/>
      <c r="CN195" s="369"/>
      <c r="CO195" s="369"/>
      <c r="CP195" s="369"/>
      <c r="CQ195" s="369"/>
      <c r="CR195" s="369"/>
      <c r="CS195" s="369"/>
    </row>
    <row r="196" spans="1:97" s="22" customFormat="1">
      <c r="A196"/>
      <c r="B196" s="36"/>
      <c r="C196" s="36"/>
      <c r="D196" s="36"/>
      <c r="E196" s="36"/>
      <c r="F196" s="36"/>
      <c r="G196" s="36"/>
      <c r="H196" s="36"/>
      <c r="I196" s="36"/>
      <c r="J196" s="36"/>
      <c r="K196" s="36"/>
      <c r="L196" s="36"/>
      <c r="M196" s="36"/>
      <c r="N196" s="36"/>
      <c r="O196" s="36"/>
      <c r="P196" s="36"/>
      <c r="Q196" s="36"/>
      <c r="R196" s="36"/>
      <c r="S196" s="36"/>
      <c r="T196" s="36"/>
      <c r="U196" s="36"/>
      <c r="V196" s="36"/>
      <c r="W196" s="36"/>
      <c r="X196" s="36"/>
      <c r="Y196" s="36"/>
      <c r="Z196" s="36"/>
      <c r="AA196" s="36"/>
      <c r="AB196" s="36"/>
      <c r="AD196" s="36"/>
      <c r="AE196" s="59"/>
      <c r="AF196" s="59"/>
      <c r="AG196" s="36"/>
      <c r="BT196" s="267"/>
      <c r="BV196" s="282"/>
      <c r="BW196" s="369"/>
      <c r="BX196" s="369"/>
      <c r="BY196" s="369"/>
      <c r="BZ196" s="369"/>
      <c r="CA196" s="369"/>
      <c r="CB196" s="369"/>
      <c r="CC196" s="369"/>
      <c r="CD196" s="369"/>
      <c r="CE196" s="369"/>
      <c r="CF196" s="369"/>
      <c r="CG196" s="369"/>
      <c r="CH196" s="369"/>
      <c r="CI196" s="369"/>
      <c r="CJ196" s="369"/>
      <c r="CK196" s="369"/>
      <c r="CL196" s="369"/>
      <c r="CM196" s="369"/>
      <c r="CN196" s="369"/>
      <c r="CO196" s="369"/>
      <c r="CP196" s="369"/>
      <c r="CQ196" s="369"/>
      <c r="CR196" s="369"/>
      <c r="CS196" s="369"/>
    </row>
    <row r="197" spans="1:97" s="22" customFormat="1">
      <c r="A197"/>
      <c r="B197" s="36"/>
      <c r="C197" s="36"/>
      <c r="D197" s="36"/>
      <c r="E197" s="36"/>
      <c r="F197" s="36"/>
      <c r="G197" s="36"/>
      <c r="H197" s="36"/>
      <c r="I197" s="36"/>
      <c r="J197" s="36"/>
      <c r="K197" s="36"/>
      <c r="L197" s="36"/>
      <c r="M197" s="36"/>
      <c r="N197" s="36"/>
      <c r="O197" s="36"/>
      <c r="P197" s="36"/>
      <c r="Q197" s="36"/>
      <c r="R197" s="36"/>
      <c r="S197" s="36"/>
      <c r="T197" s="36"/>
      <c r="U197" s="36"/>
      <c r="V197" s="36"/>
      <c r="W197" s="36"/>
      <c r="X197" s="36"/>
      <c r="Y197" s="36"/>
      <c r="Z197" s="36"/>
      <c r="AA197" s="36"/>
      <c r="AB197" s="36"/>
      <c r="AD197" s="36"/>
      <c r="AE197" s="59"/>
      <c r="AF197" s="59"/>
      <c r="AG197" s="36"/>
      <c r="BT197" s="267"/>
      <c r="BV197" s="282"/>
      <c r="BW197" s="369"/>
      <c r="BX197" s="369"/>
      <c r="BY197" s="369"/>
      <c r="BZ197" s="369"/>
      <c r="CA197" s="369"/>
      <c r="CB197" s="369"/>
      <c r="CC197" s="369"/>
      <c r="CD197" s="369"/>
      <c r="CE197" s="369"/>
      <c r="CF197" s="369"/>
      <c r="CG197" s="369"/>
      <c r="CH197" s="369"/>
      <c r="CI197" s="369"/>
      <c r="CJ197" s="369"/>
      <c r="CK197" s="369"/>
      <c r="CL197" s="369"/>
      <c r="CM197" s="369"/>
      <c r="CN197" s="369"/>
      <c r="CO197" s="369"/>
      <c r="CP197" s="369"/>
      <c r="CQ197" s="369"/>
      <c r="CR197" s="369"/>
      <c r="CS197" s="369"/>
    </row>
    <row r="198" spans="1:97" s="22" customFormat="1">
      <c r="A198"/>
      <c r="B198" s="36"/>
      <c r="C198" s="36"/>
      <c r="D198" s="36"/>
      <c r="E198" s="36"/>
      <c r="F198" s="36"/>
      <c r="G198" s="36"/>
      <c r="H198" s="36"/>
      <c r="I198" s="36"/>
      <c r="J198" s="36"/>
      <c r="K198" s="36"/>
      <c r="L198" s="36"/>
      <c r="M198" s="36"/>
      <c r="N198" s="36"/>
      <c r="O198" s="36"/>
      <c r="P198" s="36"/>
      <c r="Q198" s="36"/>
      <c r="R198" s="36"/>
      <c r="S198" s="36"/>
      <c r="T198" s="36"/>
      <c r="U198" s="36"/>
      <c r="V198" s="36"/>
      <c r="W198" s="36"/>
      <c r="X198" s="36"/>
      <c r="Y198" s="36"/>
      <c r="Z198" s="36"/>
      <c r="AA198" s="36"/>
      <c r="AB198" s="36"/>
      <c r="AD198" s="36"/>
      <c r="AE198" s="59"/>
      <c r="AF198" s="59"/>
      <c r="AG198" s="36"/>
      <c r="BT198" s="267"/>
      <c r="BV198" s="282"/>
      <c r="BW198" s="369"/>
      <c r="BX198" s="369"/>
      <c r="BY198" s="369"/>
      <c r="BZ198" s="369"/>
      <c r="CA198" s="369"/>
      <c r="CB198" s="369"/>
      <c r="CC198" s="369"/>
      <c r="CD198" s="369"/>
      <c r="CE198" s="369"/>
      <c r="CF198" s="369"/>
      <c r="CG198" s="369"/>
      <c r="CH198" s="369"/>
      <c r="CI198" s="369"/>
      <c r="CJ198" s="369"/>
      <c r="CK198" s="369"/>
      <c r="CL198" s="369"/>
      <c r="CM198" s="369"/>
      <c r="CN198" s="369"/>
      <c r="CO198" s="369"/>
      <c r="CP198" s="369"/>
      <c r="CQ198" s="369"/>
      <c r="CR198" s="369"/>
      <c r="CS198" s="369"/>
    </row>
    <row r="199" spans="1:97" s="22" customFormat="1">
      <c r="A199"/>
      <c r="B199" s="36"/>
      <c r="C199" s="36"/>
      <c r="D199" s="36"/>
      <c r="E199" s="36"/>
      <c r="F199" s="36"/>
      <c r="G199" s="36"/>
      <c r="H199" s="36"/>
      <c r="I199" s="36"/>
      <c r="J199" s="36"/>
      <c r="K199" s="36"/>
      <c r="L199" s="36"/>
      <c r="M199" s="36"/>
      <c r="N199" s="36"/>
      <c r="O199" s="36"/>
      <c r="P199" s="36"/>
      <c r="Q199" s="36"/>
      <c r="R199" s="36"/>
      <c r="S199" s="36"/>
      <c r="T199" s="36"/>
      <c r="U199" s="36"/>
      <c r="V199" s="36"/>
      <c r="W199" s="36"/>
      <c r="X199" s="36"/>
      <c r="Y199" s="36"/>
      <c r="Z199" s="36"/>
      <c r="AA199" s="36"/>
      <c r="AB199" s="36"/>
      <c r="AD199" s="36"/>
      <c r="AE199" s="59"/>
      <c r="AF199" s="59"/>
      <c r="AG199" s="36"/>
      <c r="BT199" s="267"/>
      <c r="BV199" s="282"/>
      <c r="BW199" s="369"/>
      <c r="BX199" s="369"/>
      <c r="BY199" s="369"/>
      <c r="BZ199" s="369"/>
      <c r="CA199" s="369"/>
      <c r="CB199" s="369"/>
      <c r="CC199" s="369"/>
      <c r="CD199" s="369"/>
      <c r="CE199" s="369"/>
      <c r="CF199" s="369"/>
      <c r="CG199" s="369"/>
      <c r="CH199" s="369"/>
      <c r="CI199" s="369"/>
      <c r="CJ199" s="369"/>
      <c r="CK199" s="369"/>
      <c r="CL199" s="369"/>
      <c r="CM199" s="369"/>
      <c r="CN199" s="369"/>
      <c r="CO199" s="369"/>
      <c r="CP199" s="369"/>
      <c r="CQ199" s="369"/>
      <c r="CR199" s="369"/>
      <c r="CS199" s="369"/>
    </row>
    <row r="200" spans="1:97" s="22" customFormat="1">
      <c r="A200"/>
      <c r="B200" s="36"/>
      <c r="C200" s="36"/>
      <c r="D200" s="36"/>
      <c r="E200" s="36"/>
      <c r="F200" s="36"/>
      <c r="G200" s="36"/>
      <c r="H200" s="36"/>
      <c r="I200" s="36"/>
      <c r="J200" s="36"/>
      <c r="K200" s="36"/>
      <c r="L200" s="36"/>
      <c r="M200" s="36"/>
      <c r="N200" s="36"/>
      <c r="O200" s="36"/>
      <c r="P200" s="36"/>
      <c r="Q200" s="36"/>
      <c r="R200" s="36"/>
      <c r="S200" s="36"/>
      <c r="T200" s="36"/>
      <c r="U200" s="36"/>
      <c r="V200" s="36"/>
      <c r="W200" s="36"/>
      <c r="X200" s="36"/>
      <c r="Y200" s="36"/>
      <c r="Z200" s="36"/>
      <c r="AA200" s="36"/>
      <c r="AB200" s="36"/>
      <c r="AD200" s="36"/>
      <c r="AE200" s="59"/>
      <c r="AF200" s="59"/>
      <c r="AG200" s="36"/>
      <c r="BT200" s="267"/>
      <c r="BV200" s="282"/>
      <c r="BW200" s="369"/>
      <c r="BX200" s="369"/>
      <c r="BY200" s="369"/>
      <c r="BZ200" s="369"/>
      <c r="CA200" s="369"/>
      <c r="CB200" s="369"/>
      <c r="CC200" s="369"/>
      <c r="CD200" s="369"/>
      <c r="CE200" s="369"/>
      <c r="CF200" s="369"/>
      <c r="CG200" s="369"/>
      <c r="CH200" s="369"/>
      <c r="CI200" s="369"/>
      <c r="CJ200" s="369"/>
      <c r="CK200" s="369"/>
      <c r="CL200" s="369"/>
      <c r="CM200" s="369"/>
      <c r="CN200" s="369"/>
      <c r="CO200" s="369"/>
      <c r="CP200" s="369"/>
      <c r="CQ200" s="369"/>
      <c r="CR200" s="369"/>
      <c r="CS200" s="369"/>
    </row>
    <row r="201" spans="1:97" s="22" customFormat="1">
      <c r="A201"/>
      <c r="B201" s="36"/>
      <c r="C201" s="36"/>
      <c r="D201" s="36"/>
      <c r="E201" s="36"/>
      <c r="F201" s="36"/>
      <c r="G201" s="36"/>
      <c r="H201" s="36"/>
      <c r="I201" s="36"/>
      <c r="J201" s="36"/>
      <c r="K201" s="36"/>
      <c r="L201" s="36"/>
      <c r="M201" s="36"/>
      <c r="N201" s="36"/>
      <c r="O201" s="36"/>
      <c r="P201" s="36"/>
      <c r="Q201" s="36"/>
      <c r="R201" s="36"/>
      <c r="S201" s="36"/>
      <c r="T201" s="36"/>
      <c r="U201" s="36"/>
      <c r="V201" s="36"/>
      <c r="W201" s="36"/>
      <c r="X201" s="36"/>
      <c r="Y201" s="36"/>
      <c r="Z201" s="36"/>
      <c r="AA201" s="36"/>
      <c r="AB201" s="36"/>
      <c r="AD201" s="36"/>
      <c r="AE201" s="59"/>
      <c r="AF201" s="59"/>
      <c r="AG201" s="36"/>
      <c r="BT201" s="267"/>
      <c r="BV201" s="282"/>
      <c r="BW201" s="369"/>
      <c r="BX201" s="369"/>
      <c r="BY201" s="369"/>
      <c r="BZ201" s="369"/>
      <c r="CA201" s="369"/>
      <c r="CB201" s="369"/>
      <c r="CC201" s="369"/>
      <c r="CD201" s="369"/>
      <c r="CE201" s="369"/>
      <c r="CF201" s="369"/>
      <c r="CG201" s="369"/>
      <c r="CH201" s="369"/>
      <c r="CI201" s="369"/>
      <c r="CJ201" s="369"/>
      <c r="CK201" s="369"/>
      <c r="CL201" s="369"/>
      <c r="CM201" s="369"/>
      <c r="CN201" s="369"/>
      <c r="CO201" s="369"/>
      <c r="CP201" s="369"/>
      <c r="CQ201" s="369"/>
      <c r="CR201" s="369"/>
      <c r="CS201" s="369"/>
    </row>
    <row r="202" spans="1:97" s="22" customFormat="1">
      <c r="A202"/>
      <c r="B202" s="36"/>
      <c r="C202" s="36"/>
      <c r="D202" s="36"/>
      <c r="E202" s="36"/>
      <c r="F202" s="36"/>
      <c r="G202" s="36"/>
      <c r="H202" s="36"/>
      <c r="I202" s="36"/>
      <c r="J202" s="36"/>
      <c r="K202" s="36"/>
      <c r="L202" s="36"/>
      <c r="M202" s="36"/>
      <c r="N202" s="36"/>
      <c r="O202" s="36"/>
      <c r="P202" s="36"/>
      <c r="Q202" s="36"/>
      <c r="R202" s="36"/>
      <c r="S202" s="36"/>
      <c r="T202" s="36"/>
      <c r="U202" s="36"/>
      <c r="V202" s="36"/>
      <c r="W202" s="36"/>
      <c r="X202" s="36"/>
      <c r="Y202" s="36"/>
      <c r="Z202" s="36"/>
      <c r="AA202" s="36"/>
      <c r="AB202" s="36"/>
      <c r="AD202" s="36"/>
      <c r="AE202" s="59"/>
      <c r="AF202" s="59"/>
      <c r="AG202" s="36"/>
      <c r="BT202" s="267"/>
      <c r="BV202" s="282"/>
      <c r="BW202" s="369"/>
      <c r="BX202" s="369"/>
      <c r="BY202" s="369"/>
      <c r="BZ202" s="369"/>
      <c r="CA202" s="369"/>
      <c r="CB202" s="369"/>
      <c r="CC202" s="369"/>
      <c r="CD202" s="369"/>
      <c r="CE202" s="369"/>
      <c r="CF202" s="369"/>
      <c r="CG202" s="369"/>
      <c r="CH202" s="369"/>
      <c r="CI202" s="369"/>
      <c r="CJ202" s="369"/>
      <c r="CK202" s="369"/>
      <c r="CL202" s="369"/>
      <c r="CM202" s="369"/>
      <c r="CN202" s="369"/>
      <c r="CO202" s="369"/>
      <c r="CP202" s="369"/>
      <c r="CQ202" s="369"/>
      <c r="CR202" s="369"/>
      <c r="CS202" s="369"/>
    </row>
    <row r="203" spans="1:97" s="22" customFormat="1">
      <c r="A203"/>
      <c r="B203" s="36"/>
      <c r="C203" s="36"/>
      <c r="D203" s="36"/>
      <c r="E203" s="36"/>
      <c r="F203" s="36"/>
      <c r="G203" s="36"/>
      <c r="H203" s="36"/>
      <c r="I203" s="36"/>
      <c r="J203" s="36"/>
      <c r="K203" s="36"/>
      <c r="L203" s="36"/>
      <c r="M203" s="36"/>
      <c r="N203" s="36"/>
      <c r="O203" s="36"/>
      <c r="P203" s="36"/>
      <c r="Q203" s="36"/>
      <c r="R203" s="36"/>
      <c r="S203" s="36"/>
      <c r="T203" s="36"/>
      <c r="U203" s="36"/>
      <c r="V203" s="36"/>
      <c r="W203" s="36"/>
      <c r="X203" s="36"/>
      <c r="Y203" s="36"/>
      <c r="Z203" s="36"/>
      <c r="AA203" s="36"/>
      <c r="AB203" s="36"/>
      <c r="AD203" s="36"/>
      <c r="AE203" s="59"/>
      <c r="AF203" s="59"/>
      <c r="AG203" s="36"/>
      <c r="BT203" s="267"/>
      <c r="BV203" s="282"/>
      <c r="BW203" s="369"/>
      <c r="BX203" s="369"/>
      <c r="BY203" s="369"/>
      <c r="BZ203" s="369"/>
      <c r="CA203" s="369"/>
      <c r="CB203" s="369"/>
      <c r="CC203" s="369"/>
      <c r="CD203" s="369"/>
      <c r="CE203" s="369"/>
      <c r="CF203" s="369"/>
      <c r="CG203" s="369"/>
      <c r="CH203" s="369"/>
      <c r="CI203" s="369"/>
      <c r="CJ203" s="369"/>
      <c r="CK203" s="369"/>
      <c r="CL203" s="369"/>
      <c r="CM203" s="369"/>
      <c r="CN203" s="369"/>
      <c r="CO203" s="369"/>
      <c r="CP203" s="369"/>
      <c r="CQ203" s="369"/>
      <c r="CR203" s="369"/>
      <c r="CS203" s="369"/>
    </row>
    <row r="204" spans="1:97" s="22" customFormat="1">
      <c r="A204"/>
      <c r="B204" s="36"/>
      <c r="C204" s="36"/>
      <c r="D204" s="36"/>
      <c r="E204" s="36"/>
      <c r="F204" s="36"/>
      <c r="G204" s="36"/>
      <c r="H204" s="36"/>
      <c r="I204" s="36"/>
      <c r="J204" s="36"/>
      <c r="K204" s="36"/>
      <c r="L204" s="36"/>
      <c r="M204" s="36"/>
      <c r="N204" s="36"/>
      <c r="O204" s="36"/>
      <c r="P204" s="36"/>
      <c r="Q204" s="36"/>
      <c r="R204" s="36"/>
      <c r="S204" s="36"/>
      <c r="T204" s="36"/>
      <c r="U204" s="36"/>
      <c r="V204" s="36"/>
      <c r="W204" s="36"/>
      <c r="X204" s="36"/>
      <c r="Y204" s="36"/>
      <c r="Z204" s="36"/>
      <c r="AA204" s="36"/>
      <c r="AB204" s="36"/>
      <c r="AD204" s="36"/>
      <c r="AE204" s="59"/>
      <c r="AF204" s="59"/>
      <c r="AG204" s="36"/>
      <c r="BT204" s="267"/>
      <c r="BV204" s="282"/>
      <c r="BW204" s="369"/>
      <c r="BX204" s="369"/>
      <c r="BY204" s="369"/>
      <c r="BZ204" s="369"/>
      <c r="CA204" s="369"/>
      <c r="CB204" s="369"/>
      <c r="CC204" s="369"/>
      <c r="CD204" s="369"/>
      <c r="CE204" s="369"/>
      <c r="CF204" s="369"/>
      <c r="CG204" s="369"/>
      <c r="CH204" s="369"/>
      <c r="CI204" s="369"/>
      <c r="CJ204" s="369"/>
      <c r="CK204" s="369"/>
      <c r="CL204" s="369"/>
      <c r="CM204" s="369"/>
      <c r="CN204" s="369"/>
      <c r="CO204" s="369"/>
      <c r="CP204" s="369"/>
      <c r="CQ204" s="369"/>
      <c r="CR204" s="369"/>
      <c r="CS204" s="369"/>
    </row>
    <row r="205" spans="1:97" s="22" customFormat="1">
      <c r="A205"/>
      <c r="B205" s="36"/>
      <c r="C205" s="36"/>
      <c r="D205" s="36"/>
      <c r="E205" s="36"/>
      <c r="F205" s="36"/>
      <c r="G205" s="36"/>
      <c r="H205" s="36"/>
      <c r="I205" s="36"/>
      <c r="J205" s="36"/>
      <c r="K205" s="36"/>
      <c r="L205" s="36"/>
      <c r="M205" s="36"/>
      <c r="N205" s="36"/>
      <c r="O205" s="36"/>
      <c r="P205" s="36"/>
      <c r="Q205" s="36"/>
      <c r="R205" s="36"/>
      <c r="S205" s="36"/>
      <c r="T205" s="36"/>
      <c r="U205" s="36"/>
      <c r="V205" s="36"/>
      <c r="W205" s="36"/>
      <c r="X205" s="36"/>
      <c r="Y205" s="36"/>
      <c r="Z205" s="36"/>
      <c r="AA205" s="36"/>
      <c r="AB205" s="36"/>
      <c r="AD205" s="36"/>
      <c r="AE205" s="59"/>
      <c r="AF205" s="59"/>
      <c r="AG205" s="36"/>
      <c r="BT205" s="267"/>
      <c r="BV205" s="282"/>
      <c r="BW205" s="369"/>
      <c r="BX205" s="369"/>
      <c r="BY205" s="369"/>
      <c r="BZ205" s="369"/>
      <c r="CA205" s="369"/>
      <c r="CB205" s="369"/>
      <c r="CC205" s="369"/>
      <c r="CD205" s="369"/>
      <c r="CE205" s="369"/>
      <c r="CF205" s="369"/>
      <c r="CG205" s="369"/>
      <c r="CH205" s="369"/>
      <c r="CI205" s="369"/>
      <c r="CJ205" s="369"/>
      <c r="CK205" s="369"/>
      <c r="CL205" s="369"/>
      <c r="CM205" s="369"/>
      <c r="CN205" s="369"/>
      <c r="CO205" s="369"/>
      <c r="CP205" s="369"/>
      <c r="CQ205" s="369"/>
      <c r="CR205" s="369"/>
      <c r="CS205" s="369"/>
    </row>
    <row r="206" spans="1:97" s="22" customFormat="1">
      <c r="A206"/>
      <c r="B206" s="36"/>
      <c r="C206" s="36"/>
      <c r="D206" s="36"/>
      <c r="E206" s="36"/>
      <c r="F206" s="36"/>
      <c r="G206" s="36"/>
      <c r="H206" s="36"/>
      <c r="I206" s="36"/>
      <c r="J206" s="36"/>
      <c r="K206" s="36"/>
      <c r="L206" s="36"/>
      <c r="M206" s="36"/>
      <c r="N206" s="36"/>
      <c r="O206" s="36"/>
      <c r="P206" s="36"/>
      <c r="Q206" s="36"/>
      <c r="R206" s="36"/>
      <c r="S206" s="36"/>
      <c r="T206" s="36"/>
      <c r="U206" s="36"/>
      <c r="V206" s="36"/>
      <c r="W206" s="36"/>
      <c r="X206" s="36"/>
      <c r="Y206" s="36"/>
      <c r="Z206" s="36"/>
      <c r="AA206" s="36"/>
      <c r="AB206" s="36"/>
      <c r="AD206" s="36"/>
      <c r="AE206" s="59"/>
      <c r="AF206" s="59"/>
      <c r="AG206" s="36"/>
      <c r="BT206" s="267"/>
      <c r="BV206" s="282"/>
      <c r="BW206" s="369"/>
      <c r="BX206" s="369"/>
      <c r="BY206" s="369"/>
      <c r="BZ206" s="369"/>
      <c r="CA206" s="369"/>
      <c r="CB206" s="369"/>
      <c r="CC206" s="369"/>
      <c r="CD206" s="369"/>
      <c r="CE206" s="369"/>
      <c r="CF206" s="369"/>
      <c r="CG206" s="369"/>
      <c r="CH206" s="369"/>
      <c r="CI206" s="369"/>
      <c r="CJ206" s="369"/>
      <c r="CK206" s="369"/>
      <c r="CL206" s="369"/>
      <c r="CM206" s="369"/>
      <c r="CN206" s="369"/>
      <c r="CO206" s="369"/>
      <c r="CP206" s="369"/>
      <c r="CQ206" s="369"/>
      <c r="CR206" s="369"/>
      <c r="CS206" s="369"/>
    </row>
    <row r="207" spans="1:97" s="22" customFormat="1">
      <c r="A207"/>
      <c r="B207" s="36"/>
      <c r="C207" s="36"/>
      <c r="D207" s="36"/>
      <c r="E207" s="36"/>
      <c r="F207" s="36"/>
      <c r="G207" s="36"/>
      <c r="H207" s="36"/>
      <c r="I207" s="36"/>
      <c r="J207" s="36"/>
      <c r="K207" s="36"/>
      <c r="L207" s="36"/>
      <c r="M207" s="36"/>
      <c r="N207" s="36"/>
      <c r="O207" s="36"/>
      <c r="P207" s="36"/>
      <c r="Q207" s="36"/>
      <c r="R207" s="36"/>
      <c r="S207" s="36"/>
      <c r="T207" s="36"/>
      <c r="U207" s="36"/>
      <c r="V207" s="36"/>
      <c r="W207" s="36"/>
      <c r="X207" s="36"/>
      <c r="Y207" s="36"/>
      <c r="Z207" s="36"/>
      <c r="AA207" s="36"/>
      <c r="AB207" s="36"/>
      <c r="AD207" s="36"/>
      <c r="AE207" s="59"/>
      <c r="AF207" s="59"/>
      <c r="AG207" s="36"/>
      <c r="BT207" s="267"/>
      <c r="BV207" s="282"/>
      <c r="BW207" s="369"/>
      <c r="BX207" s="369"/>
      <c r="BY207" s="369"/>
      <c r="BZ207" s="369"/>
      <c r="CA207" s="369"/>
      <c r="CB207" s="369"/>
      <c r="CC207" s="369"/>
      <c r="CD207" s="369"/>
      <c r="CE207" s="369"/>
      <c r="CF207" s="369"/>
      <c r="CG207" s="369"/>
      <c r="CH207" s="369"/>
      <c r="CI207" s="369"/>
      <c r="CJ207" s="369"/>
      <c r="CK207" s="369"/>
      <c r="CL207" s="369"/>
      <c r="CM207" s="369"/>
      <c r="CN207" s="369"/>
      <c r="CO207" s="369"/>
      <c r="CP207" s="369"/>
      <c r="CQ207" s="369"/>
      <c r="CR207" s="369"/>
      <c r="CS207" s="369"/>
    </row>
    <row r="208" spans="1:97" s="22" customFormat="1">
      <c r="A208"/>
      <c r="B208" s="36"/>
      <c r="C208" s="36"/>
      <c r="D208" s="36"/>
      <c r="E208" s="36"/>
      <c r="F208" s="36"/>
      <c r="G208" s="36"/>
      <c r="H208" s="36"/>
      <c r="I208" s="36"/>
      <c r="J208" s="36"/>
      <c r="K208" s="36"/>
      <c r="L208" s="36"/>
      <c r="M208" s="36"/>
      <c r="N208" s="36"/>
      <c r="O208" s="36"/>
      <c r="P208" s="36"/>
      <c r="Q208" s="36"/>
      <c r="R208" s="36"/>
      <c r="S208" s="36"/>
      <c r="T208" s="36"/>
      <c r="U208" s="36"/>
      <c r="V208" s="36"/>
      <c r="W208" s="36"/>
      <c r="X208" s="36"/>
      <c r="Y208" s="36"/>
      <c r="Z208" s="36"/>
      <c r="AA208" s="36"/>
      <c r="AB208" s="36"/>
      <c r="AD208" s="36"/>
      <c r="AE208" s="59"/>
      <c r="AF208" s="59"/>
      <c r="AG208" s="36"/>
      <c r="BT208" s="267"/>
      <c r="BV208" s="282"/>
      <c r="BW208" s="369"/>
      <c r="BX208" s="369"/>
      <c r="BY208" s="369"/>
      <c r="BZ208" s="369"/>
      <c r="CA208" s="369"/>
      <c r="CB208" s="369"/>
      <c r="CC208" s="369"/>
      <c r="CD208" s="369"/>
      <c r="CE208" s="369"/>
      <c r="CF208" s="369"/>
      <c r="CG208" s="369"/>
      <c r="CH208" s="369"/>
      <c r="CI208" s="369"/>
      <c r="CJ208" s="369"/>
      <c r="CK208" s="369"/>
      <c r="CL208" s="369"/>
      <c r="CM208" s="369"/>
      <c r="CN208" s="369"/>
      <c r="CO208" s="369"/>
      <c r="CP208" s="369"/>
      <c r="CQ208" s="369"/>
      <c r="CR208" s="369"/>
      <c r="CS208" s="369"/>
    </row>
    <row r="209" spans="1:97" s="22" customFormat="1">
      <c r="A209"/>
      <c r="B209" s="36"/>
      <c r="C209" s="36"/>
      <c r="D209" s="36"/>
      <c r="E209" s="36"/>
      <c r="F209" s="36"/>
      <c r="G209" s="36"/>
      <c r="H209" s="36"/>
      <c r="I209" s="36"/>
      <c r="J209" s="36"/>
      <c r="K209" s="36"/>
      <c r="L209" s="36"/>
      <c r="M209" s="36"/>
      <c r="N209" s="36"/>
      <c r="O209" s="36"/>
      <c r="P209" s="36"/>
      <c r="Q209" s="36"/>
      <c r="R209" s="36"/>
      <c r="S209" s="36"/>
      <c r="T209" s="36"/>
      <c r="U209" s="36"/>
      <c r="V209" s="36"/>
      <c r="W209" s="36"/>
      <c r="X209" s="36"/>
      <c r="Y209" s="36"/>
      <c r="Z209" s="36"/>
      <c r="AA209" s="36"/>
      <c r="AB209" s="36"/>
      <c r="AD209" s="36"/>
      <c r="AE209" s="59"/>
      <c r="AF209" s="59"/>
      <c r="AG209" s="36"/>
      <c r="BT209" s="267"/>
      <c r="BV209" s="282"/>
      <c r="BW209" s="369"/>
      <c r="BX209" s="369"/>
      <c r="BY209" s="369"/>
      <c r="BZ209" s="369"/>
      <c r="CA209" s="369"/>
      <c r="CB209" s="369"/>
      <c r="CC209" s="369"/>
      <c r="CD209" s="369"/>
      <c r="CE209" s="369"/>
      <c r="CF209" s="369"/>
      <c r="CG209" s="369"/>
      <c r="CH209" s="369"/>
      <c r="CI209" s="369"/>
      <c r="CJ209" s="369"/>
      <c r="CK209" s="369"/>
      <c r="CL209" s="369"/>
      <c r="CM209" s="369"/>
      <c r="CN209" s="369"/>
      <c r="CO209" s="369"/>
      <c r="CP209" s="369"/>
      <c r="CQ209" s="369"/>
      <c r="CR209" s="369"/>
      <c r="CS209" s="369"/>
    </row>
    <row r="210" spans="1:97" s="22" customFormat="1">
      <c r="A210"/>
      <c r="B210" s="36"/>
      <c r="C210" s="36"/>
      <c r="D210" s="36"/>
      <c r="E210" s="36"/>
      <c r="F210" s="36"/>
      <c r="G210" s="36"/>
      <c r="H210" s="36"/>
      <c r="I210" s="36"/>
      <c r="J210" s="36"/>
      <c r="K210" s="36"/>
      <c r="L210" s="36"/>
      <c r="M210" s="36"/>
      <c r="N210" s="36"/>
      <c r="O210" s="36"/>
      <c r="P210" s="36"/>
      <c r="Q210" s="36"/>
      <c r="R210" s="36"/>
      <c r="S210" s="36"/>
      <c r="T210" s="36"/>
      <c r="U210" s="36"/>
      <c r="V210" s="36"/>
      <c r="W210" s="36"/>
      <c r="X210" s="36"/>
      <c r="Y210" s="36"/>
      <c r="Z210" s="36"/>
      <c r="AA210" s="36"/>
      <c r="AB210" s="36"/>
      <c r="AD210" s="36"/>
      <c r="AE210" s="59"/>
      <c r="AF210" s="59"/>
      <c r="AG210" s="36"/>
      <c r="BT210" s="267"/>
      <c r="BV210" s="282"/>
      <c r="BW210" s="369"/>
      <c r="BX210" s="369"/>
      <c r="BY210" s="369"/>
      <c r="BZ210" s="369"/>
      <c r="CA210" s="369"/>
      <c r="CB210" s="369"/>
      <c r="CC210" s="369"/>
      <c r="CD210" s="369"/>
      <c r="CE210" s="369"/>
      <c r="CF210" s="369"/>
      <c r="CG210" s="369"/>
      <c r="CH210" s="369"/>
      <c r="CI210" s="369"/>
      <c r="CJ210" s="369"/>
      <c r="CK210" s="369"/>
      <c r="CL210" s="369"/>
      <c r="CM210" s="369"/>
      <c r="CN210" s="369"/>
      <c r="CO210" s="369"/>
      <c r="CP210" s="369"/>
      <c r="CQ210" s="369"/>
      <c r="CR210" s="369"/>
      <c r="CS210" s="369"/>
    </row>
    <row r="211" spans="1:97" s="22" customFormat="1">
      <c r="A211"/>
      <c r="B211" s="36"/>
      <c r="C211" s="36"/>
      <c r="D211" s="36"/>
      <c r="E211" s="36"/>
      <c r="F211" s="36"/>
      <c r="G211" s="36"/>
      <c r="H211" s="36"/>
      <c r="I211" s="36"/>
      <c r="J211" s="36"/>
      <c r="K211" s="36"/>
      <c r="L211" s="36"/>
      <c r="M211" s="36"/>
      <c r="N211" s="36"/>
      <c r="O211" s="36"/>
      <c r="P211" s="36"/>
      <c r="Q211" s="36"/>
      <c r="R211" s="36"/>
      <c r="S211" s="36"/>
      <c r="T211" s="36"/>
      <c r="U211" s="36"/>
      <c r="V211" s="36"/>
      <c r="W211" s="36"/>
      <c r="X211" s="36"/>
      <c r="Y211" s="36"/>
      <c r="Z211" s="36"/>
      <c r="AA211" s="36"/>
      <c r="AB211" s="36"/>
      <c r="AD211" s="36"/>
      <c r="AE211" s="59"/>
      <c r="AF211" s="59"/>
      <c r="AG211" s="36"/>
      <c r="BT211" s="267"/>
      <c r="BV211" s="282"/>
      <c r="BW211" s="369"/>
      <c r="BX211" s="369"/>
      <c r="BY211" s="369"/>
      <c r="BZ211" s="369"/>
      <c r="CA211" s="369"/>
      <c r="CB211" s="369"/>
      <c r="CC211" s="369"/>
      <c r="CD211" s="369"/>
      <c r="CE211" s="369"/>
      <c r="CF211" s="369"/>
      <c r="CG211" s="369"/>
      <c r="CH211" s="369"/>
      <c r="CI211" s="369"/>
      <c r="CJ211" s="369"/>
      <c r="CK211" s="369"/>
      <c r="CL211" s="369"/>
      <c r="CM211" s="369"/>
      <c r="CN211" s="369"/>
      <c r="CO211" s="369"/>
      <c r="CP211" s="369"/>
      <c r="CQ211" s="369"/>
      <c r="CR211" s="369"/>
      <c r="CS211" s="369"/>
    </row>
    <row r="212" spans="1:97" s="22" customFormat="1">
      <c r="A212"/>
      <c r="B212" s="36"/>
      <c r="C212" s="36"/>
      <c r="D212" s="36"/>
      <c r="E212" s="36"/>
      <c r="F212" s="36"/>
      <c r="G212" s="36"/>
      <c r="H212" s="36"/>
      <c r="I212" s="36"/>
      <c r="J212" s="36"/>
      <c r="K212" s="36"/>
      <c r="L212" s="36"/>
      <c r="M212" s="36"/>
      <c r="N212" s="36"/>
      <c r="O212" s="36"/>
      <c r="P212" s="36"/>
      <c r="Q212" s="36"/>
      <c r="R212" s="36"/>
      <c r="S212" s="36"/>
      <c r="T212" s="36"/>
      <c r="U212" s="36"/>
      <c r="V212" s="36"/>
      <c r="W212" s="36"/>
      <c r="X212" s="36"/>
      <c r="Y212" s="36"/>
      <c r="Z212" s="36"/>
      <c r="AA212" s="36"/>
      <c r="AB212" s="36"/>
      <c r="AD212" s="36"/>
      <c r="AE212" s="59"/>
      <c r="AF212" s="59"/>
      <c r="AG212" s="36"/>
      <c r="BT212" s="267"/>
      <c r="BV212" s="282"/>
      <c r="BW212" s="369"/>
      <c r="BX212" s="369"/>
      <c r="BY212" s="369"/>
      <c r="BZ212" s="369"/>
      <c r="CA212" s="369"/>
      <c r="CB212" s="369"/>
      <c r="CC212" s="369"/>
      <c r="CD212" s="369"/>
      <c r="CE212" s="369"/>
      <c r="CF212" s="369"/>
      <c r="CG212" s="369"/>
      <c r="CH212" s="369"/>
      <c r="CI212" s="369"/>
      <c r="CJ212" s="369"/>
      <c r="CK212" s="369"/>
      <c r="CL212" s="369"/>
      <c r="CM212" s="369"/>
      <c r="CN212" s="369"/>
      <c r="CO212" s="369"/>
      <c r="CP212" s="369"/>
      <c r="CQ212" s="369"/>
      <c r="CR212" s="369"/>
      <c r="CS212" s="369"/>
    </row>
    <row r="213" spans="1:97" s="22" customFormat="1">
      <c r="A213"/>
      <c r="B213" s="36"/>
      <c r="C213" s="36"/>
      <c r="D213" s="36"/>
      <c r="E213" s="36"/>
      <c r="F213" s="36"/>
      <c r="G213" s="36"/>
      <c r="H213" s="36"/>
      <c r="I213" s="36"/>
      <c r="J213" s="36"/>
      <c r="K213" s="36"/>
      <c r="L213" s="36"/>
      <c r="M213" s="36"/>
      <c r="N213" s="36"/>
      <c r="O213" s="36"/>
      <c r="P213" s="36"/>
      <c r="Q213" s="36"/>
      <c r="R213" s="36"/>
      <c r="S213" s="36"/>
      <c r="T213" s="36"/>
      <c r="U213" s="36"/>
      <c r="V213" s="36"/>
      <c r="W213" s="36"/>
      <c r="X213" s="36"/>
      <c r="Y213" s="36"/>
      <c r="Z213" s="36"/>
      <c r="AA213" s="36"/>
      <c r="AB213" s="36"/>
      <c r="AD213" s="36"/>
      <c r="AE213" s="59"/>
      <c r="AF213" s="59"/>
      <c r="AG213" s="36"/>
      <c r="BT213" s="267"/>
      <c r="BV213" s="282"/>
      <c r="BW213" s="369"/>
      <c r="BX213" s="369"/>
      <c r="BY213" s="369"/>
      <c r="BZ213" s="369"/>
      <c r="CA213" s="369"/>
      <c r="CB213" s="369"/>
      <c r="CC213" s="369"/>
      <c r="CD213" s="369"/>
      <c r="CE213" s="369"/>
      <c r="CF213" s="369"/>
      <c r="CG213" s="369"/>
      <c r="CH213" s="369"/>
      <c r="CI213" s="369"/>
      <c r="CJ213" s="369"/>
      <c r="CK213" s="369"/>
      <c r="CL213" s="369"/>
      <c r="CM213" s="369"/>
      <c r="CN213" s="369"/>
      <c r="CO213" s="369"/>
      <c r="CP213" s="369"/>
      <c r="CQ213" s="369"/>
      <c r="CR213" s="369"/>
      <c r="CS213" s="369"/>
    </row>
    <row r="214" spans="1:97" s="22" customFormat="1">
      <c r="A214"/>
      <c r="B214" s="36"/>
      <c r="C214" s="36"/>
      <c r="D214" s="36"/>
      <c r="E214" s="36"/>
      <c r="F214" s="36"/>
      <c r="G214" s="36"/>
      <c r="H214" s="36"/>
      <c r="I214" s="36"/>
      <c r="J214" s="36"/>
      <c r="K214" s="36"/>
      <c r="L214" s="36"/>
      <c r="M214" s="36"/>
      <c r="N214" s="36"/>
      <c r="O214" s="36"/>
      <c r="P214" s="36"/>
      <c r="Q214" s="36"/>
      <c r="R214" s="36"/>
      <c r="S214" s="36"/>
      <c r="T214" s="36"/>
      <c r="U214" s="36"/>
      <c r="V214" s="36"/>
      <c r="W214" s="36"/>
      <c r="X214" s="36"/>
      <c r="Y214" s="36"/>
      <c r="Z214" s="36"/>
      <c r="AA214" s="36"/>
      <c r="AB214" s="36"/>
      <c r="AD214" s="36"/>
      <c r="AE214" s="59"/>
      <c r="AF214" s="59"/>
      <c r="AG214" s="36"/>
      <c r="BT214" s="267"/>
      <c r="BV214" s="282"/>
      <c r="BW214" s="369"/>
      <c r="BX214" s="369"/>
      <c r="BY214" s="369"/>
      <c r="BZ214" s="369"/>
      <c r="CA214" s="369"/>
      <c r="CB214" s="369"/>
      <c r="CC214" s="369"/>
      <c r="CD214" s="369"/>
      <c r="CE214" s="369"/>
      <c r="CF214" s="369"/>
      <c r="CG214" s="369"/>
      <c r="CH214" s="369"/>
      <c r="CI214" s="369"/>
      <c r="CJ214" s="369"/>
      <c r="CK214" s="369"/>
      <c r="CL214" s="369"/>
      <c r="CM214" s="369"/>
      <c r="CN214" s="369"/>
      <c r="CO214" s="369"/>
      <c r="CP214" s="369"/>
      <c r="CQ214" s="369"/>
      <c r="CR214" s="369"/>
      <c r="CS214" s="369"/>
    </row>
    <row r="215" spans="1:97" s="22" customFormat="1">
      <c r="A215"/>
      <c r="B215" s="36"/>
      <c r="C215" s="36"/>
      <c r="D215" s="36"/>
      <c r="E215" s="36"/>
      <c r="F215" s="36"/>
      <c r="G215" s="36"/>
      <c r="H215" s="36"/>
      <c r="I215" s="36"/>
      <c r="J215" s="36"/>
      <c r="K215" s="36"/>
      <c r="L215" s="36"/>
      <c r="M215" s="36"/>
      <c r="N215" s="36"/>
      <c r="O215" s="36"/>
      <c r="P215" s="36"/>
      <c r="Q215" s="36"/>
      <c r="R215" s="36"/>
      <c r="S215" s="36"/>
      <c r="T215" s="36"/>
      <c r="U215" s="36"/>
      <c r="V215" s="36"/>
      <c r="W215" s="36"/>
      <c r="X215" s="36"/>
      <c r="Y215" s="36"/>
      <c r="Z215" s="36"/>
      <c r="AA215" s="36"/>
      <c r="AB215" s="36"/>
      <c r="AD215" s="36"/>
      <c r="AE215" s="59"/>
      <c r="AF215" s="59"/>
      <c r="AG215" s="36"/>
      <c r="BT215" s="267"/>
      <c r="BV215" s="282"/>
      <c r="BW215" s="369"/>
      <c r="BX215" s="369"/>
      <c r="BY215" s="369"/>
      <c r="BZ215" s="369"/>
      <c r="CA215" s="369"/>
      <c r="CB215" s="369"/>
      <c r="CC215" s="369"/>
      <c r="CD215" s="369"/>
      <c r="CE215" s="369"/>
      <c r="CF215" s="369"/>
      <c r="CG215" s="369"/>
      <c r="CH215" s="369"/>
      <c r="CI215" s="369"/>
      <c r="CJ215" s="369"/>
      <c r="CK215" s="369"/>
      <c r="CL215" s="369"/>
      <c r="CM215" s="369"/>
      <c r="CN215" s="369"/>
      <c r="CO215" s="369"/>
      <c r="CP215" s="369"/>
      <c r="CQ215" s="369"/>
      <c r="CR215" s="369"/>
      <c r="CS215" s="369"/>
    </row>
    <row r="216" spans="1:97" s="22" customFormat="1">
      <c r="A216"/>
      <c r="B216" s="36"/>
      <c r="C216" s="36"/>
      <c r="D216" s="36"/>
      <c r="E216" s="36"/>
      <c r="F216" s="36"/>
      <c r="G216" s="36"/>
      <c r="H216" s="36"/>
      <c r="I216" s="36"/>
      <c r="J216" s="36"/>
      <c r="K216" s="36"/>
      <c r="L216" s="36"/>
      <c r="M216" s="36"/>
      <c r="N216" s="36"/>
      <c r="O216" s="36"/>
      <c r="P216" s="36"/>
      <c r="Q216" s="36"/>
      <c r="R216" s="36"/>
      <c r="S216" s="36"/>
      <c r="T216" s="36"/>
      <c r="U216" s="36"/>
      <c r="V216" s="36"/>
      <c r="W216" s="36"/>
      <c r="X216" s="36"/>
      <c r="Y216" s="36"/>
      <c r="Z216" s="36"/>
      <c r="AA216" s="36"/>
      <c r="AB216" s="36"/>
      <c r="AD216" s="36"/>
      <c r="AE216" s="59"/>
      <c r="AF216" s="59"/>
      <c r="AG216" s="36"/>
      <c r="BT216" s="267"/>
      <c r="BV216" s="282"/>
      <c r="BW216" s="369"/>
      <c r="BX216" s="369"/>
      <c r="BY216" s="369"/>
      <c r="BZ216" s="369"/>
      <c r="CA216" s="369"/>
      <c r="CB216" s="369"/>
      <c r="CC216" s="369"/>
      <c r="CD216" s="369"/>
      <c r="CE216" s="369"/>
      <c r="CF216" s="369"/>
      <c r="CG216" s="369"/>
      <c r="CH216" s="369"/>
      <c r="CI216" s="369"/>
      <c r="CJ216" s="369"/>
      <c r="CK216" s="369"/>
      <c r="CL216" s="369"/>
      <c r="CM216" s="369"/>
      <c r="CN216" s="369"/>
      <c r="CO216" s="369"/>
      <c r="CP216" s="369"/>
      <c r="CQ216" s="369"/>
      <c r="CR216" s="369"/>
      <c r="CS216" s="369"/>
    </row>
    <row r="217" spans="1:97" s="22" customFormat="1">
      <c r="A217"/>
      <c r="B217" s="36"/>
      <c r="C217" s="36"/>
      <c r="D217" s="36"/>
      <c r="E217" s="36"/>
      <c r="F217" s="36"/>
      <c r="G217" s="36"/>
      <c r="H217" s="36"/>
      <c r="I217" s="36"/>
      <c r="J217" s="36"/>
      <c r="K217" s="36"/>
      <c r="L217" s="36"/>
      <c r="M217" s="36"/>
      <c r="N217" s="36"/>
      <c r="O217" s="36"/>
      <c r="P217" s="36"/>
      <c r="Q217" s="36"/>
      <c r="R217" s="36"/>
      <c r="S217" s="36"/>
      <c r="T217" s="36"/>
      <c r="U217" s="36"/>
      <c r="V217" s="36"/>
      <c r="W217" s="36"/>
      <c r="X217" s="36"/>
      <c r="Y217" s="36"/>
      <c r="Z217" s="36"/>
      <c r="AA217" s="36"/>
      <c r="AB217" s="36"/>
      <c r="AD217" s="36"/>
      <c r="AE217" s="59"/>
      <c r="AF217" s="59"/>
      <c r="AG217" s="36"/>
      <c r="BT217" s="267"/>
      <c r="BV217" s="282"/>
      <c r="BW217" s="369"/>
      <c r="BX217" s="369"/>
      <c r="BY217" s="369"/>
      <c r="BZ217" s="369"/>
      <c r="CA217" s="369"/>
      <c r="CB217" s="369"/>
      <c r="CC217" s="369"/>
      <c r="CD217" s="369"/>
      <c r="CE217" s="369"/>
      <c r="CF217" s="369"/>
      <c r="CG217" s="369"/>
      <c r="CH217" s="369"/>
      <c r="CI217" s="369"/>
      <c r="CJ217" s="369"/>
      <c r="CK217" s="369"/>
      <c r="CL217" s="369"/>
      <c r="CM217" s="369"/>
      <c r="CN217" s="369"/>
      <c r="CO217" s="369"/>
      <c r="CP217" s="369"/>
      <c r="CQ217" s="369"/>
      <c r="CR217" s="369"/>
      <c r="CS217" s="369"/>
    </row>
    <row r="218" spans="1:97" s="22" customFormat="1">
      <c r="A218"/>
      <c r="B218" s="36"/>
      <c r="C218" s="36"/>
      <c r="D218" s="36"/>
      <c r="E218" s="36"/>
      <c r="F218" s="36"/>
      <c r="G218" s="36"/>
      <c r="H218" s="36"/>
      <c r="I218" s="36"/>
      <c r="J218" s="36"/>
      <c r="K218" s="36"/>
      <c r="L218" s="36"/>
      <c r="M218" s="36"/>
      <c r="N218" s="36"/>
      <c r="O218" s="36"/>
      <c r="P218" s="36"/>
      <c r="Q218" s="36"/>
      <c r="R218" s="36"/>
      <c r="S218" s="36"/>
      <c r="T218" s="36"/>
      <c r="U218" s="36"/>
      <c r="V218" s="36"/>
      <c r="W218" s="36"/>
      <c r="X218" s="36"/>
      <c r="Y218" s="36"/>
      <c r="Z218" s="36"/>
      <c r="AA218" s="36"/>
      <c r="AB218" s="36"/>
      <c r="AD218" s="36"/>
      <c r="AE218" s="59"/>
      <c r="AF218" s="59"/>
      <c r="AG218" s="36"/>
      <c r="BT218" s="267"/>
      <c r="BV218" s="282"/>
      <c r="BW218" s="369"/>
      <c r="BX218" s="369"/>
      <c r="BY218" s="369"/>
      <c r="BZ218" s="369"/>
      <c r="CA218" s="369"/>
      <c r="CB218" s="369"/>
      <c r="CC218" s="369"/>
      <c r="CD218" s="369"/>
      <c r="CE218" s="369"/>
      <c r="CF218" s="369"/>
      <c r="CG218" s="369"/>
      <c r="CH218" s="369"/>
      <c r="CI218" s="369"/>
      <c r="CJ218" s="369"/>
      <c r="CK218" s="369"/>
      <c r="CL218" s="369"/>
      <c r="CM218" s="369"/>
      <c r="CN218" s="369"/>
      <c r="CO218" s="369"/>
      <c r="CP218" s="369"/>
      <c r="CQ218" s="369"/>
      <c r="CR218" s="369"/>
      <c r="CS218" s="369"/>
    </row>
    <row r="219" spans="1:97" s="22" customFormat="1">
      <c r="A219"/>
      <c r="B219" s="36"/>
      <c r="C219" s="36"/>
      <c r="D219" s="36"/>
      <c r="E219" s="36"/>
      <c r="F219" s="36"/>
      <c r="G219" s="36"/>
      <c r="H219" s="36"/>
      <c r="I219" s="36"/>
      <c r="J219" s="36"/>
      <c r="K219" s="36"/>
      <c r="L219" s="36"/>
      <c r="M219" s="36"/>
      <c r="N219" s="36"/>
      <c r="O219" s="36"/>
      <c r="P219" s="36"/>
      <c r="Q219" s="36"/>
      <c r="R219" s="36"/>
      <c r="S219" s="36"/>
      <c r="T219" s="36"/>
      <c r="U219" s="36"/>
      <c r="V219" s="36"/>
      <c r="W219" s="36"/>
      <c r="X219" s="36"/>
      <c r="Y219" s="36"/>
      <c r="Z219" s="36"/>
      <c r="AA219" s="36"/>
      <c r="AB219" s="36"/>
      <c r="AD219" s="36"/>
      <c r="AE219" s="59"/>
      <c r="AF219" s="59"/>
      <c r="AG219" s="36"/>
      <c r="BT219" s="267"/>
      <c r="BV219" s="282"/>
      <c r="BW219" s="369"/>
      <c r="BX219" s="369"/>
      <c r="BY219" s="369"/>
      <c r="BZ219" s="369"/>
      <c r="CA219" s="369"/>
      <c r="CB219" s="369"/>
      <c r="CC219" s="369"/>
      <c r="CD219" s="369"/>
      <c r="CE219" s="369"/>
      <c r="CF219" s="369"/>
      <c r="CG219" s="369"/>
      <c r="CH219" s="369"/>
      <c r="CI219" s="369"/>
      <c r="CJ219" s="369"/>
      <c r="CK219" s="369"/>
      <c r="CL219" s="369"/>
      <c r="CM219" s="369"/>
      <c r="CN219" s="369"/>
      <c r="CO219" s="369"/>
      <c r="CP219" s="369"/>
      <c r="CQ219" s="369"/>
      <c r="CR219" s="369"/>
      <c r="CS219" s="369"/>
    </row>
    <row r="220" spans="1:97" s="22" customFormat="1">
      <c r="A220"/>
      <c r="B220" s="36"/>
      <c r="C220" s="36"/>
      <c r="D220" s="36"/>
      <c r="E220" s="36"/>
      <c r="F220" s="36"/>
      <c r="G220" s="36"/>
      <c r="H220" s="36"/>
      <c r="I220" s="36"/>
      <c r="J220" s="36"/>
      <c r="K220" s="36"/>
      <c r="L220" s="36"/>
      <c r="M220" s="36"/>
      <c r="N220" s="36"/>
      <c r="O220" s="36"/>
      <c r="P220" s="36"/>
      <c r="Q220" s="36"/>
      <c r="R220" s="36"/>
      <c r="S220" s="36"/>
      <c r="T220" s="36"/>
      <c r="U220" s="36"/>
      <c r="V220" s="36"/>
      <c r="W220" s="36"/>
      <c r="X220" s="36"/>
      <c r="Y220" s="36"/>
      <c r="Z220" s="36"/>
      <c r="AA220" s="36"/>
      <c r="AB220" s="36"/>
      <c r="AD220" s="36"/>
      <c r="AE220" s="59"/>
      <c r="AF220" s="59"/>
      <c r="AG220" s="36"/>
      <c r="BT220" s="267"/>
      <c r="BV220" s="282"/>
      <c r="BW220" s="369"/>
      <c r="BX220" s="369"/>
      <c r="BY220" s="369"/>
      <c r="BZ220" s="369"/>
      <c r="CA220" s="369"/>
      <c r="CB220" s="369"/>
      <c r="CC220" s="369"/>
      <c r="CD220" s="369"/>
      <c r="CE220" s="369"/>
      <c r="CF220" s="369"/>
      <c r="CG220" s="369"/>
      <c r="CH220" s="369"/>
      <c r="CI220" s="369"/>
      <c r="CJ220" s="369"/>
      <c r="CK220" s="369"/>
      <c r="CL220" s="369"/>
      <c r="CM220" s="369"/>
      <c r="CN220" s="369"/>
      <c r="CO220" s="369"/>
      <c r="CP220" s="369"/>
      <c r="CQ220" s="369"/>
      <c r="CR220" s="369"/>
      <c r="CS220" s="369"/>
    </row>
    <row r="221" spans="1:97" s="22" customFormat="1">
      <c r="A221"/>
      <c r="B221" s="36"/>
      <c r="C221" s="36"/>
      <c r="D221" s="36"/>
      <c r="E221" s="36"/>
      <c r="F221" s="36"/>
      <c r="G221" s="36"/>
      <c r="H221" s="36"/>
      <c r="I221" s="36"/>
      <c r="J221" s="36"/>
      <c r="K221" s="36"/>
      <c r="L221" s="36"/>
      <c r="M221" s="36"/>
      <c r="N221" s="36"/>
      <c r="O221" s="36"/>
      <c r="P221" s="36"/>
      <c r="Q221" s="36"/>
      <c r="R221" s="36"/>
      <c r="S221" s="36"/>
      <c r="T221" s="36"/>
      <c r="U221" s="36"/>
      <c r="V221" s="36"/>
      <c r="W221" s="36"/>
      <c r="X221" s="36"/>
      <c r="Y221" s="36"/>
      <c r="Z221" s="36"/>
      <c r="AA221" s="36"/>
      <c r="AB221" s="36"/>
      <c r="AD221" s="36"/>
      <c r="AE221" s="59"/>
      <c r="AF221" s="59"/>
      <c r="AG221" s="36"/>
      <c r="BT221" s="267"/>
      <c r="BV221" s="282"/>
      <c r="BW221" s="369"/>
      <c r="BX221" s="369"/>
      <c r="BY221" s="369"/>
      <c r="BZ221" s="369"/>
      <c r="CA221" s="369"/>
      <c r="CB221" s="369"/>
      <c r="CC221" s="369"/>
      <c r="CD221" s="369"/>
      <c r="CE221" s="369"/>
      <c r="CF221" s="369"/>
      <c r="CG221" s="369"/>
      <c r="CH221" s="369"/>
      <c r="CI221" s="369"/>
      <c r="CJ221" s="369"/>
      <c r="CK221" s="369"/>
      <c r="CL221" s="369"/>
      <c r="CM221" s="369"/>
      <c r="CN221" s="369"/>
      <c r="CO221" s="369"/>
      <c r="CP221" s="369"/>
      <c r="CQ221" s="369"/>
      <c r="CR221" s="369"/>
      <c r="CS221" s="369"/>
    </row>
    <row r="222" spans="1:97" s="22" customFormat="1">
      <c r="A222"/>
      <c r="B222" s="36"/>
      <c r="C222" s="36"/>
      <c r="D222" s="36"/>
      <c r="E222" s="36"/>
      <c r="F222" s="36"/>
      <c r="G222" s="36"/>
      <c r="H222" s="36"/>
      <c r="I222" s="36"/>
      <c r="J222" s="36"/>
      <c r="K222" s="36"/>
      <c r="L222" s="36"/>
      <c r="M222" s="36"/>
      <c r="N222" s="36"/>
      <c r="O222" s="36"/>
      <c r="P222" s="36"/>
      <c r="Q222" s="36"/>
      <c r="R222" s="36"/>
      <c r="S222" s="36"/>
      <c r="T222" s="36"/>
      <c r="U222" s="36"/>
      <c r="V222" s="36"/>
      <c r="W222" s="36"/>
      <c r="X222" s="36"/>
      <c r="Y222" s="36"/>
      <c r="Z222" s="36"/>
      <c r="AA222" s="36"/>
      <c r="AB222" s="36"/>
      <c r="AD222" s="36"/>
      <c r="AE222" s="59"/>
      <c r="AF222" s="59"/>
      <c r="AG222" s="36"/>
      <c r="BT222" s="267"/>
      <c r="BV222" s="282"/>
      <c r="BW222" s="369"/>
      <c r="BX222" s="369"/>
      <c r="BY222" s="369"/>
      <c r="BZ222" s="369"/>
      <c r="CA222" s="369"/>
      <c r="CB222" s="369"/>
      <c r="CC222" s="369"/>
      <c r="CD222" s="369"/>
      <c r="CE222" s="369"/>
      <c r="CF222" s="369"/>
      <c r="CG222" s="369"/>
      <c r="CH222" s="369"/>
      <c r="CI222" s="369"/>
      <c r="CJ222" s="369"/>
      <c r="CK222" s="369"/>
      <c r="CL222" s="369"/>
      <c r="CM222" s="369"/>
      <c r="CN222" s="369"/>
      <c r="CO222" s="369"/>
      <c r="CP222" s="369"/>
      <c r="CQ222" s="369"/>
      <c r="CR222" s="369"/>
      <c r="CS222" s="369"/>
    </row>
    <row r="223" spans="1:97" s="22" customFormat="1">
      <c r="A223"/>
      <c r="B223" s="36"/>
      <c r="C223" s="36"/>
      <c r="D223" s="36"/>
      <c r="E223" s="36"/>
      <c r="F223" s="36"/>
      <c r="G223" s="36"/>
      <c r="H223" s="36"/>
      <c r="I223" s="36"/>
      <c r="J223" s="36"/>
      <c r="K223" s="36"/>
      <c r="L223" s="36"/>
      <c r="M223" s="36"/>
      <c r="N223" s="36"/>
      <c r="O223" s="36"/>
      <c r="P223" s="36"/>
      <c r="Q223" s="36"/>
      <c r="R223" s="36"/>
      <c r="S223" s="36"/>
      <c r="T223" s="36"/>
      <c r="U223" s="36"/>
      <c r="V223" s="36"/>
      <c r="W223" s="36"/>
      <c r="X223" s="36"/>
      <c r="Y223" s="36"/>
      <c r="Z223" s="36"/>
      <c r="AA223" s="36"/>
      <c r="AB223" s="36"/>
      <c r="AD223" s="36"/>
      <c r="AE223" s="59"/>
      <c r="AF223" s="59"/>
      <c r="AG223" s="36"/>
      <c r="BT223" s="267"/>
      <c r="BV223" s="282"/>
      <c r="BW223" s="369"/>
      <c r="BX223" s="369"/>
      <c r="BY223" s="369"/>
      <c r="BZ223" s="369"/>
      <c r="CA223" s="369"/>
      <c r="CB223" s="369"/>
      <c r="CC223" s="369"/>
      <c r="CD223" s="369"/>
      <c r="CE223" s="369"/>
      <c r="CF223" s="369"/>
      <c r="CG223" s="369"/>
      <c r="CH223" s="369"/>
      <c r="CI223" s="369"/>
      <c r="CJ223" s="369"/>
      <c r="CK223" s="369"/>
      <c r="CL223" s="369"/>
      <c r="CM223" s="369"/>
      <c r="CN223" s="369"/>
      <c r="CO223" s="369"/>
      <c r="CP223" s="369"/>
      <c r="CQ223" s="369"/>
      <c r="CR223" s="369"/>
      <c r="CS223" s="369"/>
    </row>
    <row r="224" spans="1:97" s="22" customFormat="1">
      <c r="A224"/>
      <c r="B224" s="36"/>
      <c r="C224" s="36"/>
      <c r="D224" s="36"/>
      <c r="E224" s="36"/>
      <c r="F224" s="36"/>
      <c r="G224" s="36"/>
      <c r="H224" s="36"/>
      <c r="I224" s="36"/>
      <c r="J224" s="36"/>
      <c r="K224" s="36"/>
      <c r="L224" s="36"/>
      <c r="M224" s="36"/>
      <c r="N224" s="36"/>
      <c r="O224" s="36"/>
      <c r="P224" s="36"/>
      <c r="Q224" s="36"/>
      <c r="R224" s="36"/>
      <c r="S224" s="36"/>
      <c r="T224" s="36"/>
      <c r="U224" s="36"/>
      <c r="V224" s="36"/>
      <c r="W224" s="36"/>
      <c r="X224" s="36"/>
      <c r="Y224" s="36"/>
      <c r="Z224" s="36"/>
      <c r="AA224" s="36"/>
      <c r="AB224" s="36"/>
      <c r="AD224" s="36"/>
      <c r="AE224" s="59"/>
      <c r="AF224" s="59"/>
      <c r="AG224" s="36"/>
      <c r="BT224" s="267"/>
      <c r="BV224" s="282"/>
      <c r="BW224" s="369"/>
      <c r="BX224" s="369"/>
      <c r="BY224" s="369"/>
      <c r="BZ224" s="369"/>
      <c r="CA224" s="369"/>
      <c r="CB224" s="369"/>
      <c r="CC224" s="369"/>
      <c r="CD224" s="369"/>
      <c r="CE224" s="369"/>
      <c r="CF224" s="369"/>
      <c r="CG224" s="369"/>
      <c r="CH224" s="369"/>
      <c r="CI224" s="369"/>
      <c r="CJ224" s="369"/>
      <c r="CK224" s="369"/>
      <c r="CL224" s="369"/>
      <c r="CM224" s="369"/>
      <c r="CN224" s="369"/>
      <c r="CO224" s="369"/>
      <c r="CP224" s="369"/>
      <c r="CQ224" s="369"/>
      <c r="CR224" s="369"/>
      <c r="CS224" s="369"/>
    </row>
    <row r="225" spans="1:97" s="22" customFormat="1">
      <c r="A225"/>
      <c r="B225" s="36"/>
      <c r="C225" s="36"/>
      <c r="D225" s="36"/>
      <c r="E225" s="36"/>
      <c r="F225" s="36"/>
      <c r="G225" s="36"/>
      <c r="H225" s="36"/>
      <c r="I225" s="36"/>
      <c r="J225" s="36"/>
      <c r="K225" s="36"/>
      <c r="L225" s="36"/>
      <c r="M225" s="36"/>
      <c r="N225" s="36"/>
      <c r="O225" s="36"/>
      <c r="P225" s="36"/>
      <c r="Q225" s="36"/>
      <c r="R225" s="36"/>
      <c r="S225" s="36"/>
      <c r="T225" s="36"/>
      <c r="U225" s="36"/>
      <c r="V225" s="36"/>
      <c r="W225" s="36"/>
      <c r="X225" s="36"/>
      <c r="Y225" s="36"/>
      <c r="Z225" s="36"/>
      <c r="AA225" s="36"/>
      <c r="AB225" s="36"/>
      <c r="AD225" s="36"/>
      <c r="AE225" s="59"/>
      <c r="AF225" s="59"/>
      <c r="AG225" s="36"/>
      <c r="BT225" s="267"/>
      <c r="BV225" s="282"/>
      <c r="BW225" s="369"/>
      <c r="BX225" s="369"/>
      <c r="BY225" s="369"/>
      <c r="BZ225" s="369"/>
      <c r="CA225" s="369"/>
      <c r="CB225" s="369"/>
      <c r="CC225" s="369"/>
      <c r="CD225" s="369"/>
      <c r="CE225" s="369"/>
      <c r="CF225" s="369"/>
      <c r="CG225" s="369"/>
      <c r="CH225" s="369"/>
      <c r="CI225" s="369"/>
      <c r="CJ225" s="369"/>
      <c r="CK225" s="369"/>
      <c r="CL225" s="369"/>
      <c r="CM225" s="369"/>
      <c r="CN225" s="369"/>
      <c r="CO225" s="369"/>
      <c r="CP225" s="369"/>
      <c r="CQ225" s="369"/>
      <c r="CR225" s="369"/>
      <c r="CS225" s="369"/>
    </row>
    <row r="226" spans="1:97" s="22" customFormat="1">
      <c r="A226"/>
      <c r="B226" s="36"/>
      <c r="C226" s="36"/>
      <c r="D226" s="36"/>
      <c r="E226" s="36"/>
      <c r="F226" s="36"/>
      <c r="G226" s="36"/>
      <c r="H226" s="36"/>
      <c r="I226" s="36"/>
      <c r="J226" s="36"/>
      <c r="K226" s="36"/>
      <c r="L226" s="36"/>
      <c r="M226" s="36"/>
      <c r="N226" s="36"/>
      <c r="O226" s="36"/>
      <c r="P226" s="36"/>
      <c r="Q226" s="36"/>
      <c r="R226" s="36"/>
      <c r="S226" s="36"/>
      <c r="T226" s="36"/>
      <c r="U226" s="36"/>
      <c r="V226" s="36"/>
      <c r="W226" s="36"/>
      <c r="X226" s="36"/>
      <c r="Y226" s="36"/>
      <c r="Z226" s="36"/>
      <c r="AA226" s="36"/>
      <c r="AB226" s="36"/>
      <c r="AD226" s="36"/>
      <c r="AE226" s="59"/>
      <c r="AF226" s="59"/>
      <c r="AG226" s="36"/>
      <c r="BT226" s="267"/>
      <c r="BV226" s="282"/>
      <c r="BW226" s="369"/>
      <c r="BX226" s="369"/>
      <c r="BY226" s="369"/>
      <c r="BZ226" s="369"/>
      <c r="CA226" s="369"/>
      <c r="CB226" s="369"/>
      <c r="CC226" s="369"/>
      <c r="CD226" s="369"/>
      <c r="CE226" s="369"/>
      <c r="CF226" s="369"/>
      <c r="CG226" s="369"/>
      <c r="CH226" s="369"/>
      <c r="CI226" s="369"/>
      <c r="CJ226" s="369"/>
      <c r="CK226" s="369"/>
      <c r="CL226" s="369"/>
      <c r="CM226" s="369"/>
      <c r="CN226" s="369"/>
      <c r="CO226" s="369"/>
      <c r="CP226" s="369"/>
      <c r="CQ226" s="369"/>
      <c r="CR226" s="369"/>
      <c r="CS226" s="369"/>
    </row>
    <row r="227" spans="1:97" s="22" customFormat="1">
      <c r="A227"/>
      <c r="B227" s="36"/>
      <c r="C227" s="36"/>
      <c r="D227" s="36"/>
      <c r="E227" s="36"/>
      <c r="F227" s="36"/>
      <c r="G227" s="36"/>
      <c r="H227" s="36"/>
      <c r="I227" s="36"/>
      <c r="J227" s="36"/>
      <c r="K227" s="36"/>
      <c r="L227" s="36"/>
      <c r="M227" s="36"/>
      <c r="N227" s="36"/>
      <c r="O227" s="36"/>
      <c r="P227" s="36"/>
      <c r="Q227" s="36"/>
      <c r="R227" s="36"/>
      <c r="S227" s="36"/>
      <c r="T227" s="36"/>
      <c r="U227" s="36"/>
      <c r="V227" s="36"/>
      <c r="W227" s="36"/>
      <c r="X227" s="36"/>
      <c r="Y227" s="36"/>
      <c r="Z227" s="36"/>
      <c r="AA227" s="36"/>
      <c r="AB227" s="36"/>
      <c r="AD227" s="36"/>
      <c r="AE227" s="59"/>
      <c r="AF227" s="59"/>
      <c r="AG227" s="36"/>
      <c r="BT227" s="267"/>
      <c r="BV227" s="282"/>
      <c r="BW227" s="369"/>
      <c r="BX227" s="369"/>
      <c r="BY227" s="369"/>
      <c r="BZ227" s="369"/>
      <c r="CA227" s="369"/>
      <c r="CB227" s="369"/>
      <c r="CC227" s="369"/>
      <c r="CD227" s="369"/>
      <c r="CE227" s="369"/>
      <c r="CF227" s="369"/>
      <c r="CG227" s="369"/>
      <c r="CH227" s="369"/>
      <c r="CI227" s="369"/>
      <c r="CJ227" s="369"/>
      <c r="CK227" s="369"/>
      <c r="CL227" s="369"/>
      <c r="CM227" s="369"/>
      <c r="CN227" s="369"/>
      <c r="CO227" s="369"/>
      <c r="CP227" s="369"/>
      <c r="CQ227" s="369"/>
      <c r="CR227" s="369"/>
      <c r="CS227" s="369"/>
    </row>
    <row r="228" spans="1:97" s="22" customFormat="1">
      <c r="A228"/>
      <c r="B228" s="36"/>
      <c r="C228" s="36"/>
      <c r="D228" s="36"/>
      <c r="E228" s="36"/>
      <c r="F228" s="36"/>
      <c r="G228" s="36"/>
      <c r="H228" s="36"/>
      <c r="I228" s="36"/>
      <c r="J228" s="36"/>
      <c r="K228" s="36"/>
      <c r="L228" s="36"/>
      <c r="M228" s="36"/>
      <c r="N228" s="36"/>
      <c r="O228" s="36"/>
      <c r="P228" s="36"/>
      <c r="Q228" s="36"/>
      <c r="R228" s="36"/>
      <c r="S228" s="36"/>
      <c r="T228" s="36"/>
      <c r="U228" s="36"/>
      <c r="V228" s="36"/>
      <c r="W228" s="36"/>
      <c r="X228" s="36"/>
      <c r="Y228" s="36"/>
      <c r="Z228" s="36"/>
      <c r="AA228" s="36"/>
      <c r="AB228" s="36"/>
      <c r="AD228" s="36"/>
      <c r="AE228" s="59"/>
      <c r="AF228" s="59"/>
      <c r="AG228" s="36"/>
      <c r="BT228" s="267"/>
      <c r="BV228" s="282"/>
      <c r="BW228" s="369"/>
      <c r="BX228" s="369"/>
      <c r="BY228" s="369"/>
      <c r="BZ228" s="369"/>
      <c r="CA228" s="369"/>
      <c r="CB228" s="369"/>
      <c r="CC228" s="369"/>
      <c r="CD228" s="369"/>
      <c r="CE228" s="369"/>
      <c r="CF228" s="369"/>
      <c r="CG228" s="369"/>
      <c r="CH228" s="369"/>
      <c r="CI228" s="369"/>
      <c r="CJ228" s="369"/>
      <c r="CK228" s="369"/>
      <c r="CL228" s="369"/>
      <c r="CM228" s="369"/>
      <c r="CN228" s="369"/>
      <c r="CO228" s="369"/>
      <c r="CP228" s="369"/>
      <c r="CQ228" s="369"/>
      <c r="CR228" s="369"/>
      <c r="CS228" s="369"/>
    </row>
    <row r="229" spans="1:97" s="22" customFormat="1">
      <c r="A229"/>
      <c r="B229" s="36"/>
      <c r="C229" s="36"/>
      <c r="D229" s="36"/>
      <c r="E229" s="36"/>
      <c r="F229" s="36"/>
      <c r="G229" s="36"/>
      <c r="H229" s="36"/>
      <c r="I229" s="36"/>
      <c r="J229" s="36"/>
      <c r="K229" s="36"/>
      <c r="L229" s="36"/>
      <c r="M229" s="36"/>
      <c r="N229" s="36"/>
      <c r="O229" s="36"/>
      <c r="P229" s="36"/>
      <c r="Q229" s="36"/>
      <c r="R229" s="36"/>
      <c r="S229" s="36"/>
      <c r="T229" s="36"/>
      <c r="U229" s="36"/>
      <c r="V229" s="36"/>
      <c r="W229" s="36"/>
      <c r="X229" s="36"/>
      <c r="Y229" s="36"/>
      <c r="Z229" s="36"/>
      <c r="AA229" s="36"/>
      <c r="AB229" s="36"/>
      <c r="AD229" s="36"/>
      <c r="AE229" s="59"/>
      <c r="AF229" s="59"/>
      <c r="AG229" s="36"/>
      <c r="BT229" s="267"/>
      <c r="BV229" s="282"/>
      <c r="BW229" s="369"/>
      <c r="BX229" s="369"/>
      <c r="BY229" s="369"/>
      <c r="BZ229" s="369"/>
      <c r="CA229" s="369"/>
      <c r="CB229" s="369"/>
      <c r="CC229" s="369"/>
      <c r="CD229" s="369"/>
      <c r="CE229" s="369"/>
      <c r="CF229" s="369"/>
      <c r="CG229" s="369"/>
      <c r="CH229" s="369"/>
      <c r="CI229" s="369"/>
      <c r="CJ229" s="369"/>
      <c r="CK229" s="369"/>
      <c r="CL229" s="369"/>
      <c r="CM229" s="369"/>
      <c r="CN229" s="369"/>
      <c r="CO229" s="369"/>
      <c r="CP229" s="369"/>
      <c r="CQ229" s="369"/>
      <c r="CR229" s="369"/>
      <c r="CS229" s="369"/>
    </row>
    <row r="230" spans="1:97" s="22" customFormat="1">
      <c r="A230"/>
      <c r="B230" s="36"/>
      <c r="C230" s="36"/>
      <c r="D230" s="36"/>
      <c r="E230" s="36"/>
      <c r="F230" s="36"/>
      <c r="G230" s="36"/>
      <c r="H230" s="36"/>
      <c r="I230" s="36"/>
      <c r="J230" s="36"/>
      <c r="K230" s="36"/>
      <c r="L230" s="36"/>
      <c r="M230" s="36"/>
      <c r="N230" s="36"/>
      <c r="O230" s="36"/>
      <c r="P230" s="36"/>
      <c r="Q230" s="36"/>
      <c r="R230" s="36"/>
      <c r="S230" s="36"/>
      <c r="T230" s="36"/>
      <c r="U230" s="36"/>
      <c r="V230" s="36"/>
      <c r="W230" s="36"/>
      <c r="X230" s="36"/>
      <c r="Y230" s="36"/>
      <c r="Z230" s="36"/>
      <c r="AA230" s="36"/>
      <c r="AB230" s="36"/>
      <c r="AD230" s="36"/>
      <c r="AE230" s="59"/>
      <c r="AF230" s="59"/>
      <c r="AG230" s="36"/>
      <c r="BT230" s="267"/>
      <c r="BV230" s="282"/>
      <c r="BW230" s="369"/>
      <c r="BX230" s="369"/>
      <c r="BY230" s="369"/>
      <c r="BZ230" s="369"/>
      <c r="CA230" s="369"/>
      <c r="CB230" s="369"/>
      <c r="CC230" s="369"/>
      <c r="CD230" s="369"/>
      <c r="CE230" s="369"/>
      <c r="CF230" s="369"/>
      <c r="CG230" s="369"/>
      <c r="CH230" s="369"/>
      <c r="CI230" s="369"/>
      <c r="CJ230" s="369"/>
      <c r="CK230" s="369"/>
      <c r="CL230" s="369"/>
      <c r="CM230" s="369"/>
      <c r="CN230" s="369"/>
      <c r="CO230" s="369"/>
      <c r="CP230" s="369"/>
      <c r="CQ230" s="369"/>
      <c r="CR230" s="369"/>
      <c r="CS230" s="369"/>
    </row>
    <row r="231" spans="1:97" s="22" customFormat="1">
      <c r="A231"/>
      <c r="B231" s="36"/>
      <c r="C231" s="36"/>
      <c r="D231" s="36"/>
      <c r="E231" s="36"/>
      <c r="F231" s="36"/>
      <c r="G231" s="36"/>
      <c r="H231" s="36"/>
      <c r="I231" s="36"/>
      <c r="J231" s="36"/>
      <c r="K231" s="36"/>
      <c r="L231" s="36"/>
      <c r="M231" s="36"/>
      <c r="N231" s="36"/>
      <c r="O231" s="36"/>
      <c r="P231" s="36"/>
      <c r="Q231" s="36"/>
      <c r="R231" s="36"/>
      <c r="S231" s="36"/>
      <c r="T231" s="36"/>
      <c r="U231" s="36"/>
      <c r="V231" s="36"/>
      <c r="W231" s="36"/>
      <c r="X231" s="36"/>
      <c r="Y231" s="36"/>
      <c r="Z231" s="36"/>
      <c r="AA231" s="36"/>
      <c r="AB231" s="36"/>
      <c r="AD231" s="36"/>
      <c r="AE231" s="59"/>
      <c r="AF231" s="59"/>
      <c r="AG231" s="36"/>
      <c r="BT231" s="267"/>
      <c r="BV231" s="282"/>
      <c r="BW231" s="369"/>
      <c r="BX231" s="369"/>
      <c r="BY231" s="369"/>
      <c r="BZ231" s="369"/>
      <c r="CA231" s="369"/>
      <c r="CB231" s="369"/>
      <c r="CC231" s="369"/>
      <c r="CD231" s="369"/>
      <c r="CE231" s="369"/>
      <c r="CF231" s="369"/>
      <c r="CG231" s="369"/>
      <c r="CH231" s="369"/>
      <c r="CI231" s="369"/>
      <c r="CJ231" s="369"/>
      <c r="CK231" s="369"/>
      <c r="CL231" s="369"/>
      <c r="CM231" s="369"/>
      <c r="CN231" s="369"/>
      <c r="CO231" s="369"/>
      <c r="CP231" s="369"/>
      <c r="CQ231" s="369"/>
      <c r="CR231" s="369"/>
      <c r="CS231" s="369"/>
    </row>
    <row r="232" spans="1:97" s="22" customFormat="1">
      <c r="A232"/>
      <c r="B232" s="36"/>
      <c r="C232" s="36"/>
      <c r="D232" s="36"/>
      <c r="E232" s="36"/>
      <c r="F232" s="36"/>
      <c r="G232" s="36"/>
      <c r="H232" s="36"/>
      <c r="I232" s="36"/>
      <c r="J232" s="36"/>
      <c r="K232" s="36"/>
      <c r="L232" s="36"/>
      <c r="M232" s="36"/>
      <c r="N232" s="36"/>
      <c r="O232" s="36"/>
      <c r="P232" s="36"/>
      <c r="Q232" s="36"/>
      <c r="R232" s="36"/>
      <c r="S232" s="36"/>
      <c r="T232" s="36"/>
      <c r="U232" s="36"/>
      <c r="V232" s="36"/>
      <c r="W232" s="36"/>
      <c r="X232" s="36"/>
      <c r="Y232" s="36"/>
      <c r="Z232" s="36"/>
      <c r="AA232" s="36"/>
      <c r="AB232" s="36"/>
      <c r="AD232" s="36"/>
      <c r="AE232" s="59"/>
      <c r="AF232" s="59"/>
      <c r="AG232" s="36"/>
      <c r="BT232" s="267"/>
      <c r="BV232" s="282"/>
      <c r="BW232" s="369"/>
      <c r="BX232" s="369"/>
      <c r="BY232" s="369"/>
      <c r="BZ232" s="369"/>
      <c r="CA232" s="369"/>
      <c r="CB232" s="369"/>
      <c r="CC232" s="369"/>
      <c r="CD232" s="369"/>
      <c r="CE232" s="369"/>
      <c r="CF232" s="369"/>
      <c r="CG232" s="369"/>
      <c r="CH232" s="369"/>
      <c r="CI232" s="369"/>
      <c r="CJ232" s="369"/>
      <c r="CK232" s="369"/>
      <c r="CL232" s="369"/>
      <c r="CM232" s="369"/>
      <c r="CN232" s="369"/>
      <c r="CO232" s="369"/>
      <c r="CP232" s="369"/>
      <c r="CQ232" s="369"/>
      <c r="CR232" s="369"/>
      <c r="CS232" s="369"/>
    </row>
    <row r="233" spans="1:97" s="22" customFormat="1">
      <c r="A233"/>
      <c r="B233" s="36"/>
      <c r="C233" s="36"/>
      <c r="D233" s="36"/>
      <c r="E233" s="36"/>
      <c r="F233" s="36"/>
      <c r="G233" s="36"/>
      <c r="H233" s="36"/>
      <c r="I233" s="36"/>
      <c r="J233" s="36"/>
      <c r="K233" s="36"/>
      <c r="L233" s="36"/>
      <c r="M233" s="36"/>
      <c r="N233" s="36"/>
      <c r="O233" s="36"/>
      <c r="P233" s="36"/>
      <c r="Q233" s="36"/>
      <c r="R233" s="36"/>
      <c r="S233" s="36"/>
      <c r="T233" s="36"/>
      <c r="U233" s="36"/>
      <c r="V233" s="36"/>
      <c r="W233" s="36"/>
      <c r="X233" s="36"/>
      <c r="Y233" s="36"/>
      <c r="Z233" s="36"/>
      <c r="AA233" s="36"/>
      <c r="AB233" s="36"/>
      <c r="AD233" s="36"/>
      <c r="AE233" s="59"/>
      <c r="AF233" s="59"/>
      <c r="AG233" s="36"/>
      <c r="BT233" s="267"/>
      <c r="BV233" s="282"/>
      <c r="BW233" s="369"/>
      <c r="BX233" s="369"/>
      <c r="BY233" s="369"/>
      <c r="BZ233" s="369"/>
      <c r="CA233" s="369"/>
      <c r="CB233" s="369"/>
      <c r="CC233" s="369"/>
      <c r="CD233" s="369"/>
      <c r="CE233" s="369"/>
      <c r="CF233" s="369"/>
      <c r="CG233" s="369"/>
      <c r="CH233" s="369"/>
      <c r="CI233" s="369"/>
      <c r="CJ233" s="369"/>
      <c r="CK233" s="369"/>
      <c r="CL233" s="369"/>
      <c r="CM233" s="369"/>
      <c r="CN233" s="369"/>
      <c r="CO233" s="369"/>
      <c r="CP233" s="369"/>
      <c r="CQ233" s="369"/>
      <c r="CR233" s="369"/>
      <c r="CS233" s="369"/>
    </row>
    <row r="234" spans="1:97" s="22" customFormat="1">
      <c r="A234"/>
      <c r="B234" s="36"/>
      <c r="C234" s="36"/>
      <c r="D234" s="36"/>
      <c r="E234" s="36"/>
      <c r="F234" s="36"/>
      <c r="G234" s="36"/>
      <c r="H234" s="36"/>
      <c r="I234" s="36"/>
      <c r="J234" s="36"/>
      <c r="K234" s="36"/>
      <c r="L234" s="36"/>
      <c r="M234" s="36"/>
      <c r="N234" s="36"/>
      <c r="O234" s="36"/>
      <c r="P234" s="36"/>
      <c r="Q234" s="36"/>
      <c r="R234" s="36"/>
      <c r="S234" s="36"/>
      <c r="T234" s="36"/>
      <c r="U234" s="36"/>
      <c r="V234" s="36"/>
      <c r="W234" s="36"/>
      <c r="X234" s="36"/>
      <c r="Y234" s="36"/>
      <c r="Z234" s="36"/>
      <c r="AA234" s="36"/>
      <c r="AB234" s="36"/>
      <c r="AD234" s="36"/>
      <c r="AE234" s="59"/>
      <c r="AF234" s="59"/>
      <c r="AG234" s="36"/>
      <c r="BT234" s="267"/>
      <c r="BV234" s="282"/>
      <c r="BW234" s="369"/>
      <c r="BX234" s="369"/>
      <c r="BY234" s="369"/>
      <c r="BZ234" s="369"/>
      <c r="CA234" s="369"/>
      <c r="CB234" s="369"/>
      <c r="CC234" s="369"/>
      <c r="CD234" s="369"/>
      <c r="CE234" s="369"/>
      <c r="CF234" s="369"/>
      <c r="CG234" s="369"/>
      <c r="CH234" s="369"/>
      <c r="CI234" s="369"/>
      <c r="CJ234" s="369"/>
      <c r="CK234" s="369"/>
      <c r="CL234" s="369"/>
      <c r="CM234" s="369"/>
      <c r="CN234" s="369"/>
      <c r="CO234" s="369"/>
      <c r="CP234" s="369"/>
      <c r="CQ234" s="369"/>
      <c r="CR234" s="369"/>
      <c r="CS234" s="369"/>
    </row>
    <row r="235" spans="1:97" s="22" customFormat="1">
      <c r="A235"/>
      <c r="B235" s="36"/>
      <c r="C235" s="36"/>
      <c r="D235" s="36"/>
      <c r="E235" s="36"/>
      <c r="F235" s="36"/>
      <c r="G235" s="36"/>
      <c r="H235" s="36"/>
      <c r="I235" s="36"/>
      <c r="J235" s="36"/>
      <c r="K235" s="36"/>
      <c r="L235" s="36"/>
      <c r="M235" s="36"/>
      <c r="N235" s="36"/>
      <c r="O235" s="36"/>
      <c r="P235" s="36"/>
      <c r="Q235" s="36"/>
      <c r="R235" s="36"/>
      <c r="S235" s="36"/>
      <c r="T235" s="36"/>
      <c r="U235" s="36"/>
      <c r="V235" s="36"/>
      <c r="W235" s="36"/>
      <c r="X235" s="36"/>
      <c r="Y235" s="36"/>
      <c r="Z235" s="36"/>
      <c r="AA235" s="36"/>
      <c r="AB235" s="36"/>
      <c r="AD235" s="36"/>
      <c r="AE235" s="59"/>
      <c r="AF235" s="59"/>
      <c r="AG235" s="36"/>
      <c r="BT235" s="267"/>
      <c r="BV235" s="282"/>
      <c r="BW235" s="369"/>
      <c r="BX235" s="369"/>
      <c r="BY235" s="369"/>
      <c r="BZ235" s="369"/>
      <c r="CA235" s="369"/>
      <c r="CB235" s="369"/>
      <c r="CC235" s="369"/>
      <c r="CD235" s="369"/>
      <c r="CE235" s="369"/>
      <c r="CF235" s="369"/>
      <c r="CG235" s="369"/>
      <c r="CH235" s="369"/>
      <c r="CI235" s="369"/>
      <c r="CJ235" s="369"/>
      <c r="CK235" s="369"/>
      <c r="CL235" s="369"/>
      <c r="CM235" s="369"/>
      <c r="CN235" s="369"/>
      <c r="CO235" s="369"/>
      <c r="CP235" s="369"/>
      <c r="CQ235" s="369"/>
      <c r="CR235" s="369"/>
      <c r="CS235" s="369"/>
    </row>
    <row r="236" spans="1:97" s="22" customFormat="1">
      <c r="A236"/>
      <c r="B236" s="36"/>
      <c r="C236" s="36"/>
      <c r="D236" s="36"/>
      <c r="E236" s="36"/>
      <c r="F236" s="36"/>
      <c r="G236" s="36"/>
      <c r="H236" s="36"/>
      <c r="I236" s="36"/>
      <c r="J236" s="36"/>
      <c r="K236" s="36"/>
      <c r="L236" s="36"/>
      <c r="M236" s="36"/>
      <c r="N236" s="36"/>
      <c r="O236" s="36"/>
      <c r="P236" s="36"/>
      <c r="Q236" s="36"/>
      <c r="R236" s="36"/>
      <c r="S236" s="36"/>
      <c r="T236" s="36"/>
      <c r="U236" s="36"/>
      <c r="V236" s="36"/>
      <c r="W236" s="36"/>
      <c r="X236" s="36"/>
      <c r="Y236" s="36"/>
      <c r="Z236" s="36"/>
      <c r="AA236" s="36"/>
      <c r="AB236" s="36"/>
      <c r="AD236" s="36"/>
      <c r="AE236" s="59"/>
      <c r="AF236" s="59"/>
      <c r="AG236" s="36"/>
      <c r="BT236" s="267"/>
      <c r="BV236" s="282"/>
      <c r="BW236" s="369"/>
      <c r="BX236" s="369"/>
      <c r="BY236" s="369"/>
      <c r="BZ236" s="369"/>
      <c r="CA236" s="369"/>
      <c r="CB236" s="369"/>
      <c r="CC236" s="369"/>
      <c r="CD236" s="369"/>
      <c r="CE236" s="369"/>
      <c r="CF236" s="369"/>
      <c r="CG236" s="369"/>
      <c r="CH236" s="369"/>
      <c r="CI236" s="369"/>
      <c r="CJ236" s="369"/>
      <c r="CK236" s="369"/>
      <c r="CL236" s="369"/>
      <c r="CM236" s="369"/>
      <c r="CN236" s="369"/>
      <c r="CO236" s="369"/>
      <c r="CP236" s="369"/>
      <c r="CQ236" s="369"/>
      <c r="CR236" s="369"/>
      <c r="CS236" s="369"/>
    </row>
    <row r="237" spans="1:97" s="22" customFormat="1">
      <c r="A237"/>
      <c r="B237" s="36"/>
      <c r="C237" s="36"/>
      <c r="D237" s="36"/>
      <c r="E237" s="36"/>
      <c r="F237" s="36"/>
      <c r="G237" s="36"/>
      <c r="H237" s="36"/>
      <c r="I237" s="36"/>
      <c r="J237" s="36"/>
      <c r="K237" s="36"/>
      <c r="L237" s="36"/>
      <c r="M237" s="36"/>
      <c r="N237" s="36"/>
      <c r="O237" s="36"/>
      <c r="P237" s="36"/>
      <c r="Q237" s="36"/>
      <c r="R237" s="36"/>
      <c r="S237" s="36"/>
      <c r="T237" s="36"/>
      <c r="U237" s="36"/>
      <c r="V237" s="36"/>
      <c r="W237" s="36"/>
      <c r="X237" s="36"/>
      <c r="Y237" s="36"/>
      <c r="Z237" s="36"/>
      <c r="AA237" s="36"/>
      <c r="AB237" s="36"/>
      <c r="AD237" s="36"/>
      <c r="AE237" s="59"/>
      <c r="AF237" s="59"/>
      <c r="AG237" s="36"/>
      <c r="BT237" s="267"/>
      <c r="BV237" s="282"/>
      <c r="BW237" s="369"/>
      <c r="BX237" s="369"/>
      <c r="BY237" s="369"/>
      <c r="BZ237" s="369"/>
      <c r="CA237" s="369"/>
      <c r="CB237" s="369"/>
      <c r="CC237" s="369"/>
      <c r="CD237" s="369"/>
      <c r="CE237" s="369"/>
      <c r="CF237" s="369"/>
      <c r="CG237" s="369"/>
      <c r="CH237" s="369"/>
      <c r="CI237" s="369"/>
      <c r="CJ237" s="369"/>
      <c r="CK237" s="369"/>
      <c r="CL237" s="369"/>
      <c r="CM237" s="369"/>
      <c r="CN237" s="369"/>
      <c r="CO237" s="369"/>
      <c r="CP237" s="369"/>
      <c r="CQ237" s="369"/>
      <c r="CR237" s="369"/>
      <c r="CS237" s="369"/>
    </row>
    <row r="238" spans="1:97" s="22" customFormat="1">
      <c r="A238"/>
      <c r="B238" s="36"/>
      <c r="C238" s="36"/>
      <c r="D238" s="36"/>
      <c r="E238" s="36"/>
      <c r="F238" s="36"/>
      <c r="G238" s="36"/>
      <c r="H238" s="36"/>
      <c r="I238" s="36"/>
      <c r="J238" s="36"/>
      <c r="K238" s="36"/>
      <c r="L238" s="36"/>
      <c r="M238" s="36"/>
      <c r="N238" s="36"/>
      <c r="O238" s="36"/>
      <c r="P238" s="36"/>
      <c r="Q238" s="36"/>
      <c r="R238" s="36"/>
      <c r="S238" s="36"/>
      <c r="T238" s="36"/>
      <c r="U238" s="36"/>
      <c r="V238" s="36"/>
      <c r="W238" s="36"/>
      <c r="X238" s="36"/>
      <c r="Y238" s="36"/>
      <c r="Z238" s="36"/>
      <c r="AA238" s="36"/>
      <c r="AB238" s="36"/>
      <c r="AD238" s="36"/>
      <c r="AE238" s="59"/>
      <c r="AF238" s="59"/>
      <c r="AG238" s="36"/>
      <c r="BT238" s="267"/>
      <c r="BV238" s="282"/>
      <c r="BW238" s="369"/>
      <c r="BX238" s="369"/>
      <c r="BY238" s="369"/>
      <c r="BZ238" s="369"/>
      <c r="CA238" s="369"/>
      <c r="CB238" s="369"/>
      <c r="CC238" s="369"/>
      <c r="CD238" s="369"/>
      <c r="CE238" s="369"/>
      <c r="CF238" s="369"/>
      <c r="CG238" s="369"/>
      <c r="CH238" s="369"/>
      <c r="CI238" s="369"/>
      <c r="CJ238" s="369"/>
      <c r="CK238" s="369"/>
      <c r="CL238" s="369"/>
      <c r="CM238" s="369"/>
      <c r="CN238" s="369"/>
      <c r="CO238" s="369"/>
      <c r="CP238" s="369"/>
      <c r="CQ238" s="369"/>
      <c r="CR238" s="369"/>
      <c r="CS238" s="369"/>
    </row>
    <row r="239" spans="1:97" s="22" customFormat="1">
      <c r="A239"/>
      <c r="B239" s="36"/>
      <c r="C239" s="36"/>
      <c r="D239" s="36"/>
      <c r="E239" s="36"/>
      <c r="F239" s="36"/>
      <c r="G239" s="36"/>
      <c r="H239" s="36"/>
      <c r="I239" s="36"/>
      <c r="J239" s="36"/>
      <c r="K239" s="36"/>
      <c r="L239" s="36"/>
      <c r="M239" s="36"/>
      <c r="N239" s="36"/>
      <c r="O239" s="36"/>
      <c r="P239" s="36"/>
      <c r="Q239" s="36"/>
      <c r="R239" s="36"/>
      <c r="S239" s="36"/>
      <c r="T239" s="36"/>
      <c r="U239" s="36"/>
      <c r="V239" s="36"/>
      <c r="W239" s="36"/>
      <c r="X239" s="36"/>
      <c r="Y239" s="36"/>
      <c r="Z239" s="36"/>
      <c r="AA239" s="36"/>
      <c r="AB239" s="36"/>
      <c r="AD239" s="36"/>
      <c r="AE239" s="59"/>
      <c r="AF239" s="59"/>
      <c r="AG239" s="36"/>
      <c r="BT239" s="267"/>
      <c r="BV239" s="282"/>
      <c r="BW239" s="369"/>
      <c r="BX239" s="369"/>
      <c r="BY239" s="369"/>
      <c r="BZ239" s="369"/>
      <c r="CA239" s="369"/>
      <c r="CB239" s="369"/>
      <c r="CC239" s="369"/>
      <c r="CD239" s="369"/>
      <c r="CE239" s="369"/>
      <c r="CF239" s="369"/>
      <c r="CG239" s="369"/>
      <c r="CH239" s="369"/>
      <c r="CI239" s="369"/>
      <c r="CJ239" s="369"/>
      <c r="CK239" s="369"/>
      <c r="CL239" s="369"/>
      <c r="CM239" s="369"/>
      <c r="CN239" s="369"/>
      <c r="CO239" s="369"/>
      <c r="CP239" s="369"/>
      <c r="CQ239" s="369"/>
      <c r="CR239" s="369"/>
      <c r="CS239" s="369"/>
    </row>
    <row r="240" spans="1:97" s="22" customFormat="1">
      <c r="A240"/>
      <c r="B240" s="36"/>
      <c r="C240" s="36"/>
      <c r="D240" s="36"/>
      <c r="E240" s="36"/>
      <c r="F240" s="36"/>
      <c r="G240" s="36"/>
      <c r="H240" s="36"/>
      <c r="I240" s="36"/>
      <c r="J240" s="36"/>
      <c r="K240" s="36"/>
      <c r="L240" s="36"/>
      <c r="M240" s="36"/>
      <c r="N240" s="36"/>
      <c r="O240" s="36"/>
      <c r="P240" s="36"/>
      <c r="Q240" s="36"/>
      <c r="R240" s="36"/>
      <c r="S240" s="36"/>
      <c r="T240" s="36"/>
      <c r="U240" s="36"/>
      <c r="V240" s="36"/>
      <c r="W240" s="36"/>
      <c r="X240" s="36"/>
      <c r="Y240" s="36"/>
      <c r="Z240" s="36"/>
      <c r="AA240" s="36"/>
      <c r="AB240" s="36"/>
      <c r="AD240" s="36"/>
      <c r="AE240" s="59"/>
      <c r="AF240" s="59"/>
      <c r="AG240" s="36"/>
      <c r="BT240" s="267"/>
      <c r="BV240" s="282"/>
      <c r="BW240" s="369"/>
      <c r="BX240" s="369"/>
      <c r="BY240" s="369"/>
      <c r="BZ240" s="369"/>
      <c r="CA240" s="369"/>
      <c r="CB240" s="369"/>
      <c r="CC240" s="369"/>
      <c r="CD240" s="369"/>
      <c r="CE240" s="369"/>
      <c r="CF240" s="369"/>
      <c r="CG240" s="369"/>
      <c r="CH240" s="369"/>
      <c r="CI240" s="369"/>
      <c r="CJ240" s="369"/>
      <c r="CK240" s="369"/>
      <c r="CL240" s="369"/>
      <c r="CM240" s="369"/>
      <c r="CN240" s="369"/>
      <c r="CO240" s="369"/>
      <c r="CP240" s="369"/>
      <c r="CQ240" s="369"/>
      <c r="CR240" s="369"/>
      <c r="CS240" s="369"/>
    </row>
    <row r="241" spans="1:97" s="22" customFormat="1">
      <c r="A241"/>
      <c r="B241" s="36"/>
      <c r="C241" s="36"/>
      <c r="D241" s="36"/>
      <c r="E241" s="36"/>
      <c r="F241" s="36"/>
      <c r="G241" s="36"/>
      <c r="H241" s="36"/>
      <c r="I241" s="36"/>
      <c r="J241" s="36"/>
      <c r="K241" s="36"/>
      <c r="L241" s="36"/>
      <c r="M241" s="36"/>
      <c r="N241" s="36"/>
      <c r="O241" s="36"/>
      <c r="P241" s="36"/>
      <c r="Q241" s="36"/>
      <c r="R241" s="36"/>
      <c r="S241" s="36"/>
      <c r="T241" s="36"/>
      <c r="U241" s="36"/>
      <c r="V241" s="36"/>
      <c r="W241" s="36"/>
      <c r="X241" s="36"/>
      <c r="Y241" s="36"/>
      <c r="Z241" s="36"/>
      <c r="AA241" s="36"/>
      <c r="AB241" s="36"/>
      <c r="AD241" s="36"/>
      <c r="AE241" s="59"/>
      <c r="AF241" s="59"/>
      <c r="AG241" s="36"/>
      <c r="BT241" s="267"/>
      <c r="BV241" s="282"/>
      <c r="BW241" s="369"/>
      <c r="BX241" s="369"/>
      <c r="BY241" s="369"/>
      <c r="BZ241" s="369"/>
      <c r="CA241" s="369"/>
      <c r="CB241" s="369"/>
      <c r="CC241" s="369"/>
      <c r="CD241" s="369"/>
      <c r="CE241" s="369"/>
      <c r="CF241" s="369"/>
      <c r="CG241" s="369"/>
      <c r="CH241" s="369"/>
      <c r="CI241" s="369"/>
      <c r="CJ241" s="369"/>
      <c r="CK241" s="369"/>
      <c r="CL241" s="369"/>
      <c r="CM241" s="369"/>
      <c r="CN241" s="369"/>
      <c r="CO241" s="369"/>
      <c r="CP241" s="369"/>
      <c r="CQ241" s="369"/>
      <c r="CR241" s="369"/>
      <c r="CS241" s="369"/>
    </row>
    <row r="242" spans="1:97" s="22" customFormat="1">
      <c r="A242"/>
      <c r="B242" s="36"/>
      <c r="C242" s="36"/>
      <c r="D242" s="36"/>
      <c r="E242" s="36"/>
      <c r="F242" s="36"/>
      <c r="G242" s="36"/>
      <c r="H242" s="36"/>
      <c r="I242" s="36"/>
      <c r="J242" s="36"/>
      <c r="K242" s="36"/>
      <c r="L242" s="36"/>
      <c r="M242" s="36"/>
      <c r="N242" s="36"/>
      <c r="O242" s="36"/>
      <c r="P242" s="36"/>
      <c r="Q242" s="36"/>
      <c r="R242" s="36"/>
      <c r="S242" s="36"/>
      <c r="T242" s="36"/>
      <c r="U242" s="36"/>
      <c r="V242" s="36"/>
      <c r="W242" s="36"/>
      <c r="X242" s="36"/>
      <c r="Y242" s="36"/>
      <c r="Z242" s="36"/>
      <c r="AA242" s="36"/>
      <c r="AB242" s="36"/>
      <c r="AD242" s="36"/>
      <c r="AE242" s="59"/>
      <c r="AF242" s="59"/>
      <c r="AG242" s="36"/>
      <c r="BT242" s="267"/>
      <c r="BV242" s="282"/>
      <c r="BW242" s="369"/>
      <c r="BX242" s="369"/>
      <c r="BY242" s="369"/>
      <c r="BZ242" s="369"/>
      <c r="CA242" s="369"/>
      <c r="CB242" s="369"/>
      <c r="CC242" s="369"/>
      <c r="CD242" s="369"/>
      <c r="CE242" s="369"/>
      <c r="CF242" s="369"/>
      <c r="CG242" s="369"/>
      <c r="CH242" s="369"/>
      <c r="CI242" s="369"/>
      <c r="CJ242" s="369"/>
      <c r="CK242" s="369"/>
      <c r="CL242" s="369"/>
      <c r="CM242" s="369"/>
      <c r="CN242" s="369"/>
      <c r="CO242" s="369"/>
      <c r="CP242" s="369"/>
      <c r="CQ242" s="369"/>
      <c r="CR242" s="369"/>
      <c r="CS242" s="369"/>
    </row>
    <row r="243" spans="1:97" s="22" customFormat="1">
      <c r="A243"/>
      <c r="B243" s="36"/>
      <c r="C243" s="36"/>
      <c r="D243" s="36"/>
      <c r="E243" s="36"/>
      <c r="F243" s="36"/>
      <c r="G243" s="36"/>
      <c r="H243" s="36"/>
      <c r="I243" s="36"/>
      <c r="J243" s="36"/>
      <c r="K243" s="36"/>
      <c r="L243" s="36"/>
      <c r="M243" s="36"/>
      <c r="N243" s="36"/>
      <c r="O243" s="36"/>
      <c r="P243" s="36"/>
      <c r="Q243" s="36"/>
      <c r="R243" s="36"/>
      <c r="S243" s="36"/>
      <c r="T243" s="36"/>
      <c r="U243" s="36"/>
      <c r="V243" s="36"/>
      <c r="W243" s="36"/>
      <c r="X243" s="36"/>
      <c r="Y243" s="36"/>
      <c r="Z243" s="36"/>
      <c r="AA243" s="36"/>
      <c r="AB243" s="36"/>
      <c r="AD243" s="36"/>
      <c r="AE243" s="59"/>
      <c r="AF243" s="59"/>
      <c r="AG243" s="36"/>
      <c r="BT243" s="267"/>
      <c r="BV243" s="282"/>
      <c r="BW243" s="369"/>
      <c r="BX243" s="369"/>
      <c r="BY243" s="369"/>
      <c r="BZ243" s="369"/>
      <c r="CA243" s="369"/>
      <c r="CB243" s="369"/>
      <c r="CC243" s="369"/>
      <c r="CD243" s="369"/>
      <c r="CE243" s="369"/>
      <c r="CF243" s="369"/>
      <c r="CG243" s="369"/>
      <c r="CH243" s="369"/>
      <c r="CI243" s="369"/>
      <c r="CJ243" s="369"/>
      <c r="CK243" s="369"/>
      <c r="CL243" s="369"/>
      <c r="CM243" s="369"/>
      <c r="CN243" s="369"/>
      <c r="CO243" s="369"/>
      <c r="CP243" s="369"/>
      <c r="CQ243" s="369"/>
      <c r="CR243" s="369"/>
      <c r="CS243" s="369"/>
    </row>
    <row r="244" spans="1:97" s="22" customFormat="1">
      <c r="A244"/>
      <c r="B244" s="36"/>
      <c r="C244" s="36"/>
      <c r="D244" s="36"/>
      <c r="E244" s="36"/>
      <c r="F244" s="36"/>
      <c r="G244" s="36"/>
      <c r="H244" s="36"/>
      <c r="I244" s="36"/>
      <c r="J244" s="36"/>
      <c r="K244" s="36"/>
      <c r="L244" s="36"/>
      <c r="M244" s="36"/>
      <c r="N244" s="36"/>
      <c r="O244" s="36"/>
      <c r="P244" s="36"/>
      <c r="Q244" s="36"/>
      <c r="R244" s="36"/>
      <c r="S244" s="36"/>
      <c r="T244" s="36"/>
      <c r="U244" s="36"/>
      <c r="V244" s="36"/>
      <c r="W244" s="36"/>
      <c r="X244" s="36"/>
      <c r="Y244" s="36"/>
      <c r="Z244" s="36"/>
      <c r="AA244" s="36"/>
      <c r="AB244" s="36"/>
      <c r="AD244" s="36"/>
      <c r="AE244" s="59"/>
      <c r="AF244" s="59"/>
      <c r="AG244" s="36"/>
      <c r="BT244" s="267"/>
      <c r="BV244" s="282"/>
      <c r="BW244" s="369"/>
      <c r="BX244" s="369"/>
      <c r="BY244" s="369"/>
      <c r="BZ244" s="369"/>
      <c r="CA244" s="369"/>
      <c r="CB244" s="369"/>
      <c r="CC244" s="369"/>
      <c r="CD244" s="369"/>
      <c r="CE244" s="369"/>
      <c r="CF244" s="369"/>
      <c r="CG244" s="369"/>
      <c r="CH244" s="369"/>
      <c r="CI244" s="369"/>
      <c r="CJ244" s="369"/>
      <c r="CK244" s="369"/>
      <c r="CL244" s="369"/>
      <c r="CM244" s="369"/>
      <c r="CN244" s="369"/>
      <c r="CO244" s="369"/>
      <c r="CP244" s="369"/>
      <c r="CQ244" s="369"/>
      <c r="CR244" s="369"/>
      <c r="CS244" s="369"/>
    </row>
    <row r="245" spans="1:97" s="22" customFormat="1">
      <c r="A245"/>
      <c r="B245" s="36"/>
      <c r="C245" s="36"/>
      <c r="D245" s="36"/>
      <c r="E245" s="36"/>
      <c r="F245" s="36"/>
      <c r="G245" s="36"/>
      <c r="H245" s="36"/>
      <c r="I245" s="36"/>
      <c r="J245" s="36"/>
      <c r="K245" s="36"/>
      <c r="L245" s="36"/>
      <c r="M245" s="36"/>
      <c r="N245" s="36"/>
      <c r="O245" s="36"/>
      <c r="P245" s="36"/>
      <c r="Q245" s="36"/>
      <c r="R245" s="36"/>
      <c r="S245" s="36"/>
      <c r="T245" s="36"/>
      <c r="U245" s="36"/>
      <c r="V245" s="36"/>
      <c r="W245" s="36"/>
      <c r="X245" s="36"/>
      <c r="Y245" s="36"/>
      <c r="Z245" s="36"/>
      <c r="AA245" s="36"/>
      <c r="AB245" s="36"/>
      <c r="AD245" s="36"/>
      <c r="AE245" s="59"/>
      <c r="AF245" s="59"/>
      <c r="AG245" s="36"/>
      <c r="BT245" s="267"/>
      <c r="BV245" s="282"/>
      <c r="BW245" s="369"/>
      <c r="BX245" s="369"/>
      <c r="BY245" s="369"/>
      <c r="BZ245" s="369"/>
      <c r="CA245" s="369"/>
      <c r="CB245" s="369"/>
      <c r="CC245" s="369"/>
      <c r="CD245" s="369"/>
      <c r="CE245" s="369"/>
      <c r="CF245" s="369"/>
      <c r="CG245" s="369"/>
      <c r="CH245" s="369"/>
      <c r="CI245" s="369"/>
      <c r="CJ245" s="369"/>
      <c r="CK245" s="369"/>
      <c r="CL245" s="369"/>
      <c r="CM245" s="369"/>
      <c r="CN245" s="369"/>
      <c r="CO245" s="369"/>
      <c r="CP245" s="369"/>
      <c r="CQ245" s="369"/>
      <c r="CR245" s="369"/>
      <c r="CS245" s="369"/>
    </row>
    <row r="246" spans="1:97" s="22" customFormat="1">
      <c r="A246"/>
      <c r="B246" s="36"/>
      <c r="C246" s="36"/>
      <c r="D246" s="36"/>
      <c r="E246" s="36"/>
      <c r="F246" s="36"/>
      <c r="G246" s="36"/>
      <c r="H246" s="36"/>
      <c r="I246" s="36"/>
      <c r="J246" s="36"/>
      <c r="K246" s="36"/>
      <c r="L246" s="36"/>
      <c r="M246" s="36"/>
      <c r="N246" s="36"/>
      <c r="O246" s="36"/>
      <c r="P246" s="36"/>
      <c r="Q246" s="36"/>
      <c r="R246" s="36"/>
      <c r="S246" s="36"/>
      <c r="T246" s="36"/>
      <c r="U246" s="36"/>
      <c r="V246" s="36"/>
      <c r="W246" s="36"/>
      <c r="X246" s="36"/>
      <c r="Y246" s="36"/>
      <c r="Z246" s="36"/>
      <c r="AA246" s="36"/>
      <c r="AB246" s="36"/>
      <c r="AD246" s="36"/>
      <c r="AE246" s="59"/>
      <c r="AF246" s="59"/>
      <c r="AG246" s="36"/>
      <c r="BT246" s="267"/>
      <c r="BV246" s="282"/>
      <c r="BW246" s="369"/>
      <c r="BX246" s="369"/>
      <c r="BY246" s="369"/>
      <c r="BZ246" s="369"/>
      <c r="CA246" s="369"/>
      <c r="CB246" s="369"/>
      <c r="CC246" s="369"/>
      <c r="CD246" s="369"/>
      <c r="CE246" s="369"/>
      <c r="CF246" s="369"/>
      <c r="CG246" s="369"/>
      <c r="CH246" s="369"/>
      <c r="CI246" s="369"/>
      <c r="CJ246" s="369"/>
      <c r="CK246" s="369"/>
      <c r="CL246" s="369"/>
      <c r="CM246" s="369"/>
      <c r="CN246" s="369"/>
      <c r="CO246" s="369"/>
      <c r="CP246" s="369"/>
      <c r="CQ246" s="369"/>
      <c r="CR246" s="369"/>
      <c r="CS246" s="369"/>
    </row>
    <row r="247" spans="1:97" s="22" customFormat="1">
      <c r="A247"/>
      <c r="B247" s="36"/>
      <c r="C247" s="36"/>
      <c r="D247" s="36"/>
      <c r="E247" s="36"/>
      <c r="F247" s="36"/>
      <c r="G247" s="36"/>
      <c r="H247" s="36"/>
      <c r="I247" s="36"/>
      <c r="J247" s="36"/>
      <c r="K247" s="36"/>
      <c r="L247" s="36"/>
      <c r="M247" s="36"/>
      <c r="N247" s="36"/>
      <c r="O247" s="36"/>
      <c r="P247" s="36"/>
      <c r="Q247" s="36"/>
      <c r="R247" s="36"/>
      <c r="S247" s="36"/>
      <c r="T247" s="36"/>
      <c r="U247" s="36"/>
      <c r="V247" s="36"/>
      <c r="W247" s="36"/>
      <c r="X247" s="36"/>
      <c r="Y247" s="36"/>
      <c r="Z247" s="36"/>
      <c r="AA247" s="36"/>
      <c r="AB247" s="36"/>
      <c r="AD247" s="36"/>
      <c r="AE247" s="59"/>
      <c r="AF247" s="59"/>
      <c r="AG247" s="36"/>
      <c r="BT247" s="267"/>
      <c r="BV247" s="282"/>
      <c r="BW247" s="369"/>
      <c r="BX247" s="369"/>
      <c r="BY247" s="369"/>
      <c r="BZ247" s="369"/>
      <c r="CA247" s="369"/>
      <c r="CB247" s="369"/>
      <c r="CC247" s="369"/>
      <c r="CD247" s="369"/>
      <c r="CE247" s="369"/>
      <c r="CF247" s="369"/>
      <c r="CG247" s="369"/>
      <c r="CH247" s="369"/>
      <c r="CI247" s="369"/>
      <c r="CJ247" s="369"/>
      <c r="CK247" s="369"/>
      <c r="CL247" s="369"/>
      <c r="CM247" s="369"/>
      <c r="CN247" s="369"/>
      <c r="CO247" s="369"/>
      <c r="CP247" s="369"/>
      <c r="CQ247" s="369"/>
      <c r="CR247" s="369"/>
      <c r="CS247" s="369"/>
    </row>
    <row r="248" spans="1:97" s="22" customFormat="1">
      <c r="A248"/>
      <c r="B248" s="36"/>
      <c r="C248" s="36"/>
      <c r="D248" s="36"/>
      <c r="E248" s="36"/>
      <c r="F248" s="36"/>
      <c r="G248" s="36"/>
      <c r="H248" s="36"/>
      <c r="I248" s="36"/>
      <c r="J248" s="36"/>
      <c r="K248" s="36"/>
      <c r="L248" s="36"/>
      <c r="M248" s="36"/>
      <c r="N248" s="36"/>
      <c r="O248" s="36"/>
      <c r="P248" s="36"/>
      <c r="Q248" s="36"/>
      <c r="R248" s="36"/>
      <c r="S248" s="36"/>
      <c r="T248" s="36"/>
      <c r="U248" s="36"/>
      <c r="V248" s="36"/>
      <c r="W248" s="36"/>
      <c r="X248" s="36"/>
      <c r="Y248" s="36"/>
      <c r="Z248" s="36"/>
      <c r="AA248" s="36"/>
      <c r="AB248" s="36"/>
      <c r="AD248" s="36"/>
      <c r="AE248" s="59"/>
      <c r="AF248" s="59"/>
      <c r="AG248" s="36"/>
      <c r="BT248" s="267"/>
      <c r="BV248" s="282"/>
      <c r="BW248" s="369"/>
      <c r="BX248" s="369"/>
      <c r="BY248" s="369"/>
      <c r="BZ248" s="369"/>
      <c r="CA248" s="369"/>
      <c r="CB248" s="369"/>
      <c r="CC248" s="369"/>
      <c r="CD248" s="369"/>
      <c r="CE248" s="369"/>
      <c r="CF248" s="369"/>
      <c r="CG248" s="369"/>
      <c r="CH248" s="369"/>
      <c r="CI248" s="369"/>
      <c r="CJ248" s="369"/>
      <c r="CK248" s="369"/>
      <c r="CL248" s="369"/>
      <c r="CM248" s="369"/>
      <c r="CN248" s="369"/>
      <c r="CO248" s="369"/>
      <c r="CP248" s="369"/>
      <c r="CQ248" s="369"/>
      <c r="CR248" s="369"/>
      <c r="CS248" s="369"/>
    </row>
    <row r="249" spans="1:97" s="22" customFormat="1">
      <c r="A249"/>
      <c r="B249" s="36"/>
      <c r="C249" s="36"/>
      <c r="D249" s="36"/>
      <c r="E249" s="36"/>
      <c r="F249" s="36"/>
      <c r="G249" s="36"/>
      <c r="H249" s="36"/>
      <c r="I249" s="36"/>
      <c r="J249" s="36"/>
      <c r="K249" s="36"/>
      <c r="L249" s="36"/>
      <c r="M249" s="36"/>
      <c r="N249" s="36"/>
      <c r="O249" s="36"/>
      <c r="P249" s="36"/>
      <c r="Q249" s="36"/>
      <c r="R249" s="36"/>
      <c r="S249" s="36"/>
      <c r="T249" s="36"/>
      <c r="U249" s="36"/>
      <c r="V249" s="36"/>
      <c r="W249" s="36"/>
      <c r="X249" s="36"/>
      <c r="Y249" s="36"/>
      <c r="Z249" s="36"/>
      <c r="AA249" s="36"/>
      <c r="AB249" s="36"/>
      <c r="AD249" s="36"/>
      <c r="AE249" s="59"/>
      <c r="AF249" s="59"/>
      <c r="AG249" s="36"/>
      <c r="BT249" s="267"/>
      <c r="BV249" s="282"/>
      <c r="BW249" s="369"/>
      <c r="BX249" s="369"/>
      <c r="BY249" s="369"/>
      <c r="BZ249" s="369"/>
      <c r="CA249" s="369"/>
      <c r="CB249" s="369"/>
      <c r="CC249" s="369"/>
      <c r="CD249" s="369"/>
      <c r="CE249" s="369"/>
      <c r="CF249" s="369"/>
      <c r="CG249" s="369"/>
      <c r="CH249" s="369"/>
      <c r="CI249" s="369"/>
      <c r="CJ249" s="369"/>
      <c r="CK249" s="369"/>
      <c r="CL249" s="369"/>
      <c r="CM249" s="369"/>
      <c r="CN249" s="369"/>
      <c r="CO249" s="369"/>
      <c r="CP249" s="369"/>
      <c r="CQ249" s="369"/>
      <c r="CR249" s="369"/>
      <c r="CS249" s="369"/>
    </row>
    <row r="250" spans="1:97" s="22" customFormat="1">
      <c r="A250"/>
      <c r="B250" s="36"/>
      <c r="C250" s="36"/>
      <c r="D250" s="36"/>
      <c r="E250" s="36"/>
      <c r="F250" s="36"/>
      <c r="G250" s="36"/>
      <c r="H250" s="36"/>
      <c r="I250" s="36"/>
      <c r="J250" s="36"/>
      <c r="K250" s="36"/>
      <c r="L250" s="36"/>
      <c r="M250" s="36"/>
      <c r="N250" s="36"/>
      <c r="O250" s="36"/>
      <c r="P250" s="36"/>
      <c r="Q250" s="36"/>
      <c r="R250" s="36"/>
      <c r="S250" s="36"/>
      <c r="T250" s="36"/>
      <c r="U250" s="36"/>
      <c r="V250" s="36"/>
      <c r="W250" s="36"/>
      <c r="X250" s="36"/>
      <c r="Y250" s="36"/>
      <c r="Z250" s="36"/>
      <c r="AA250" s="36"/>
      <c r="AB250" s="36"/>
      <c r="AD250" s="36"/>
      <c r="AE250" s="59"/>
      <c r="AF250" s="59"/>
      <c r="AG250" s="36"/>
      <c r="BT250" s="267"/>
      <c r="BV250" s="282"/>
      <c r="BW250" s="369"/>
      <c r="BX250" s="369"/>
      <c r="BY250" s="369"/>
      <c r="BZ250" s="369"/>
      <c r="CA250" s="369"/>
      <c r="CB250" s="369"/>
      <c r="CC250" s="369"/>
      <c r="CD250" s="369"/>
      <c r="CE250" s="369"/>
      <c r="CF250" s="369"/>
      <c r="CG250" s="369"/>
      <c r="CH250" s="369"/>
      <c r="CI250" s="369"/>
      <c r="CJ250" s="369"/>
      <c r="CK250" s="369"/>
      <c r="CL250" s="369"/>
      <c r="CM250" s="369"/>
      <c r="CN250" s="369"/>
      <c r="CO250" s="369"/>
      <c r="CP250" s="369"/>
      <c r="CQ250" s="369"/>
      <c r="CR250" s="369"/>
      <c r="CS250" s="369"/>
    </row>
    <row r="251" spans="1:97" s="22" customFormat="1">
      <c r="A251"/>
      <c r="B251" s="36"/>
      <c r="C251" s="36"/>
      <c r="D251" s="36"/>
      <c r="E251" s="36"/>
      <c r="F251" s="36"/>
      <c r="G251" s="36"/>
      <c r="H251" s="36"/>
      <c r="I251" s="36"/>
      <c r="J251" s="36"/>
      <c r="K251" s="36"/>
      <c r="L251" s="36"/>
      <c r="M251" s="36"/>
      <c r="N251" s="36"/>
      <c r="O251" s="36"/>
      <c r="P251" s="36"/>
      <c r="Q251" s="36"/>
      <c r="R251" s="36"/>
      <c r="S251" s="36"/>
      <c r="T251" s="36"/>
      <c r="U251" s="36"/>
      <c r="V251" s="36"/>
      <c r="W251" s="36"/>
      <c r="X251" s="36"/>
      <c r="Y251" s="36"/>
      <c r="Z251" s="36"/>
      <c r="AA251" s="36"/>
      <c r="AB251" s="36"/>
      <c r="AD251" s="36"/>
      <c r="AE251" s="59"/>
      <c r="AF251" s="59"/>
      <c r="AG251" s="36"/>
      <c r="BT251" s="267"/>
      <c r="BV251" s="282"/>
      <c r="BW251" s="369"/>
      <c r="BX251" s="369"/>
      <c r="BY251" s="369"/>
      <c r="BZ251" s="369"/>
      <c r="CA251" s="369"/>
      <c r="CB251" s="369"/>
      <c r="CC251" s="369"/>
      <c r="CD251" s="369"/>
      <c r="CE251" s="369"/>
      <c r="CF251" s="369"/>
      <c r="CG251" s="369"/>
      <c r="CH251" s="369"/>
      <c r="CI251" s="369"/>
      <c r="CJ251" s="369"/>
      <c r="CK251" s="369"/>
      <c r="CL251" s="369"/>
      <c r="CM251" s="369"/>
      <c r="CN251" s="369"/>
      <c r="CO251" s="369"/>
      <c r="CP251" s="369"/>
      <c r="CQ251" s="369"/>
      <c r="CR251" s="369"/>
      <c r="CS251" s="369"/>
    </row>
    <row r="252" spans="1:97" s="22" customFormat="1">
      <c r="A252"/>
      <c r="B252" s="36"/>
      <c r="C252" s="36"/>
      <c r="D252" s="36"/>
      <c r="E252" s="36"/>
      <c r="F252" s="36"/>
      <c r="G252" s="36"/>
      <c r="H252" s="36"/>
      <c r="I252" s="36"/>
      <c r="J252" s="36"/>
      <c r="K252" s="36"/>
      <c r="L252" s="36"/>
      <c r="M252" s="36"/>
      <c r="N252" s="36"/>
      <c r="O252" s="36"/>
      <c r="P252" s="36"/>
      <c r="Q252" s="36"/>
      <c r="R252" s="36"/>
      <c r="S252" s="36"/>
      <c r="T252" s="36"/>
      <c r="U252" s="36"/>
      <c r="V252" s="36"/>
      <c r="W252" s="36"/>
      <c r="X252" s="36"/>
      <c r="Y252" s="36"/>
      <c r="Z252" s="36"/>
      <c r="AA252" s="36"/>
      <c r="AB252" s="36"/>
      <c r="AD252" s="36"/>
      <c r="AE252" s="59"/>
      <c r="AF252" s="59"/>
      <c r="AG252" s="36"/>
      <c r="BT252" s="267"/>
      <c r="BV252" s="282"/>
      <c r="BW252" s="369"/>
      <c r="BX252" s="369"/>
      <c r="BY252" s="369"/>
      <c r="BZ252" s="369"/>
      <c r="CA252" s="369"/>
      <c r="CB252" s="369"/>
      <c r="CC252" s="369"/>
      <c r="CD252" s="369"/>
      <c r="CE252" s="369"/>
      <c r="CF252" s="369"/>
      <c r="CG252" s="369"/>
      <c r="CH252" s="369"/>
      <c r="CI252" s="369"/>
      <c r="CJ252" s="369"/>
      <c r="CK252" s="369"/>
      <c r="CL252" s="369"/>
      <c r="CM252" s="369"/>
      <c r="CN252" s="369"/>
      <c r="CO252" s="369"/>
      <c r="CP252" s="369"/>
      <c r="CQ252" s="369"/>
      <c r="CR252" s="369"/>
      <c r="CS252" s="369"/>
    </row>
    <row r="253" spans="1:97" s="22" customFormat="1">
      <c r="A253"/>
      <c r="B253" s="36"/>
      <c r="C253" s="36"/>
      <c r="D253" s="36"/>
      <c r="E253" s="36"/>
      <c r="F253" s="36"/>
      <c r="G253" s="36"/>
      <c r="H253" s="36"/>
      <c r="I253" s="36"/>
      <c r="J253" s="36"/>
      <c r="K253" s="36"/>
      <c r="L253" s="36"/>
      <c r="M253" s="36"/>
      <c r="N253" s="36"/>
      <c r="O253" s="36"/>
      <c r="P253" s="36"/>
      <c r="Q253" s="36"/>
      <c r="R253" s="36"/>
      <c r="S253" s="36"/>
      <c r="T253" s="36"/>
      <c r="U253" s="36"/>
      <c r="V253" s="36"/>
      <c r="W253" s="36"/>
      <c r="X253" s="36"/>
      <c r="Y253" s="36"/>
      <c r="Z253" s="36"/>
      <c r="AA253" s="36"/>
      <c r="AB253" s="36"/>
      <c r="AD253" s="36"/>
      <c r="AE253" s="59"/>
      <c r="AF253" s="59"/>
      <c r="AG253" s="36"/>
      <c r="BT253" s="267"/>
      <c r="BV253" s="282"/>
      <c r="BW253" s="369"/>
      <c r="BX253" s="369"/>
      <c r="BY253" s="369"/>
      <c r="BZ253" s="369"/>
      <c r="CA253" s="369"/>
      <c r="CB253" s="369"/>
      <c r="CC253" s="369"/>
      <c r="CD253" s="369"/>
      <c r="CE253" s="369"/>
      <c r="CF253" s="369"/>
      <c r="CG253" s="369"/>
      <c r="CH253" s="369"/>
      <c r="CI253" s="369"/>
      <c r="CJ253" s="369"/>
      <c r="CK253" s="369"/>
      <c r="CL253" s="369"/>
      <c r="CM253" s="369"/>
      <c r="CN253" s="369"/>
      <c r="CO253" s="369"/>
      <c r="CP253" s="369"/>
      <c r="CQ253" s="369"/>
      <c r="CR253" s="369"/>
      <c r="CS253" s="369"/>
    </row>
    <row r="254" spans="1:97" s="22" customFormat="1">
      <c r="A254"/>
      <c r="B254" s="36"/>
      <c r="C254" s="36"/>
      <c r="D254" s="36"/>
      <c r="E254" s="36"/>
      <c r="F254" s="36"/>
      <c r="G254" s="36"/>
      <c r="H254" s="36"/>
      <c r="I254" s="36"/>
      <c r="J254" s="36"/>
      <c r="K254" s="36"/>
      <c r="L254" s="36"/>
      <c r="M254" s="36"/>
      <c r="N254" s="36"/>
      <c r="O254" s="36"/>
      <c r="P254" s="36"/>
      <c r="Q254" s="36"/>
      <c r="R254" s="36"/>
      <c r="S254" s="36"/>
      <c r="T254" s="36"/>
      <c r="U254" s="36"/>
      <c r="V254" s="36"/>
      <c r="W254" s="36"/>
      <c r="X254" s="36"/>
      <c r="Y254" s="36"/>
      <c r="Z254" s="36"/>
      <c r="AA254" s="36"/>
      <c r="AB254" s="36"/>
      <c r="AD254" s="36"/>
      <c r="AE254" s="59"/>
      <c r="AF254" s="59"/>
      <c r="AG254" s="36"/>
      <c r="BT254" s="267"/>
      <c r="BV254" s="282"/>
      <c r="BW254" s="369"/>
      <c r="BX254" s="369"/>
      <c r="BY254" s="369"/>
      <c r="BZ254" s="369"/>
      <c r="CA254" s="369"/>
      <c r="CB254" s="369"/>
      <c r="CC254" s="369"/>
      <c r="CD254" s="369"/>
      <c r="CE254" s="369"/>
      <c r="CF254" s="369"/>
      <c r="CG254" s="369"/>
      <c r="CH254" s="369"/>
      <c r="CI254" s="369"/>
      <c r="CJ254" s="369"/>
      <c r="CK254" s="369"/>
      <c r="CL254" s="369"/>
      <c r="CM254" s="369"/>
      <c r="CN254" s="369"/>
      <c r="CO254" s="369"/>
      <c r="CP254" s="369"/>
      <c r="CQ254" s="369"/>
      <c r="CR254" s="369"/>
      <c r="CS254" s="369"/>
    </row>
    <row r="255" spans="1:97" s="22" customFormat="1">
      <c r="A255"/>
      <c r="B255" s="36"/>
      <c r="C255" s="36"/>
      <c r="D255" s="36"/>
      <c r="E255" s="36"/>
      <c r="F255" s="36"/>
      <c r="G255" s="36"/>
      <c r="H255" s="36"/>
      <c r="I255" s="36"/>
      <c r="J255" s="36"/>
      <c r="K255" s="36"/>
      <c r="L255" s="36"/>
      <c r="M255" s="36"/>
      <c r="N255" s="36"/>
      <c r="O255" s="36"/>
      <c r="P255" s="36"/>
      <c r="Q255" s="36"/>
      <c r="R255" s="36"/>
      <c r="S255" s="36"/>
      <c r="T255" s="36"/>
      <c r="U255" s="36"/>
      <c r="V255" s="36"/>
      <c r="W255" s="36"/>
      <c r="X255" s="36"/>
      <c r="Y255" s="36"/>
      <c r="Z255" s="36"/>
      <c r="AA255" s="36"/>
      <c r="AB255" s="36"/>
      <c r="AD255" s="36"/>
      <c r="AE255" s="59"/>
      <c r="AF255" s="59"/>
      <c r="AG255" s="36"/>
      <c r="BT255" s="267"/>
      <c r="BV255" s="282"/>
      <c r="BW255" s="369"/>
      <c r="BX255" s="369"/>
      <c r="BY255" s="369"/>
      <c r="BZ255" s="369"/>
      <c r="CA255" s="369"/>
      <c r="CB255" s="369"/>
      <c r="CC255" s="369"/>
      <c r="CD255" s="369"/>
      <c r="CE255" s="369"/>
      <c r="CF255" s="369"/>
      <c r="CG255" s="369"/>
      <c r="CH255" s="369"/>
      <c r="CI255" s="369"/>
      <c r="CJ255" s="369"/>
      <c r="CK255" s="369"/>
      <c r="CL255" s="369"/>
      <c r="CM255" s="369"/>
      <c r="CN255" s="369"/>
      <c r="CO255" s="369"/>
      <c r="CP255" s="369"/>
      <c r="CQ255" s="369"/>
      <c r="CR255" s="369"/>
      <c r="CS255" s="369"/>
    </row>
    <row r="256" spans="1:97" s="22" customFormat="1">
      <c r="A256"/>
      <c r="B256" s="36"/>
      <c r="C256" s="36"/>
      <c r="D256" s="36"/>
      <c r="E256" s="36"/>
      <c r="F256" s="36"/>
      <c r="G256" s="36"/>
      <c r="H256" s="36"/>
      <c r="I256" s="36"/>
      <c r="J256" s="36"/>
      <c r="K256" s="36"/>
      <c r="L256" s="36"/>
      <c r="M256" s="36"/>
      <c r="N256" s="36"/>
      <c r="O256" s="36"/>
      <c r="P256" s="36"/>
      <c r="Q256" s="36"/>
      <c r="R256" s="36"/>
      <c r="S256" s="36"/>
      <c r="T256" s="36"/>
      <c r="U256" s="36"/>
      <c r="V256" s="36"/>
      <c r="W256" s="36"/>
      <c r="X256" s="36"/>
      <c r="Y256" s="36"/>
      <c r="Z256" s="36"/>
      <c r="AA256" s="36"/>
      <c r="AB256" s="36"/>
      <c r="AD256" s="36"/>
      <c r="AE256" s="59"/>
      <c r="AF256" s="59"/>
      <c r="AG256" s="36"/>
      <c r="BT256" s="267"/>
      <c r="BV256" s="282"/>
      <c r="BW256" s="369"/>
      <c r="BX256" s="369"/>
      <c r="BY256" s="369"/>
      <c r="BZ256" s="369"/>
      <c r="CA256" s="369"/>
      <c r="CB256" s="369"/>
      <c r="CC256" s="369"/>
      <c r="CD256" s="369"/>
      <c r="CE256" s="369"/>
      <c r="CF256" s="369"/>
      <c r="CG256" s="369"/>
      <c r="CH256" s="369"/>
      <c r="CI256" s="369"/>
      <c r="CJ256" s="369"/>
      <c r="CK256" s="369"/>
      <c r="CL256" s="369"/>
      <c r="CM256" s="369"/>
      <c r="CN256" s="369"/>
      <c r="CO256" s="369"/>
      <c r="CP256" s="369"/>
      <c r="CQ256" s="369"/>
      <c r="CR256" s="369"/>
      <c r="CS256" s="369"/>
    </row>
    <row r="257" spans="1:97" s="22" customFormat="1">
      <c r="A257"/>
      <c r="B257" s="36"/>
      <c r="C257" s="36"/>
      <c r="D257" s="36"/>
      <c r="E257" s="36"/>
      <c r="F257" s="36"/>
      <c r="G257" s="36"/>
      <c r="H257" s="36"/>
      <c r="I257" s="36"/>
      <c r="J257" s="36"/>
      <c r="K257" s="36"/>
      <c r="L257" s="36"/>
      <c r="M257" s="36"/>
      <c r="N257" s="36"/>
      <c r="O257" s="36"/>
      <c r="P257" s="36"/>
      <c r="Q257" s="36"/>
      <c r="R257" s="36"/>
      <c r="S257" s="36"/>
      <c r="T257" s="36"/>
      <c r="U257" s="36"/>
      <c r="V257" s="36"/>
      <c r="W257" s="36"/>
      <c r="X257" s="36"/>
      <c r="Y257" s="36"/>
      <c r="Z257" s="36"/>
      <c r="AA257" s="36"/>
      <c r="AB257" s="36"/>
      <c r="AD257" s="36"/>
      <c r="AE257" s="59"/>
      <c r="AF257" s="59"/>
      <c r="AG257" s="36"/>
      <c r="BT257" s="267"/>
      <c r="BV257" s="282"/>
      <c r="BW257" s="369"/>
      <c r="BX257" s="369"/>
      <c r="BY257" s="369"/>
      <c r="BZ257" s="369"/>
      <c r="CA257" s="369"/>
      <c r="CB257" s="369"/>
      <c r="CC257" s="369"/>
      <c r="CD257" s="369"/>
      <c r="CE257" s="369"/>
      <c r="CF257" s="369"/>
      <c r="CG257" s="369"/>
      <c r="CH257" s="369"/>
      <c r="CI257" s="369"/>
      <c r="CJ257" s="369"/>
      <c r="CK257" s="369"/>
      <c r="CL257" s="369"/>
      <c r="CM257" s="369"/>
      <c r="CN257" s="369"/>
      <c r="CO257" s="369"/>
      <c r="CP257" s="369"/>
      <c r="CQ257" s="369"/>
      <c r="CR257" s="369"/>
      <c r="CS257" s="369"/>
    </row>
    <row r="258" spans="1:97" s="22" customFormat="1">
      <c r="A258"/>
      <c r="B258" s="36"/>
      <c r="C258" s="36"/>
      <c r="D258" s="36"/>
      <c r="E258" s="36"/>
      <c r="F258" s="36"/>
      <c r="G258" s="36"/>
      <c r="H258" s="36"/>
      <c r="I258" s="36"/>
      <c r="J258" s="36"/>
      <c r="K258" s="36"/>
      <c r="L258" s="36"/>
      <c r="M258" s="36"/>
      <c r="N258" s="36"/>
      <c r="O258" s="36"/>
      <c r="P258" s="36"/>
      <c r="Q258" s="36"/>
      <c r="R258" s="36"/>
      <c r="S258" s="36"/>
      <c r="T258" s="36"/>
      <c r="U258" s="36"/>
      <c r="V258" s="36"/>
      <c r="W258" s="36"/>
      <c r="X258" s="36"/>
      <c r="Y258" s="36"/>
      <c r="Z258" s="36"/>
      <c r="AA258" s="36"/>
      <c r="AB258" s="36"/>
      <c r="AD258" s="36"/>
      <c r="AE258" s="59"/>
      <c r="AF258" s="59"/>
      <c r="AG258" s="36"/>
      <c r="BT258" s="267"/>
      <c r="BV258" s="282"/>
      <c r="BW258" s="369"/>
      <c r="BX258" s="369"/>
      <c r="BY258" s="369"/>
      <c r="BZ258" s="369"/>
      <c r="CA258" s="369"/>
      <c r="CB258" s="369"/>
      <c r="CC258" s="369"/>
      <c r="CD258" s="369"/>
      <c r="CE258" s="369"/>
      <c r="CF258" s="369"/>
      <c r="CG258" s="369"/>
      <c r="CH258" s="369"/>
      <c r="CI258" s="369"/>
      <c r="CJ258" s="369"/>
      <c r="CK258" s="369"/>
      <c r="CL258" s="369"/>
      <c r="CM258" s="369"/>
      <c r="CN258" s="369"/>
      <c r="CO258" s="369"/>
      <c r="CP258" s="369"/>
      <c r="CQ258" s="369"/>
      <c r="CR258" s="369"/>
      <c r="CS258" s="369"/>
    </row>
    <row r="259" spans="1:97" s="22" customFormat="1">
      <c r="A259"/>
      <c r="B259" s="36"/>
      <c r="C259" s="36"/>
      <c r="D259" s="36"/>
      <c r="E259" s="36"/>
      <c r="F259" s="36"/>
      <c r="G259" s="36"/>
      <c r="H259" s="36"/>
      <c r="I259" s="36"/>
      <c r="J259" s="36"/>
      <c r="K259" s="36"/>
      <c r="L259" s="36"/>
      <c r="M259" s="36"/>
      <c r="N259" s="36"/>
      <c r="O259" s="36"/>
      <c r="P259" s="36"/>
      <c r="Q259" s="36"/>
      <c r="R259" s="36"/>
      <c r="S259" s="36"/>
      <c r="T259" s="36"/>
      <c r="U259" s="36"/>
      <c r="V259" s="36"/>
      <c r="W259" s="36"/>
      <c r="X259" s="36"/>
      <c r="Y259" s="36"/>
      <c r="Z259" s="36"/>
      <c r="AA259" s="36"/>
      <c r="AB259" s="36"/>
      <c r="AD259" s="36"/>
      <c r="AE259" s="59"/>
      <c r="AF259" s="59"/>
      <c r="AG259" s="36"/>
      <c r="BT259" s="267"/>
      <c r="BV259" s="282"/>
      <c r="BW259" s="369"/>
      <c r="BX259" s="369"/>
      <c r="BY259" s="369"/>
      <c r="BZ259" s="369"/>
      <c r="CA259" s="369"/>
      <c r="CB259" s="369"/>
      <c r="CC259" s="369"/>
      <c r="CD259" s="369"/>
      <c r="CE259" s="369"/>
      <c r="CF259" s="369"/>
      <c r="CG259" s="369"/>
      <c r="CH259" s="369"/>
      <c r="CI259" s="369"/>
      <c r="CJ259" s="369"/>
      <c r="CK259" s="369"/>
      <c r="CL259" s="369"/>
      <c r="CM259" s="369"/>
      <c r="CN259" s="369"/>
      <c r="CO259" s="369"/>
      <c r="CP259" s="369"/>
      <c r="CQ259" s="369"/>
      <c r="CR259" s="369"/>
      <c r="CS259" s="369"/>
    </row>
    <row r="260" spans="1:97" s="22" customFormat="1">
      <c r="A260"/>
      <c r="B260" s="36"/>
      <c r="C260" s="36"/>
      <c r="D260" s="36"/>
      <c r="E260" s="36"/>
      <c r="F260" s="36"/>
      <c r="G260" s="36"/>
      <c r="H260" s="36"/>
      <c r="I260" s="36"/>
      <c r="J260" s="36"/>
      <c r="K260" s="36"/>
      <c r="L260" s="36"/>
      <c r="M260" s="36"/>
      <c r="N260" s="36"/>
      <c r="O260" s="36"/>
      <c r="P260" s="36"/>
      <c r="Q260" s="36"/>
      <c r="R260" s="36"/>
      <c r="S260" s="36"/>
      <c r="T260" s="36"/>
      <c r="U260" s="36"/>
      <c r="V260" s="36"/>
      <c r="W260" s="36"/>
      <c r="X260" s="36"/>
      <c r="Y260" s="36"/>
      <c r="Z260" s="36"/>
      <c r="AA260" s="36"/>
      <c r="AB260" s="36"/>
      <c r="AD260" s="36"/>
      <c r="AE260" s="59"/>
      <c r="AF260" s="59"/>
      <c r="AG260" s="36"/>
      <c r="BT260" s="267"/>
      <c r="BV260" s="282"/>
      <c r="BW260" s="369"/>
      <c r="BX260" s="369"/>
      <c r="BY260" s="369"/>
      <c r="BZ260" s="369"/>
      <c r="CA260" s="369"/>
      <c r="CB260" s="369"/>
      <c r="CC260" s="369"/>
      <c r="CD260" s="369"/>
      <c r="CE260" s="369"/>
      <c r="CF260" s="369"/>
      <c r="CG260" s="369"/>
      <c r="CH260" s="369"/>
      <c r="CI260" s="369"/>
      <c r="CJ260" s="369"/>
      <c r="CK260" s="369"/>
      <c r="CL260" s="369"/>
      <c r="CM260" s="369"/>
      <c r="CN260" s="369"/>
      <c r="CO260" s="369"/>
      <c r="CP260" s="369"/>
      <c r="CQ260" s="369"/>
      <c r="CR260" s="369"/>
      <c r="CS260" s="369"/>
    </row>
    <row r="261" spans="1:97" s="22" customFormat="1">
      <c r="A261"/>
      <c r="B261" s="36"/>
      <c r="C261" s="36"/>
      <c r="D261" s="36"/>
      <c r="E261" s="36"/>
      <c r="F261" s="36"/>
      <c r="G261" s="36"/>
      <c r="H261" s="36"/>
      <c r="I261" s="36"/>
      <c r="J261" s="36"/>
      <c r="K261" s="36"/>
      <c r="L261" s="36"/>
      <c r="M261" s="36"/>
      <c r="N261" s="36"/>
      <c r="O261" s="36"/>
      <c r="P261" s="36"/>
      <c r="Q261" s="36"/>
      <c r="R261" s="36"/>
      <c r="S261" s="36"/>
      <c r="T261" s="36"/>
      <c r="U261" s="36"/>
      <c r="V261" s="36"/>
      <c r="W261" s="36"/>
      <c r="X261" s="36"/>
      <c r="Y261" s="36"/>
      <c r="Z261" s="36"/>
      <c r="AA261" s="36"/>
      <c r="AB261" s="36"/>
      <c r="AD261" s="36"/>
      <c r="AE261" s="59"/>
      <c r="AF261" s="59"/>
      <c r="AG261" s="36"/>
      <c r="BT261" s="267"/>
      <c r="BV261" s="282"/>
      <c r="BW261" s="369"/>
      <c r="BX261" s="369"/>
      <c r="BY261" s="369"/>
      <c r="BZ261" s="369"/>
      <c r="CA261" s="369"/>
      <c r="CB261" s="369"/>
      <c r="CC261" s="369"/>
      <c r="CD261" s="369"/>
      <c r="CE261" s="369"/>
      <c r="CF261" s="369"/>
      <c r="CG261" s="369"/>
      <c r="CH261" s="369"/>
      <c r="CI261" s="369"/>
      <c r="CJ261" s="369"/>
      <c r="CK261" s="369"/>
      <c r="CL261" s="369"/>
      <c r="CM261" s="369"/>
      <c r="CN261" s="369"/>
      <c r="CO261" s="369"/>
      <c r="CP261" s="369"/>
      <c r="CQ261" s="369"/>
      <c r="CR261" s="369"/>
      <c r="CS261" s="369"/>
    </row>
    <row r="262" spans="1:97" s="22" customFormat="1">
      <c r="A262"/>
      <c r="B262" s="36"/>
      <c r="C262" s="36"/>
      <c r="D262" s="36"/>
      <c r="E262" s="36"/>
      <c r="F262" s="36"/>
      <c r="G262" s="36"/>
      <c r="H262" s="36"/>
      <c r="I262" s="36"/>
      <c r="J262" s="36"/>
      <c r="K262" s="36"/>
      <c r="L262" s="36"/>
      <c r="M262" s="36"/>
      <c r="N262" s="36"/>
      <c r="O262" s="36"/>
      <c r="P262" s="36"/>
      <c r="Q262" s="36"/>
      <c r="R262" s="36"/>
      <c r="S262" s="36"/>
      <c r="T262" s="36"/>
      <c r="U262" s="36"/>
      <c r="V262" s="36"/>
      <c r="W262" s="36"/>
      <c r="X262" s="36"/>
      <c r="Y262" s="36"/>
      <c r="Z262" s="36"/>
      <c r="AA262" s="36"/>
      <c r="AB262" s="36"/>
      <c r="AD262" s="36"/>
      <c r="AE262" s="59"/>
      <c r="AF262" s="59"/>
      <c r="AG262" s="36"/>
      <c r="BT262" s="267"/>
      <c r="BV262" s="282"/>
      <c r="BW262" s="369"/>
      <c r="BX262" s="369"/>
      <c r="BY262" s="369"/>
      <c r="BZ262" s="369"/>
      <c r="CA262" s="369"/>
      <c r="CB262" s="369"/>
      <c r="CC262" s="369"/>
      <c r="CD262" s="369"/>
      <c r="CE262" s="369"/>
      <c r="CF262" s="369"/>
      <c r="CG262" s="369"/>
      <c r="CH262" s="369"/>
      <c r="CI262" s="369"/>
      <c r="CJ262" s="369"/>
      <c r="CK262" s="369"/>
      <c r="CL262" s="369"/>
      <c r="CM262" s="369"/>
      <c r="CN262" s="369"/>
      <c r="CO262" s="369"/>
      <c r="CP262" s="369"/>
      <c r="CQ262" s="369"/>
      <c r="CR262" s="369"/>
      <c r="CS262" s="369"/>
    </row>
    <row r="263" spans="1:97" s="22" customFormat="1">
      <c r="A263"/>
      <c r="B263" s="36"/>
      <c r="C263" s="36"/>
      <c r="D263" s="36"/>
      <c r="E263" s="36"/>
      <c r="F263" s="36"/>
      <c r="G263" s="36"/>
      <c r="H263" s="36"/>
      <c r="I263" s="36"/>
      <c r="J263" s="36"/>
      <c r="K263" s="36"/>
      <c r="L263" s="36"/>
      <c r="M263" s="36"/>
      <c r="N263" s="36"/>
      <c r="O263" s="36"/>
      <c r="P263" s="36"/>
      <c r="Q263" s="36"/>
      <c r="R263" s="36"/>
      <c r="S263" s="36"/>
      <c r="T263" s="36"/>
      <c r="U263" s="36"/>
      <c r="V263" s="36"/>
      <c r="W263" s="36"/>
      <c r="X263" s="36"/>
      <c r="Y263" s="36"/>
      <c r="Z263" s="36"/>
      <c r="AA263" s="36"/>
      <c r="AB263" s="36"/>
      <c r="AD263" s="36"/>
      <c r="AE263" s="59"/>
      <c r="AF263" s="59"/>
      <c r="AG263" s="36"/>
      <c r="BT263" s="267"/>
      <c r="BV263" s="282"/>
      <c r="BW263" s="369"/>
      <c r="BX263" s="369"/>
      <c r="BY263" s="369"/>
      <c r="BZ263" s="369"/>
      <c r="CA263" s="369"/>
      <c r="CB263" s="369"/>
      <c r="CC263" s="369"/>
      <c r="CD263" s="369"/>
      <c r="CE263" s="369"/>
      <c r="CF263" s="369"/>
      <c r="CG263" s="369"/>
      <c r="CH263" s="369"/>
      <c r="CI263" s="369"/>
      <c r="CJ263" s="369"/>
      <c r="CK263" s="369"/>
      <c r="CL263" s="369"/>
      <c r="CM263" s="369"/>
      <c r="CN263" s="369"/>
      <c r="CO263" s="369"/>
      <c r="CP263" s="369"/>
      <c r="CQ263" s="369"/>
      <c r="CR263" s="369"/>
      <c r="CS263" s="369"/>
    </row>
    <row r="264" spans="1:97" s="22" customFormat="1">
      <c r="A264"/>
      <c r="B264" s="36"/>
      <c r="C264" s="36"/>
      <c r="D264" s="36"/>
      <c r="E264" s="36"/>
      <c r="F264" s="36"/>
      <c r="G264" s="36"/>
      <c r="H264" s="36"/>
      <c r="I264" s="36"/>
      <c r="J264" s="36"/>
      <c r="K264" s="36"/>
      <c r="L264" s="36"/>
      <c r="M264" s="36"/>
      <c r="N264" s="36"/>
      <c r="O264" s="36"/>
      <c r="P264" s="36"/>
      <c r="Q264" s="36"/>
      <c r="R264" s="36"/>
      <c r="S264" s="36"/>
      <c r="T264" s="36"/>
      <c r="U264" s="36"/>
      <c r="V264" s="36"/>
      <c r="W264" s="36"/>
      <c r="X264" s="36"/>
      <c r="Y264" s="36"/>
      <c r="Z264" s="36"/>
      <c r="AA264" s="36"/>
      <c r="AB264" s="36"/>
      <c r="AD264" s="36"/>
      <c r="AE264" s="59"/>
      <c r="AF264" s="59"/>
      <c r="AG264" s="36"/>
      <c r="BT264" s="267"/>
      <c r="BV264" s="282"/>
      <c r="BW264" s="369"/>
      <c r="BX264" s="369"/>
      <c r="BY264" s="369"/>
      <c r="BZ264" s="369"/>
      <c r="CA264" s="369"/>
      <c r="CB264" s="369"/>
      <c r="CC264" s="369"/>
      <c r="CD264" s="369"/>
      <c r="CE264" s="369"/>
      <c r="CF264" s="369"/>
      <c r="CG264" s="369"/>
      <c r="CH264" s="369"/>
      <c r="CI264" s="369"/>
      <c r="CJ264" s="369"/>
      <c r="CK264" s="369"/>
      <c r="CL264" s="369"/>
      <c r="CM264" s="369"/>
      <c r="CN264" s="369"/>
      <c r="CO264" s="369"/>
      <c r="CP264" s="369"/>
      <c r="CQ264" s="369"/>
      <c r="CR264" s="369"/>
      <c r="CS264" s="369"/>
    </row>
    <row r="265" spans="1:97" s="22" customFormat="1">
      <c r="A265"/>
      <c r="B265" s="36"/>
      <c r="C265" s="36"/>
      <c r="D265" s="36"/>
      <c r="E265" s="36"/>
      <c r="F265" s="36"/>
      <c r="G265" s="36"/>
      <c r="H265" s="36"/>
      <c r="I265" s="36"/>
      <c r="J265" s="36"/>
      <c r="K265" s="36"/>
      <c r="L265" s="36"/>
      <c r="M265" s="36"/>
      <c r="N265" s="36"/>
      <c r="O265" s="36"/>
      <c r="P265" s="36"/>
      <c r="Q265" s="36"/>
      <c r="R265" s="36"/>
      <c r="S265" s="36"/>
      <c r="T265" s="36"/>
      <c r="U265" s="36"/>
      <c r="V265" s="36"/>
      <c r="W265" s="36"/>
      <c r="X265" s="36"/>
      <c r="Y265" s="36"/>
      <c r="Z265" s="36"/>
      <c r="AA265" s="36"/>
      <c r="AB265" s="36"/>
      <c r="AD265" s="36"/>
      <c r="AE265" s="59"/>
      <c r="AF265" s="59"/>
      <c r="AG265" s="36"/>
      <c r="BT265" s="267"/>
      <c r="BV265" s="282"/>
      <c r="BW265" s="369"/>
      <c r="BX265" s="369"/>
      <c r="BY265" s="369"/>
      <c r="BZ265" s="369"/>
      <c r="CA265" s="369"/>
      <c r="CB265" s="369"/>
      <c r="CC265" s="369"/>
      <c r="CD265" s="369"/>
      <c r="CE265" s="369"/>
      <c r="CF265" s="369"/>
      <c r="CG265" s="369"/>
      <c r="CH265" s="369"/>
      <c r="CI265" s="369"/>
      <c r="CJ265" s="369"/>
      <c r="CK265" s="369"/>
      <c r="CL265" s="369"/>
      <c r="CM265" s="369"/>
      <c r="CN265" s="369"/>
      <c r="CO265" s="369"/>
      <c r="CP265" s="369"/>
      <c r="CQ265" s="369"/>
      <c r="CR265" s="369"/>
      <c r="CS265" s="369"/>
    </row>
    <row r="266" spans="1:97" s="22" customFormat="1">
      <c r="A266"/>
      <c r="B266" s="36"/>
      <c r="C266" s="36"/>
      <c r="D266" s="36"/>
      <c r="E266" s="36"/>
      <c r="F266" s="36"/>
      <c r="G266" s="36"/>
      <c r="H266" s="36"/>
      <c r="I266" s="36"/>
      <c r="J266" s="36"/>
      <c r="K266" s="36"/>
      <c r="L266" s="36"/>
      <c r="M266" s="36"/>
      <c r="N266" s="36"/>
      <c r="O266" s="36"/>
      <c r="P266" s="36"/>
      <c r="Q266" s="36"/>
      <c r="R266" s="36"/>
      <c r="S266" s="36"/>
      <c r="T266" s="36"/>
      <c r="U266" s="36"/>
      <c r="V266" s="36"/>
      <c r="W266" s="36"/>
      <c r="X266" s="36"/>
      <c r="Y266" s="36"/>
      <c r="Z266" s="36"/>
      <c r="AA266" s="36"/>
      <c r="AB266" s="36"/>
      <c r="AD266" s="36"/>
      <c r="AE266" s="59"/>
      <c r="AF266" s="59"/>
      <c r="AG266" s="36"/>
      <c r="BT266" s="267"/>
      <c r="BV266" s="282"/>
      <c r="BW266" s="369"/>
      <c r="BX266" s="369"/>
      <c r="BY266" s="369"/>
      <c r="BZ266" s="369"/>
      <c r="CA266" s="369"/>
      <c r="CB266" s="369"/>
      <c r="CC266" s="369"/>
      <c r="CD266" s="369"/>
      <c r="CE266" s="369"/>
      <c r="CF266" s="369"/>
      <c r="CG266" s="369"/>
      <c r="CH266" s="369"/>
      <c r="CI266" s="369"/>
      <c r="CJ266" s="369"/>
      <c r="CK266" s="369"/>
      <c r="CL266" s="369"/>
      <c r="CM266" s="369"/>
      <c r="CN266" s="369"/>
      <c r="CO266" s="369"/>
      <c r="CP266" s="369"/>
      <c r="CQ266" s="369"/>
      <c r="CR266" s="369"/>
      <c r="CS266" s="369"/>
    </row>
    <row r="267" spans="1:97" s="22" customFormat="1">
      <c r="A267"/>
      <c r="B267" s="36"/>
      <c r="C267" s="36"/>
      <c r="D267" s="36"/>
      <c r="E267" s="36"/>
      <c r="F267" s="36"/>
      <c r="G267" s="36"/>
      <c r="H267" s="36"/>
      <c r="I267" s="36"/>
      <c r="J267" s="36"/>
      <c r="K267" s="36"/>
      <c r="L267" s="36"/>
      <c r="M267" s="36"/>
      <c r="N267" s="36"/>
      <c r="O267" s="36"/>
      <c r="P267" s="36"/>
      <c r="Q267" s="36"/>
      <c r="R267" s="36"/>
      <c r="S267" s="36"/>
      <c r="T267" s="36"/>
      <c r="U267" s="36"/>
      <c r="V267" s="36"/>
      <c r="W267" s="36"/>
      <c r="X267" s="36"/>
      <c r="Y267" s="36"/>
      <c r="Z267" s="36"/>
      <c r="AA267" s="36"/>
      <c r="AB267" s="36"/>
      <c r="AD267" s="36"/>
      <c r="AE267" s="59"/>
      <c r="AF267" s="59"/>
      <c r="AG267" s="36"/>
      <c r="BT267" s="267"/>
      <c r="BV267" s="282"/>
      <c r="BW267" s="369"/>
      <c r="BX267" s="369"/>
      <c r="BY267" s="369"/>
      <c r="BZ267" s="369"/>
      <c r="CA267" s="369"/>
      <c r="CB267" s="369"/>
      <c r="CC267" s="369"/>
      <c r="CD267" s="369"/>
      <c r="CE267" s="369"/>
      <c r="CF267" s="369"/>
      <c r="CG267" s="369"/>
      <c r="CH267" s="369"/>
      <c r="CI267" s="369"/>
      <c r="CJ267" s="369"/>
      <c r="CK267" s="369"/>
      <c r="CL267" s="369"/>
      <c r="CM267" s="369"/>
      <c r="CN267" s="369"/>
      <c r="CO267" s="369"/>
      <c r="CP267" s="369"/>
      <c r="CQ267" s="369"/>
      <c r="CR267" s="369"/>
      <c r="CS267" s="369"/>
    </row>
    <row r="268" spans="1:97" s="22" customFormat="1">
      <c r="A268"/>
      <c r="B268" s="36"/>
      <c r="C268" s="36"/>
      <c r="D268" s="36"/>
      <c r="E268" s="36"/>
      <c r="F268" s="36"/>
      <c r="G268" s="36"/>
      <c r="H268" s="36"/>
      <c r="I268" s="36"/>
      <c r="J268" s="36"/>
      <c r="K268" s="36"/>
      <c r="L268" s="36"/>
      <c r="M268" s="36"/>
      <c r="N268" s="36"/>
      <c r="O268" s="36"/>
      <c r="P268" s="36"/>
      <c r="Q268" s="36"/>
      <c r="R268" s="36"/>
      <c r="S268" s="36"/>
      <c r="T268" s="36"/>
      <c r="U268" s="36"/>
      <c r="V268" s="36"/>
      <c r="W268" s="36"/>
      <c r="X268" s="36"/>
      <c r="Y268" s="36"/>
      <c r="Z268" s="36"/>
      <c r="AA268" s="36"/>
      <c r="AB268" s="36"/>
      <c r="AD268" s="36"/>
      <c r="AE268" s="59"/>
      <c r="AF268" s="59"/>
      <c r="AG268" s="36"/>
      <c r="BT268" s="267"/>
      <c r="BV268" s="282"/>
      <c r="BW268" s="369"/>
      <c r="BX268" s="369"/>
      <c r="BY268" s="369"/>
      <c r="BZ268" s="369"/>
      <c r="CA268" s="369"/>
      <c r="CB268" s="369"/>
      <c r="CC268" s="369"/>
      <c r="CD268" s="369"/>
      <c r="CE268" s="369"/>
      <c r="CF268" s="369"/>
      <c r="CG268" s="369"/>
      <c r="CH268" s="369"/>
      <c r="CI268" s="369"/>
      <c r="CJ268" s="369"/>
      <c r="CK268" s="369"/>
      <c r="CL268" s="369"/>
      <c r="CM268" s="369"/>
      <c r="CN268" s="369"/>
      <c r="CO268" s="369"/>
      <c r="CP268" s="369"/>
      <c r="CQ268" s="369"/>
      <c r="CR268" s="369"/>
      <c r="CS268" s="369"/>
    </row>
    <row r="269" spans="1:97" s="22" customFormat="1">
      <c r="A269"/>
      <c r="B269" s="36"/>
      <c r="C269" s="36"/>
      <c r="D269" s="36"/>
      <c r="E269" s="36"/>
      <c r="F269" s="36"/>
      <c r="G269" s="36"/>
      <c r="H269" s="36"/>
      <c r="I269" s="36"/>
      <c r="J269" s="36"/>
      <c r="K269" s="36"/>
      <c r="L269" s="36"/>
      <c r="M269" s="36"/>
      <c r="N269" s="36"/>
      <c r="O269" s="36"/>
      <c r="P269" s="36"/>
      <c r="Q269" s="36"/>
      <c r="R269" s="36"/>
      <c r="S269" s="36"/>
      <c r="T269" s="36"/>
      <c r="U269" s="36"/>
      <c r="V269" s="36"/>
      <c r="W269" s="36"/>
      <c r="X269" s="36"/>
      <c r="Y269" s="36"/>
      <c r="Z269" s="36"/>
      <c r="AA269" s="36"/>
      <c r="AB269" s="36"/>
      <c r="AD269" s="36"/>
      <c r="AE269" s="59"/>
      <c r="AF269" s="59"/>
      <c r="AG269" s="36"/>
      <c r="BT269" s="267"/>
      <c r="BV269" s="282"/>
      <c r="BW269" s="369"/>
      <c r="BX269" s="369"/>
      <c r="BY269" s="369"/>
      <c r="BZ269" s="369"/>
      <c r="CA269" s="369"/>
      <c r="CB269" s="369"/>
      <c r="CC269" s="369"/>
      <c r="CD269" s="369"/>
      <c r="CE269" s="369"/>
      <c r="CF269" s="369"/>
      <c r="CG269" s="369"/>
      <c r="CH269" s="369"/>
      <c r="CI269" s="369"/>
      <c r="CJ269" s="369"/>
      <c r="CK269" s="369"/>
      <c r="CL269" s="369"/>
      <c r="CM269" s="369"/>
      <c r="CN269" s="369"/>
      <c r="CO269" s="369"/>
      <c r="CP269" s="369"/>
      <c r="CQ269" s="369"/>
      <c r="CR269" s="369"/>
      <c r="CS269" s="369"/>
    </row>
    <row r="270" spans="1:97" s="22" customFormat="1">
      <c r="A270"/>
      <c r="B270" s="36"/>
      <c r="C270" s="36"/>
      <c r="D270" s="36"/>
      <c r="E270" s="36"/>
      <c r="F270" s="36"/>
      <c r="G270" s="36"/>
      <c r="H270" s="36"/>
      <c r="I270" s="36"/>
      <c r="J270" s="36"/>
      <c r="K270" s="36"/>
      <c r="L270" s="36"/>
      <c r="M270" s="36"/>
      <c r="N270" s="36"/>
      <c r="O270" s="36"/>
      <c r="P270" s="36"/>
      <c r="Q270" s="36"/>
      <c r="R270" s="36"/>
      <c r="S270" s="36"/>
      <c r="T270" s="36"/>
      <c r="U270" s="36"/>
      <c r="V270" s="36"/>
      <c r="W270" s="36"/>
      <c r="X270" s="36"/>
      <c r="Y270" s="36"/>
      <c r="Z270" s="36"/>
      <c r="AA270" s="36"/>
      <c r="AB270" s="36"/>
      <c r="AD270" s="36"/>
      <c r="AE270" s="59"/>
      <c r="AF270" s="59"/>
      <c r="AG270" s="36"/>
      <c r="BT270" s="267"/>
      <c r="BV270" s="282"/>
      <c r="BW270" s="369"/>
      <c r="BX270" s="369"/>
      <c r="BY270" s="369"/>
      <c r="BZ270" s="369"/>
      <c r="CA270" s="369"/>
      <c r="CB270" s="369"/>
      <c r="CC270" s="369"/>
      <c r="CD270" s="369"/>
      <c r="CE270" s="369"/>
      <c r="CF270" s="369"/>
      <c r="CG270" s="369"/>
      <c r="CH270" s="369"/>
      <c r="CI270" s="369"/>
      <c r="CJ270" s="369"/>
      <c r="CK270" s="369"/>
      <c r="CL270" s="369"/>
      <c r="CM270" s="369"/>
      <c r="CN270" s="369"/>
      <c r="CO270" s="369"/>
      <c r="CP270" s="369"/>
      <c r="CQ270" s="369"/>
      <c r="CR270" s="369"/>
      <c r="CS270" s="369"/>
    </row>
    <row r="271" spans="1:97" s="22" customFormat="1">
      <c r="A271"/>
      <c r="B271" s="36"/>
      <c r="C271" s="36"/>
      <c r="D271" s="36"/>
      <c r="E271" s="36"/>
      <c r="F271" s="36"/>
      <c r="G271" s="36"/>
      <c r="H271" s="36"/>
      <c r="I271" s="36"/>
      <c r="J271" s="36"/>
      <c r="K271" s="36"/>
      <c r="L271" s="36"/>
      <c r="M271" s="36"/>
      <c r="N271" s="36"/>
      <c r="O271" s="36"/>
      <c r="P271" s="36"/>
      <c r="Q271" s="36"/>
      <c r="R271" s="36"/>
      <c r="S271" s="36"/>
      <c r="T271" s="36"/>
      <c r="U271" s="36"/>
      <c r="V271" s="36"/>
      <c r="W271" s="36"/>
      <c r="X271" s="36"/>
      <c r="Y271" s="36"/>
      <c r="Z271" s="36"/>
      <c r="AA271" s="36"/>
      <c r="AB271" s="36"/>
      <c r="AD271" s="36"/>
      <c r="AE271" s="59"/>
      <c r="AF271" s="59"/>
      <c r="AG271" s="36"/>
      <c r="BT271" s="267"/>
      <c r="BV271" s="282"/>
      <c r="BW271" s="369"/>
      <c r="BX271" s="369"/>
      <c r="BY271" s="369"/>
      <c r="BZ271" s="369"/>
      <c r="CA271" s="369"/>
      <c r="CB271" s="369"/>
      <c r="CC271" s="369"/>
      <c r="CD271" s="369"/>
      <c r="CE271" s="369"/>
      <c r="CF271" s="369"/>
      <c r="CG271" s="369"/>
      <c r="CH271" s="369"/>
      <c r="CI271" s="369"/>
      <c r="CJ271" s="369"/>
      <c r="CK271" s="369"/>
      <c r="CL271" s="369"/>
      <c r="CM271" s="369"/>
      <c r="CN271" s="369"/>
      <c r="CO271" s="369"/>
      <c r="CP271" s="369"/>
      <c r="CQ271" s="369"/>
      <c r="CR271" s="369"/>
      <c r="CS271" s="369"/>
    </row>
    <row r="272" spans="1:97" s="22" customFormat="1">
      <c r="A272"/>
      <c r="B272" s="36"/>
      <c r="C272" s="36"/>
      <c r="D272" s="36"/>
      <c r="E272" s="36"/>
      <c r="F272" s="36"/>
      <c r="G272" s="36"/>
      <c r="H272" s="36"/>
      <c r="I272" s="36"/>
      <c r="J272" s="36"/>
      <c r="K272" s="36"/>
      <c r="L272" s="36"/>
      <c r="M272" s="36"/>
      <c r="N272" s="36"/>
      <c r="O272" s="36"/>
      <c r="P272" s="36"/>
      <c r="Q272" s="36"/>
      <c r="R272" s="36"/>
      <c r="S272" s="36"/>
      <c r="T272" s="36"/>
      <c r="U272" s="36"/>
      <c r="V272" s="36"/>
      <c r="W272" s="36"/>
      <c r="X272" s="36"/>
      <c r="Y272" s="36"/>
      <c r="Z272" s="36"/>
      <c r="AA272" s="36"/>
      <c r="AB272" s="36"/>
      <c r="AD272" s="36"/>
      <c r="AE272" s="59"/>
      <c r="AF272" s="59"/>
      <c r="AG272" s="36"/>
      <c r="BT272" s="267"/>
      <c r="BV272" s="282"/>
      <c r="BW272" s="369"/>
      <c r="BX272" s="369"/>
      <c r="BY272" s="369"/>
      <c r="BZ272" s="369"/>
      <c r="CA272" s="369"/>
      <c r="CB272" s="369"/>
      <c r="CC272" s="369"/>
      <c r="CD272" s="369"/>
      <c r="CE272" s="369"/>
      <c r="CF272" s="369"/>
      <c r="CG272" s="369"/>
      <c r="CH272" s="369"/>
      <c r="CI272" s="369"/>
      <c r="CJ272" s="369"/>
      <c r="CK272" s="369"/>
      <c r="CL272" s="369"/>
      <c r="CM272" s="369"/>
      <c r="CN272" s="369"/>
      <c r="CO272" s="369"/>
      <c r="CP272" s="369"/>
      <c r="CQ272" s="369"/>
      <c r="CR272" s="369"/>
      <c r="CS272" s="369"/>
    </row>
    <row r="273" spans="1:97" s="22" customFormat="1">
      <c r="A273"/>
      <c r="B273" s="36"/>
      <c r="C273" s="36"/>
      <c r="D273" s="36"/>
      <c r="E273" s="36"/>
      <c r="F273" s="36"/>
      <c r="G273" s="36"/>
      <c r="H273" s="36"/>
      <c r="I273" s="36"/>
      <c r="J273" s="36"/>
      <c r="K273" s="36"/>
      <c r="L273" s="36"/>
      <c r="M273" s="36"/>
      <c r="N273" s="36"/>
      <c r="O273" s="36"/>
      <c r="P273" s="36"/>
      <c r="Q273" s="36"/>
      <c r="R273" s="36"/>
      <c r="S273" s="36"/>
      <c r="T273" s="36"/>
      <c r="U273" s="36"/>
      <c r="V273" s="36"/>
      <c r="W273" s="36"/>
      <c r="X273" s="36"/>
      <c r="Y273" s="36"/>
      <c r="Z273" s="36"/>
      <c r="AA273" s="36"/>
      <c r="AB273" s="36"/>
      <c r="AD273" s="36"/>
      <c r="AE273" s="59"/>
      <c r="AF273" s="59"/>
      <c r="AG273" s="36"/>
      <c r="BT273" s="267"/>
      <c r="BV273" s="282"/>
      <c r="BW273" s="369"/>
      <c r="BX273" s="369"/>
      <c r="BY273" s="369"/>
      <c r="BZ273" s="369"/>
      <c r="CA273" s="369"/>
      <c r="CB273" s="369"/>
      <c r="CC273" s="369"/>
      <c r="CD273" s="369"/>
      <c r="CE273" s="369"/>
      <c r="CF273" s="369"/>
      <c r="CG273" s="369"/>
      <c r="CH273" s="369"/>
      <c r="CI273" s="369"/>
      <c r="CJ273" s="369"/>
      <c r="CK273" s="369"/>
      <c r="CL273" s="369"/>
      <c r="CM273" s="369"/>
      <c r="CN273" s="369"/>
      <c r="CO273" s="369"/>
      <c r="CP273" s="369"/>
      <c r="CQ273" s="369"/>
      <c r="CR273" s="369"/>
      <c r="CS273" s="369"/>
    </row>
    <row r="274" spans="1:97" s="22" customFormat="1">
      <c r="A274"/>
      <c r="B274" s="36"/>
      <c r="C274" s="36"/>
      <c r="D274" s="36"/>
      <c r="E274" s="36"/>
      <c r="F274" s="36"/>
      <c r="G274" s="36"/>
      <c r="H274" s="36"/>
      <c r="I274" s="36"/>
      <c r="J274" s="36"/>
      <c r="K274" s="36"/>
      <c r="L274" s="36"/>
      <c r="M274" s="36"/>
      <c r="N274" s="36"/>
      <c r="O274" s="36"/>
      <c r="P274" s="36"/>
      <c r="Q274" s="36"/>
      <c r="R274" s="36"/>
      <c r="S274" s="36"/>
      <c r="T274" s="36"/>
      <c r="U274" s="36"/>
      <c r="V274" s="36"/>
      <c r="W274" s="36"/>
      <c r="X274" s="36"/>
      <c r="Y274" s="36"/>
      <c r="Z274" s="36"/>
      <c r="AA274" s="36"/>
      <c r="AB274" s="36"/>
      <c r="AD274" s="36"/>
      <c r="AE274" s="59"/>
      <c r="AF274" s="59"/>
      <c r="AG274" s="36"/>
      <c r="BT274" s="267"/>
      <c r="BV274" s="282"/>
      <c r="BW274" s="369"/>
      <c r="BX274" s="369"/>
      <c r="BY274" s="369"/>
      <c r="BZ274" s="369"/>
      <c r="CA274" s="369"/>
      <c r="CB274" s="369"/>
      <c r="CC274" s="369"/>
      <c r="CD274" s="369"/>
      <c r="CE274" s="369"/>
      <c r="CF274" s="369"/>
      <c r="CG274" s="369"/>
      <c r="CH274" s="369"/>
      <c r="CI274" s="369"/>
      <c r="CJ274" s="369"/>
      <c r="CK274" s="369"/>
      <c r="CL274" s="369"/>
      <c r="CM274" s="369"/>
      <c r="CN274" s="369"/>
      <c r="CO274" s="369"/>
      <c r="CP274" s="369"/>
      <c r="CQ274" s="369"/>
      <c r="CR274" s="369"/>
      <c r="CS274" s="369"/>
    </row>
    <row r="275" spans="1:97" s="22" customFormat="1">
      <c r="A275"/>
      <c r="B275" s="36"/>
      <c r="C275" s="36"/>
      <c r="D275" s="36"/>
      <c r="E275" s="36"/>
      <c r="F275" s="36"/>
      <c r="G275" s="36"/>
      <c r="H275" s="36"/>
      <c r="I275" s="36"/>
      <c r="J275" s="36"/>
      <c r="K275" s="36"/>
      <c r="L275" s="36"/>
      <c r="M275" s="36"/>
      <c r="N275" s="36"/>
      <c r="O275" s="36"/>
      <c r="P275" s="36"/>
      <c r="Q275" s="36"/>
      <c r="R275" s="36"/>
      <c r="S275" s="36"/>
      <c r="T275" s="36"/>
      <c r="U275" s="36"/>
      <c r="V275" s="36"/>
      <c r="W275" s="36"/>
      <c r="X275" s="36"/>
      <c r="Y275" s="36"/>
      <c r="Z275" s="36"/>
      <c r="AA275" s="36"/>
      <c r="AB275" s="36"/>
      <c r="AD275" s="36"/>
      <c r="AE275" s="59"/>
      <c r="AF275" s="59"/>
      <c r="AG275" s="36"/>
      <c r="BT275" s="267"/>
      <c r="BV275" s="282"/>
      <c r="BW275" s="369"/>
      <c r="BX275" s="369"/>
      <c r="BY275" s="369"/>
      <c r="BZ275" s="369"/>
      <c r="CA275" s="369"/>
      <c r="CB275" s="369"/>
      <c r="CC275" s="369"/>
      <c r="CD275" s="369"/>
      <c r="CE275" s="369"/>
      <c r="CF275" s="369"/>
      <c r="CG275" s="369"/>
      <c r="CH275" s="369"/>
      <c r="CI275" s="369"/>
      <c r="CJ275" s="369"/>
      <c r="CK275" s="369"/>
      <c r="CL275" s="369"/>
      <c r="CM275" s="369"/>
      <c r="CN275" s="369"/>
      <c r="CO275" s="369"/>
      <c r="CP275" s="369"/>
      <c r="CQ275" s="369"/>
      <c r="CR275" s="369"/>
      <c r="CS275" s="369"/>
    </row>
    <row r="276" spans="1:97" s="22" customFormat="1">
      <c r="A276"/>
      <c r="B276" s="36"/>
      <c r="C276" s="36"/>
      <c r="D276" s="36"/>
      <c r="E276" s="36"/>
      <c r="F276" s="36"/>
      <c r="G276" s="36"/>
      <c r="H276" s="36"/>
      <c r="I276" s="36"/>
      <c r="J276" s="36"/>
      <c r="K276" s="36"/>
      <c r="L276" s="36"/>
      <c r="M276" s="36"/>
      <c r="N276" s="36"/>
      <c r="O276" s="36"/>
      <c r="P276" s="36"/>
      <c r="Q276" s="36"/>
      <c r="R276" s="36"/>
      <c r="S276" s="36"/>
      <c r="T276" s="36"/>
      <c r="U276" s="36"/>
      <c r="V276" s="36"/>
      <c r="W276" s="36"/>
      <c r="X276" s="36"/>
      <c r="Y276" s="36"/>
      <c r="Z276" s="36"/>
      <c r="AA276" s="36"/>
      <c r="AB276" s="36"/>
      <c r="AD276" s="36"/>
      <c r="AE276" s="59"/>
      <c r="AF276" s="59"/>
      <c r="AG276" s="36"/>
      <c r="BT276" s="267"/>
      <c r="BV276" s="282"/>
      <c r="BW276" s="369"/>
      <c r="BX276" s="369"/>
      <c r="BY276" s="369"/>
      <c r="BZ276" s="369"/>
      <c r="CA276" s="369"/>
      <c r="CB276" s="369"/>
      <c r="CC276" s="369"/>
      <c r="CD276" s="369"/>
      <c r="CE276" s="369"/>
      <c r="CF276" s="369"/>
      <c r="CG276" s="369"/>
      <c r="CH276" s="369"/>
      <c r="CI276" s="369"/>
      <c r="CJ276" s="369"/>
      <c r="CK276" s="369"/>
      <c r="CL276" s="369"/>
      <c r="CM276" s="369"/>
      <c r="CN276" s="369"/>
      <c r="CO276" s="369"/>
      <c r="CP276" s="369"/>
      <c r="CQ276" s="369"/>
      <c r="CR276" s="369"/>
      <c r="CS276" s="369"/>
    </row>
    <row r="277" spans="1:97" s="22" customFormat="1">
      <c r="A277"/>
      <c r="B277" s="36"/>
      <c r="C277" s="36"/>
      <c r="D277" s="36"/>
      <c r="E277" s="36"/>
      <c r="F277" s="36"/>
      <c r="G277" s="36"/>
      <c r="H277" s="36"/>
      <c r="I277" s="36"/>
      <c r="J277" s="36"/>
      <c r="K277" s="36"/>
      <c r="L277" s="36"/>
      <c r="M277" s="36"/>
      <c r="N277" s="36"/>
      <c r="O277" s="36"/>
      <c r="P277" s="36"/>
      <c r="Q277" s="36"/>
      <c r="R277" s="36"/>
      <c r="S277" s="36"/>
      <c r="T277" s="36"/>
      <c r="U277" s="36"/>
      <c r="V277" s="36"/>
      <c r="W277" s="36"/>
      <c r="X277" s="36"/>
      <c r="Y277" s="36"/>
      <c r="Z277" s="36"/>
      <c r="AA277" s="36"/>
      <c r="AB277" s="36"/>
      <c r="AD277" s="36"/>
      <c r="AE277" s="59"/>
      <c r="AF277" s="59"/>
      <c r="AG277" s="36"/>
      <c r="BT277" s="267"/>
      <c r="BV277" s="282"/>
      <c r="BW277" s="369"/>
      <c r="BX277" s="369"/>
      <c r="BY277" s="369"/>
      <c r="BZ277" s="369"/>
      <c r="CA277" s="369"/>
      <c r="CB277" s="369"/>
      <c r="CC277" s="369"/>
      <c r="CD277" s="369"/>
      <c r="CE277" s="369"/>
      <c r="CF277" s="369"/>
      <c r="CG277" s="369"/>
      <c r="CH277" s="369"/>
      <c r="CI277" s="369"/>
      <c r="CJ277" s="369"/>
      <c r="CK277" s="369"/>
      <c r="CL277" s="369"/>
      <c r="CM277" s="369"/>
      <c r="CN277" s="369"/>
      <c r="CO277" s="369"/>
      <c r="CP277" s="369"/>
      <c r="CQ277" s="369"/>
      <c r="CR277" s="369"/>
      <c r="CS277" s="369"/>
    </row>
    <row r="278" spans="1:97" s="22" customFormat="1">
      <c r="A278"/>
      <c r="B278" s="36"/>
      <c r="C278" s="36"/>
      <c r="D278" s="36"/>
      <c r="E278" s="36"/>
      <c r="F278" s="36"/>
      <c r="G278" s="36"/>
      <c r="H278" s="36"/>
      <c r="I278" s="36"/>
      <c r="J278" s="36"/>
      <c r="K278" s="36"/>
      <c r="L278" s="36"/>
      <c r="M278" s="36"/>
      <c r="N278" s="36"/>
      <c r="O278" s="36"/>
      <c r="P278" s="36"/>
      <c r="Q278" s="36"/>
      <c r="R278" s="36"/>
      <c r="S278" s="36"/>
      <c r="T278" s="36"/>
      <c r="U278" s="36"/>
      <c r="V278" s="36"/>
      <c r="W278" s="36"/>
      <c r="X278" s="36"/>
      <c r="Y278" s="36"/>
      <c r="Z278" s="36"/>
      <c r="AA278" s="36"/>
      <c r="AB278" s="36"/>
      <c r="AD278" s="36"/>
      <c r="AE278" s="59"/>
      <c r="AF278" s="59"/>
      <c r="AG278" s="36"/>
      <c r="BT278" s="267"/>
      <c r="BV278" s="282"/>
      <c r="BW278" s="369"/>
      <c r="BX278" s="369"/>
      <c r="BY278" s="369"/>
      <c r="BZ278" s="369"/>
      <c r="CA278" s="369"/>
      <c r="CB278" s="369"/>
      <c r="CC278" s="369"/>
      <c r="CD278" s="369"/>
      <c r="CE278" s="369"/>
      <c r="CF278" s="369"/>
      <c r="CG278" s="369"/>
      <c r="CH278" s="369"/>
      <c r="CI278" s="369"/>
      <c r="CJ278" s="369"/>
      <c r="CK278" s="369"/>
      <c r="CL278" s="369"/>
      <c r="CM278" s="369"/>
      <c r="CN278" s="369"/>
      <c r="CO278" s="369"/>
      <c r="CP278" s="369"/>
      <c r="CQ278" s="369"/>
      <c r="CR278" s="369"/>
      <c r="CS278" s="369"/>
    </row>
    <row r="279" spans="1:97" s="22" customFormat="1">
      <c r="A279"/>
      <c r="B279" s="36"/>
      <c r="C279" s="36"/>
      <c r="D279" s="36"/>
      <c r="E279" s="36"/>
      <c r="F279" s="36"/>
      <c r="G279" s="36"/>
      <c r="H279" s="36"/>
      <c r="I279" s="36"/>
      <c r="J279" s="36"/>
      <c r="K279" s="36"/>
      <c r="L279" s="36"/>
      <c r="M279" s="36"/>
      <c r="N279" s="36"/>
      <c r="O279" s="36"/>
      <c r="P279" s="36"/>
      <c r="Q279" s="36"/>
      <c r="R279" s="36"/>
      <c r="S279" s="36"/>
      <c r="T279" s="36"/>
      <c r="U279" s="36"/>
      <c r="V279" s="36"/>
      <c r="W279" s="36"/>
      <c r="X279" s="36"/>
      <c r="Y279" s="36"/>
      <c r="Z279" s="36"/>
      <c r="AA279" s="36"/>
      <c r="AB279" s="36"/>
      <c r="AD279" s="36"/>
      <c r="AE279" s="59"/>
      <c r="AF279" s="59"/>
      <c r="AG279" s="36"/>
      <c r="BT279" s="267"/>
      <c r="BV279" s="282"/>
      <c r="BW279" s="369"/>
      <c r="BX279" s="369"/>
      <c r="BY279" s="369"/>
      <c r="BZ279" s="369"/>
      <c r="CA279" s="369"/>
      <c r="CB279" s="369"/>
      <c r="CC279" s="369"/>
      <c r="CD279" s="369"/>
      <c r="CE279" s="369"/>
      <c r="CF279" s="369"/>
      <c r="CG279" s="369"/>
      <c r="CH279" s="369"/>
      <c r="CI279" s="369"/>
      <c r="CJ279" s="369"/>
      <c r="CK279" s="369"/>
      <c r="CL279" s="369"/>
      <c r="CM279" s="369"/>
      <c r="CN279" s="369"/>
      <c r="CO279" s="369"/>
      <c r="CP279" s="369"/>
      <c r="CQ279" s="369"/>
      <c r="CR279" s="369"/>
      <c r="CS279" s="369"/>
    </row>
    <row r="280" spans="1:97" s="22" customFormat="1">
      <c r="A280"/>
      <c r="B280" s="36"/>
      <c r="C280" s="36"/>
      <c r="D280" s="36"/>
      <c r="E280" s="36"/>
      <c r="F280" s="36"/>
      <c r="G280" s="36"/>
      <c r="H280" s="36"/>
      <c r="I280" s="36"/>
      <c r="J280" s="36"/>
      <c r="K280" s="36"/>
      <c r="L280" s="36"/>
      <c r="M280" s="36"/>
      <c r="N280" s="36"/>
      <c r="O280" s="36"/>
      <c r="P280" s="36"/>
      <c r="Q280" s="36"/>
      <c r="R280" s="36"/>
      <c r="S280" s="36"/>
      <c r="T280" s="36"/>
      <c r="U280" s="36"/>
      <c r="V280" s="36"/>
      <c r="W280" s="36"/>
      <c r="X280" s="36"/>
      <c r="Y280" s="36"/>
      <c r="Z280" s="36"/>
      <c r="AA280" s="36"/>
      <c r="AB280" s="36"/>
      <c r="AD280" s="36"/>
      <c r="AE280" s="59"/>
      <c r="AF280" s="59"/>
      <c r="AG280" s="36"/>
      <c r="BT280" s="267"/>
      <c r="BV280" s="282"/>
      <c r="BW280" s="369"/>
      <c r="BX280" s="369"/>
      <c r="BY280" s="369"/>
      <c r="BZ280" s="369"/>
      <c r="CA280" s="369"/>
      <c r="CB280" s="369"/>
      <c r="CC280" s="369"/>
      <c r="CD280" s="369"/>
      <c r="CE280" s="369"/>
      <c r="CF280" s="369"/>
      <c r="CG280" s="369"/>
      <c r="CH280" s="369"/>
      <c r="CI280" s="369"/>
      <c r="CJ280" s="369"/>
      <c r="CK280" s="369"/>
      <c r="CL280" s="369"/>
      <c r="CM280" s="369"/>
      <c r="CN280" s="369"/>
      <c r="CO280" s="369"/>
      <c r="CP280" s="369"/>
      <c r="CQ280" s="369"/>
      <c r="CR280" s="369"/>
      <c r="CS280" s="369"/>
    </row>
    <row r="281" spans="1:97" s="22" customFormat="1">
      <c r="A281"/>
      <c r="B281" s="36"/>
      <c r="C281" s="36"/>
      <c r="D281" s="36"/>
      <c r="E281" s="36"/>
      <c r="F281" s="36"/>
      <c r="G281" s="36"/>
      <c r="H281" s="36"/>
      <c r="I281" s="36"/>
      <c r="J281" s="36"/>
      <c r="K281" s="36"/>
      <c r="L281" s="36"/>
      <c r="M281" s="36"/>
      <c r="N281" s="36"/>
      <c r="O281" s="36"/>
      <c r="P281" s="36"/>
      <c r="Q281" s="36"/>
      <c r="R281" s="36"/>
      <c r="S281" s="36"/>
      <c r="T281" s="36"/>
      <c r="U281" s="36"/>
      <c r="V281" s="36"/>
      <c r="W281" s="36"/>
      <c r="X281" s="36"/>
      <c r="Y281" s="36"/>
      <c r="Z281" s="36"/>
      <c r="AA281" s="36"/>
      <c r="AB281" s="36"/>
      <c r="AD281" s="36"/>
      <c r="AE281" s="59"/>
      <c r="AF281" s="59"/>
      <c r="AG281" s="36"/>
      <c r="BT281" s="267"/>
      <c r="BV281" s="282"/>
      <c r="BW281" s="369"/>
      <c r="BX281" s="369"/>
      <c r="BY281" s="369"/>
      <c r="BZ281" s="369"/>
      <c r="CA281" s="369"/>
      <c r="CB281" s="369"/>
      <c r="CC281" s="369"/>
      <c r="CD281" s="369"/>
      <c r="CE281" s="369"/>
      <c r="CF281" s="369"/>
      <c r="CG281" s="369"/>
      <c r="CH281" s="369"/>
      <c r="CI281" s="369"/>
      <c r="CJ281" s="369"/>
      <c r="CK281" s="369"/>
      <c r="CL281" s="369"/>
      <c r="CM281" s="369"/>
      <c r="CN281" s="369"/>
      <c r="CO281" s="369"/>
      <c r="CP281" s="369"/>
      <c r="CQ281" s="369"/>
      <c r="CR281" s="369"/>
      <c r="CS281" s="369"/>
    </row>
    <row r="282" spans="1:97" s="22" customFormat="1">
      <c r="A282"/>
      <c r="B282" s="36"/>
      <c r="C282" s="36"/>
      <c r="D282" s="36"/>
      <c r="E282" s="36"/>
      <c r="F282" s="36"/>
      <c r="G282" s="36"/>
      <c r="H282" s="36"/>
      <c r="I282" s="36"/>
      <c r="J282" s="36"/>
      <c r="K282" s="36"/>
      <c r="L282" s="36"/>
      <c r="M282" s="36"/>
      <c r="N282" s="36"/>
      <c r="O282" s="36"/>
      <c r="P282" s="36"/>
      <c r="Q282" s="36"/>
      <c r="R282" s="36"/>
      <c r="S282" s="36"/>
      <c r="T282" s="36"/>
      <c r="U282" s="36"/>
      <c r="V282" s="36"/>
      <c r="W282" s="36"/>
      <c r="X282" s="36"/>
      <c r="Y282" s="36"/>
      <c r="Z282" s="36"/>
      <c r="AA282" s="36"/>
      <c r="AB282" s="36"/>
      <c r="AD282" s="36"/>
      <c r="AE282" s="59"/>
      <c r="AF282" s="59"/>
      <c r="AG282" s="36"/>
      <c r="BT282" s="267"/>
      <c r="BV282" s="282"/>
      <c r="BW282" s="369"/>
      <c r="BX282" s="369"/>
      <c r="BY282" s="369"/>
      <c r="BZ282" s="369"/>
      <c r="CA282" s="369"/>
      <c r="CB282" s="369"/>
      <c r="CC282" s="369"/>
      <c r="CD282" s="369"/>
      <c r="CE282" s="369"/>
      <c r="CF282" s="369"/>
      <c r="CG282" s="369"/>
      <c r="CH282" s="369"/>
      <c r="CI282" s="369"/>
      <c r="CJ282" s="369"/>
      <c r="CK282" s="369"/>
      <c r="CL282" s="369"/>
      <c r="CM282" s="369"/>
      <c r="CN282" s="369"/>
      <c r="CO282" s="369"/>
      <c r="CP282" s="369"/>
      <c r="CQ282" s="369"/>
      <c r="CR282" s="369"/>
      <c r="CS282" s="369"/>
    </row>
    <row r="283" spans="1:97" s="22" customFormat="1">
      <c r="A283"/>
      <c r="B283" s="36"/>
      <c r="C283" s="36"/>
      <c r="D283" s="36"/>
      <c r="E283" s="36"/>
      <c r="F283" s="36"/>
      <c r="G283" s="36"/>
      <c r="H283" s="36"/>
      <c r="I283" s="36"/>
      <c r="J283" s="36"/>
      <c r="K283" s="36"/>
      <c r="L283" s="36"/>
      <c r="M283" s="36"/>
      <c r="N283" s="36"/>
      <c r="O283" s="36"/>
      <c r="P283" s="36"/>
      <c r="Q283" s="36"/>
      <c r="R283" s="36"/>
      <c r="S283" s="36"/>
      <c r="T283" s="36"/>
      <c r="U283" s="36"/>
      <c r="V283" s="36"/>
      <c r="W283" s="36"/>
      <c r="X283" s="36"/>
      <c r="Y283" s="36"/>
      <c r="Z283" s="36"/>
      <c r="AA283" s="36"/>
      <c r="AB283" s="36"/>
      <c r="AD283" s="36"/>
      <c r="AE283" s="59"/>
      <c r="AF283" s="59"/>
      <c r="AG283" s="36"/>
      <c r="BT283" s="267"/>
      <c r="BV283" s="282"/>
      <c r="BW283" s="369"/>
      <c r="BX283" s="369"/>
      <c r="BY283" s="369"/>
      <c r="BZ283" s="369"/>
      <c r="CA283" s="369"/>
      <c r="CB283" s="369"/>
      <c r="CC283" s="369"/>
      <c r="CD283" s="369"/>
      <c r="CE283" s="369"/>
      <c r="CF283" s="369"/>
      <c r="CG283" s="369"/>
      <c r="CH283" s="369"/>
      <c r="CI283" s="369"/>
      <c r="CJ283" s="369"/>
      <c r="CK283" s="369"/>
      <c r="CL283" s="369"/>
      <c r="CM283" s="369"/>
      <c r="CN283" s="369"/>
      <c r="CO283" s="369"/>
      <c r="CP283" s="369"/>
      <c r="CQ283" s="369"/>
      <c r="CR283" s="369"/>
      <c r="CS283" s="369"/>
    </row>
    <row r="284" spans="1:97" s="22" customFormat="1">
      <c r="A284"/>
      <c r="B284" s="36"/>
      <c r="C284" s="36"/>
      <c r="D284" s="36"/>
      <c r="E284" s="36"/>
      <c r="F284" s="36"/>
      <c r="G284" s="36"/>
      <c r="H284" s="36"/>
      <c r="I284" s="36"/>
      <c r="J284" s="36"/>
      <c r="K284" s="36"/>
      <c r="L284" s="36"/>
      <c r="M284" s="36"/>
      <c r="N284" s="36"/>
      <c r="O284" s="36"/>
      <c r="P284" s="36"/>
      <c r="Q284" s="36"/>
      <c r="R284" s="36"/>
      <c r="S284" s="36"/>
      <c r="T284" s="36"/>
      <c r="U284" s="36"/>
      <c r="V284" s="36"/>
      <c r="W284" s="36"/>
      <c r="X284" s="36"/>
      <c r="Y284" s="36"/>
      <c r="Z284" s="36"/>
      <c r="AA284" s="36"/>
      <c r="AB284" s="36"/>
      <c r="AD284" s="36"/>
      <c r="AE284" s="59"/>
      <c r="AF284" s="59"/>
      <c r="AG284" s="36"/>
      <c r="BT284" s="267"/>
      <c r="BV284" s="282"/>
      <c r="BW284" s="369"/>
      <c r="BX284" s="369"/>
      <c r="BY284" s="369"/>
      <c r="BZ284" s="369"/>
      <c r="CA284" s="369"/>
      <c r="CB284" s="369"/>
      <c r="CC284" s="369"/>
      <c r="CD284" s="369"/>
      <c r="CE284" s="369"/>
      <c r="CF284" s="369"/>
      <c r="CG284" s="369"/>
      <c r="CH284" s="369"/>
      <c r="CI284" s="369"/>
      <c r="CJ284" s="369"/>
      <c r="CK284" s="369"/>
      <c r="CL284" s="369"/>
      <c r="CM284" s="369"/>
      <c r="CN284" s="369"/>
      <c r="CO284" s="369"/>
      <c r="CP284" s="369"/>
      <c r="CQ284" s="369"/>
      <c r="CR284" s="369"/>
      <c r="CS284" s="369"/>
    </row>
    <row r="285" spans="1:97" s="22" customFormat="1">
      <c r="A285"/>
      <c r="B285" s="36"/>
      <c r="C285" s="36"/>
      <c r="D285" s="36"/>
      <c r="E285" s="36"/>
      <c r="F285" s="36"/>
      <c r="G285" s="36"/>
      <c r="H285" s="36"/>
      <c r="I285" s="36"/>
      <c r="J285" s="36"/>
      <c r="K285" s="36"/>
      <c r="L285" s="36"/>
      <c r="M285" s="36"/>
      <c r="N285" s="36"/>
      <c r="O285" s="36"/>
      <c r="P285" s="36"/>
      <c r="Q285" s="36"/>
      <c r="R285" s="36"/>
      <c r="S285" s="36"/>
      <c r="T285" s="36"/>
      <c r="U285" s="36"/>
      <c r="V285" s="36"/>
      <c r="W285" s="36"/>
      <c r="X285" s="36"/>
      <c r="Y285" s="36"/>
      <c r="Z285" s="36"/>
      <c r="AA285" s="36"/>
      <c r="AB285" s="36"/>
      <c r="AD285" s="36"/>
      <c r="AE285" s="59"/>
      <c r="AF285" s="59"/>
      <c r="AG285" s="36"/>
      <c r="BT285" s="267"/>
      <c r="BV285" s="282"/>
      <c r="BW285" s="369"/>
      <c r="BX285" s="369"/>
      <c r="BY285" s="369"/>
      <c r="BZ285" s="369"/>
      <c r="CA285" s="369"/>
      <c r="CB285" s="369"/>
      <c r="CC285" s="369"/>
      <c r="CD285" s="369"/>
      <c r="CE285" s="369"/>
      <c r="CF285" s="369"/>
      <c r="CG285" s="369"/>
      <c r="CH285" s="369"/>
      <c r="CI285" s="369"/>
      <c r="CJ285" s="369"/>
      <c r="CK285" s="369"/>
      <c r="CL285" s="369"/>
      <c r="CM285" s="369"/>
      <c r="CN285" s="369"/>
      <c r="CO285" s="369"/>
      <c r="CP285" s="369"/>
      <c r="CQ285" s="369"/>
      <c r="CR285" s="369"/>
      <c r="CS285" s="369"/>
    </row>
    <row r="286" spans="1:97" s="22" customFormat="1">
      <c r="A286"/>
      <c r="B286" s="36"/>
      <c r="C286" s="36"/>
      <c r="D286" s="36"/>
      <c r="E286" s="36"/>
      <c r="F286" s="36"/>
      <c r="G286" s="36"/>
      <c r="H286" s="36"/>
      <c r="I286" s="36"/>
      <c r="J286" s="36"/>
      <c r="K286" s="36"/>
      <c r="L286" s="36"/>
      <c r="M286" s="36"/>
      <c r="N286" s="36"/>
      <c r="O286" s="36"/>
      <c r="P286" s="36"/>
      <c r="Q286" s="36"/>
      <c r="R286" s="36"/>
      <c r="S286" s="36"/>
      <c r="T286" s="36"/>
      <c r="U286" s="36"/>
      <c r="V286" s="36"/>
      <c r="W286" s="36"/>
      <c r="X286" s="36"/>
      <c r="Y286" s="36"/>
      <c r="Z286" s="36"/>
      <c r="AA286" s="36"/>
      <c r="AB286" s="36"/>
      <c r="AD286" s="36"/>
      <c r="AE286" s="59"/>
      <c r="AF286" s="59"/>
      <c r="AG286" s="36"/>
      <c r="BT286" s="267"/>
      <c r="BV286" s="282"/>
      <c r="BW286" s="369"/>
      <c r="BX286" s="369"/>
      <c r="BY286" s="369"/>
      <c r="BZ286" s="369"/>
      <c r="CA286" s="369"/>
      <c r="CB286" s="369"/>
      <c r="CC286" s="369"/>
      <c r="CD286" s="369"/>
      <c r="CE286" s="369"/>
      <c r="CF286" s="369"/>
      <c r="CG286" s="369"/>
      <c r="CH286" s="369"/>
      <c r="CI286" s="369"/>
      <c r="CJ286" s="369"/>
      <c r="CK286" s="369"/>
      <c r="CL286" s="369"/>
      <c r="CM286" s="369"/>
      <c r="CN286" s="369"/>
      <c r="CO286" s="369"/>
      <c r="CP286" s="369"/>
      <c r="CQ286" s="369"/>
      <c r="CR286" s="369"/>
      <c r="CS286" s="369"/>
    </row>
    <row r="287" spans="1:97" s="22" customFormat="1">
      <c r="A287"/>
      <c r="B287" s="36"/>
      <c r="C287" s="36"/>
      <c r="D287" s="36"/>
      <c r="E287" s="36"/>
      <c r="F287" s="36"/>
      <c r="G287" s="36"/>
      <c r="H287" s="36"/>
      <c r="I287" s="36"/>
      <c r="J287" s="36"/>
      <c r="K287" s="36"/>
      <c r="L287" s="36"/>
      <c r="M287" s="36"/>
      <c r="N287" s="36"/>
      <c r="O287" s="36"/>
      <c r="P287" s="36"/>
      <c r="Q287" s="36"/>
      <c r="R287" s="36"/>
      <c r="S287" s="36"/>
      <c r="T287" s="36"/>
      <c r="U287" s="36"/>
      <c r="V287" s="36"/>
      <c r="W287" s="36"/>
      <c r="X287" s="36"/>
      <c r="Y287" s="36"/>
      <c r="Z287" s="36"/>
      <c r="AA287" s="36"/>
      <c r="AB287" s="36"/>
      <c r="AD287" s="36"/>
      <c r="AE287" s="59"/>
      <c r="AF287" s="59"/>
      <c r="AG287" s="36"/>
      <c r="BT287" s="267"/>
      <c r="BV287" s="282"/>
      <c r="BW287" s="369"/>
      <c r="BX287" s="369"/>
      <c r="BY287" s="369"/>
      <c r="BZ287" s="369"/>
      <c r="CA287" s="369"/>
      <c r="CB287" s="369"/>
      <c r="CC287" s="369"/>
      <c r="CD287" s="369"/>
      <c r="CE287" s="369"/>
      <c r="CF287" s="369"/>
      <c r="CG287" s="369"/>
      <c r="CH287" s="369"/>
      <c r="CI287" s="369"/>
      <c r="CJ287" s="369"/>
      <c r="CK287" s="369"/>
      <c r="CL287" s="369"/>
      <c r="CM287" s="369"/>
      <c r="CN287" s="369"/>
      <c r="CO287" s="369"/>
      <c r="CP287" s="369"/>
      <c r="CQ287" s="369"/>
      <c r="CR287" s="369"/>
      <c r="CS287" s="369"/>
    </row>
    <row r="288" spans="1:97" s="22" customFormat="1">
      <c r="A288"/>
      <c r="B288" s="36"/>
      <c r="C288" s="36"/>
      <c r="D288" s="36"/>
      <c r="E288" s="36"/>
      <c r="F288" s="36"/>
      <c r="G288" s="36"/>
      <c r="H288" s="36"/>
      <c r="I288" s="36"/>
      <c r="J288" s="36"/>
      <c r="K288" s="36"/>
      <c r="L288" s="36"/>
      <c r="M288" s="36"/>
      <c r="N288" s="36"/>
      <c r="O288" s="36"/>
      <c r="P288" s="36"/>
      <c r="Q288" s="36"/>
      <c r="R288" s="36"/>
      <c r="S288" s="36"/>
      <c r="T288" s="36"/>
      <c r="U288" s="36"/>
      <c r="V288" s="36"/>
      <c r="W288" s="36"/>
      <c r="X288" s="36"/>
      <c r="Y288" s="36"/>
      <c r="Z288" s="36"/>
      <c r="AA288" s="36"/>
      <c r="AB288" s="36"/>
      <c r="AD288" s="36"/>
      <c r="AE288" s="59"/>
      <c r="AF288" s="59"/>
      <c r="AG288" s="36"/>
      <c r="BT288" s="267"/>
      <c r="BV288" s="282"/>
      <c r="BW288" s="369"/>
      <c r="BX288" s="369"/>
      <c r="BY288" s="369"/>
      <c r="BZ288" s="369"/>
      <c r="CA288" s="369"/>
      <c r="CB288" s="369"/>
      <c r="CC288" s="369"/>
      <c r="CD288" s="369"/>
      <c r="CE288" s="369"/>
      <c r="CF288" s="369"/>
      <c r="CG288" s="369"/>
      <c r="CH288" s="369"/>
      <c r="CI288" s="369"/>
      <c r="CJ288" s="369"/>
      <c r="CK288" s="369"/>
      <c r="CL288" s="369"/>
      <c r="CM288" s="369"/>
      <c r="CN288" s="369"/>
      <c r="CO288" s="369"/>
      <c r="CP288" s="369"/>
      <c r="CQ288" s="369"/>
      <c r="CR288" s="369"/>
      <c r="CS288" s="369"/>
    </row>
    <row r="289" spans="1:97" s="22" customFormat="1">
      <c r="A289"/>
      <c r="B289" s="36"/>
      <c r="C289" s="36"/>
      <c r="D289" s="36"/>
      <c r="E289" s="36"/>
      <c r="F289" s="36"/>
      <c r="G289" s="36"/>
      <c r="H289" s="36"/>
      <c r="I289" s="36"/>
      <c r="J289" s="36"/>
      <c r="K289" s="36"/>
      <c r="L289" s="36"/>
      <c r="M289" s="36"/>
      <c r="N289" s="36"/>
      <c r="O289" s="36"/>
      <c r="P289" s="36"/>
      <c r="Q289" s="36"/>
      <c r="R289" s="36"/>
      <c r="S289" s="36"/>
      <c r="T289" s="36"/>
      <c r="U289" s="36"/>
      <c r="V289" s="36"/>
      <c r="W289" s="36"/>
      <c r="X289" s="36"/>
      <c r="Y289" s="36"/>
      <c r="Z289" s="36"/>
      <c r="AA289" s="36"/>
      <c r="AB289" s="36"/>
      <c r="AD289" s="36"/>
      <c r="AE289" s="59"/>
      <c r="AF289" s="59"/>
      <c r="AG289" s="36"/>
      <c r="BT289" s="267"/>
      <c r="BV289" s="282"/>
      <c r="BW289" s="369"/>
      <c r="BX289" s="369"/>
      <c r="BY289" s="369"/>
      <c r="BZ289" s="369"/>
      <c r="CA289" s="369"/>
      <c r="CB289" s="369"/>
      <c r="CC289" s="369"/>
      <c r="CD289" s="369"/>
      <c r="CE289" s="369"/>
      <c r="CF289" s="369"/>
      <c r="CG289" s="369"/>
      <c r="CH289" s="369"/>
      <c r="CI289" s="369"/>
      <c r="CJ289" s="369"/>
      <c r="CK289" s="369"/>
      <c r="CL289" s="369"/>
      <c r="CM289" s="369"/>
      <c r="CN289" s="369"/>
      <c r="CO289" s="369"/>
      <c r="CP289" s="369"/>
      <c r="CQ289" s="369"/>
      <c r="CR289" s="369"/>
      <c r="CS289" s="369"/>
    </row>
    <row r="290" spans="1:97" s="22" customFormat="1">
      <c r="A290"/>
      <c r="B290" s="36"/>
      <c r="C290" s="36"/>
      <c r="D290" s="36"/>
      <c r="E290" s="36"/>
      <c r="F290" s="36"/>
      <c r="G290" s="36"/>
      <c r="H290" s="36"/>
      <c r="I290" s="36"/>
      <c r="J290" s="36"/>
      <c r="K290" s="36"/>
      <c r="L290" s="36"/>
      <c r="M290" s="36"/>
      <c r="N290" s="36"/>
      <c r="O290" s="36"/>
      <c r="P290" s="36"/>
      <c r="Q290" s="36"/>
      <c r="R290" s="36"/>
      <c r="S290" s="36"/>
      <c r="T290" s="36"/>
      <c r="U290" s="36"/>
      <c r="V290" s="36"/>
      <c r="W290" s="36"/>
      <c r="X290" s="36"/>
      <c r="Y290" s="36"/>
      <c r="Z290" s="36"/>
      <c r="AA290" s="36"/>
      <c r="AB290" s="36"/>
      <c r="AD290" s="36"/>
      <c r="AE290" s="59"/>
      <c r="AF290" s="59"/>
      <c r="AG290" s="36"/>
      <c r="BT290" s="267"/>
      <c r="BV290" s="282"/>
      <c r="BW290" s="369"/>
      <c r="BX290" s="369"/>
      <c r="BY290" s="369"/>
      <c r="BZ290" s="369"/>
      <c r="CA290" s="369"/>
      <c r="CB290" s="369"/>
      <c r="CC290" s="369"/>
      <c r="CD290" s="369"/>
      <c r="CE290" s="369"/>
      <c r="CF290" s="369"/>
      <c r="CG290" s="369"/>
      <c r="CH290" s="369"/>
      <c r="CI290" s="369"/>
      <c r="CJ290" s="369"/>
      <c r="CK290" s="369"/>
      <c r="CL290" s="369"/>
      <c r="CM290" s="369"/>
      <c r="CN290" s="369"/>
      <c r="CO290" s="369"/>
      <c r="CP290" s="369"/>
      <c r="CQ290" s="369"/>
      <c r="CR290" s="369"/>
      <c r="CS290" s="369"/>
    </row>
    <row r="291" spans="1:97" s="22" customFormat="1">
      <c r="A291"/>
      <c r="B291" s="36"/>
      <c r="C291" s="36"/>
      <c r="D291" s="36"/>
      <c r="E291" s="36"/>
      <c r="F291" s="36"/>
      <c r="G291" s="36"/>
      <c r="H291" s="36"/>
      <c r="I291" s="36"/>
      <c r="J291" s="36"/>
      <c r="K291" s="36"/>
      <c r="L291" s="36"/>
      <c r="M291" s="36"/>
      <c r="N291" s="36"/>
      <c r="O291" s="36"/>
      <c r="P291" s="36"/>
      <c r="Q291" s="36"/>
      <c r="R291" s="36"/>
      <c r="S291" s="36"/>
      <c r="T291" s="36"/>
      <c r="U291" s="36"/>
      <c r="V291" s="36"/>
      <c r="W291" s="36"/>
      <c r="X291" s="36"/>
      <c r="Y291" s="36"/>
      <c r="Z291" s="36"/>
      <c r="AA291" s="36"/>
      <c r="AB291" s="36"/>
      <c r="AD291" s="36"/>
      <c r="AE291" s="59"/>
      <c r="AF291" s="59"/>
      <c r="AG291" s="36"/>
      <c r="BT291" s="267"/>
      <c r="BV291" s="282"/>
      <c r="BW291" s="369"/>
      <c r="BX291" s="369"/>
      <c r="BY291" s="369"/>
      <c r="BZ291" s="369"/>
      <c r="CA291" s="369"/>
      <c r="CB291" s="369"/>
      <c r="CC291" s="369"/>
      <c r="CD291" s="369"/>
      <c r="CE291" s="369"/>
      <c r="CF291" s="369"/>
      <c r="CG291" s="369"/>
      <c r="CH291" s="369"/>
      <c r="CI291" s="369"/>
      <c r="CJ291" s="369"/>
      <c r="CK291" s="369"/>
      <c r="CL291" s="369"/>
      <c r="CM291" s="369"/>
      <c r="CN291" s="369"/>
      <c r="CO291" s="369"/>
      <c r="CP291" s="369"/>
      <c r="CQ291" s="369"/>
      <c r="CR291" s="369"/>
      <c r="CS291" s="369"/>
    </row>
    <row r="292" spans="1:97" s="22" customFormat="1">
      <c r="A292"/>
      <c r="B292" s="36"/>
      <c r="C292" s="36"/>
      <c r="D292" s="36"/>
      <c r="E292" s="36"/>
      <c r="F292" s="36"/>
      <c r="G292" s="36"/>
      <c r="H292" s="36"/>
      <c r="I292" s="36"/>
      <c r="J292" s="36"/>
      <c r="K292" s="36"/>
      <c r="L292" s="36"/>
      <c r="M292" s="36"/>
      <c r="N292" s="36"/>
      <c r="O292" s="36"/>
      <c r="P292" s="36"/>
      <c r="Q292" s="36"/>
      <c r="R292" s="36"/>
      <c r="S292" s="36"/>
      <c r="T292" s="36"/>
      <c r="U292" s="36"/>
      <c r="V292" s="36"/>
      <c r="W292" s="36"/>
      <c r="X292" s="36"/>
      <c r="Y292" s="36"/>
      <c r="Z292" s="36"/>
      <c r="AA292" s="36"/>
      <c r="AB292" s="36"/>
      <c r="AD292" s="36"/>
      <c r="AE292" s="59"/>
      <c r="AF292" s="59"/>
      <c r="AG292" s="36"/>
      <c r="BT292" s="267"/>
      <c r="BV292" s="282"/>
      <c r="BW292" s="369"/>
      <c r="BX292" s="369"/>
      <c r="BY292" s="369"/>
      <c r="BZ292" s="369"/>
      <c r="CA292" s="369"/>
      <c r="CB292" s="369"/>
      <c r="CC292" s="369"/>
      <c r="CD292" s="369"/>
      <c r="CE292" s="369"/>
      <c r="CF292" s="369"/>
      <c r="CG292" s="369"/>
      <c r="CH292" s="369"/>
      <c r="CI292" s="369"/>
      <c r="CJ292" s="369"/>
      <c r="CK292" s="369"/>
      <c r="CL292" s="369"/>
      <c r="CM292" s="369"/>
      <c r="CN292" s="369"/>
      <c r="CO292" s="369"/>
      <c r="CP292" s="369"/>
      <c r="CQ292" s="369"/>
      <c r="CR292" s="369"/>
      <c r="CS292" s="369"/>
    </row>
    <row r="293" spans="1:97" s="22" customFormat="1">
      <c r="A293"/>
      <c r="B293" s="36"/>
      <c r="C293" s="36"/>
      <c r="D293" s="36"/>
      <c r="E293" s="36"/>
      <c r="F293" s="36"/>
      <c r="G293" s="36"/>
      <c r="H293" s="36"/>
      <c r="I293" s="36"/>
      <c r="J293" s="36"/>
      <c r="K293" s="36"/>
      <c r="L293" s="36"/>
      <c r="M293" s="36"/>
      <c r="N293" s="36"/>
      <c r="O293" s="36"/>
      <c r="P293" s="36"/>
      <c r="Q293" s="36"/>
      <c r="R293" s="36"/>
      <c r="S293" s="36"/>
      <c r="T293" s="36"/>
      <c r="U293" s="36"/>
      <c r="V293" s="36"/>
      <c r="W293" s="36"/>
      <c r="X293" s="36"/>
      <c r="Y293" s="36"/>
      <c r="Z293" s="36"/>
      <c r="AA293" s="36"/>
      <c r="AB293" s="36"/>
      <c r="AD293" s="36"/>
      <c r="AE293" s="59"/>
      <c r="AF293" s="59"/>
      <c r="AG293" s="36"/>
      <c r="BT293" s="267"/>
      <c r="BV293" s="282"/>
      <c r="BW293" s="369"/>
      <c r="BX293" s="369"/>
      <c r="BY293" s="369"/>
      <c r="BZ293" s="369"/>
      <c r="CA293" s="369"/>
      <c r="CB293" s="369"/>
      <c r="CC293" s="369"/>
      <c r="CD293" s="369"/>
      <c r="CE293" s="369"/>
      <c r="CF293" s="369"/>
      <c r="CG293" s="369"/>
      <c r="CH293" s="369"/>
      <c r="CI293" s="369"/>
      <c r="CJ293" s="369"/>
      <c r="CK293" s="369"/>
      <c r="CL293" s="369"/>
      <c r="CM293" s="369"/>
      <c r="CN293" s="369"/>
      <c r="CO293" s="369"/>
      <c r="CP293" s="369"/>
      <c r="CQ293" s="369"/>
      <c r="CR293" s="369"/>
      <c r="CS293" s="369"/>
    </row>
    <row r="294" spans="1:97" s="22" customFormat="1">
      <c r="A294"/>
      <c r="B294" s="36"/>
      <c r="C294" s="36"/>
      <c r="D294" s="36"/>
      <c r="E294" s="36"/>
      <c r="F294" s="36"/>
      <c r="G294" s="36"/>
      <c r="H294" s="36"/>
      <c r="I294" s="36"/>
      <c r="J294" s="36"/>
      <c r="K294" s="36"/>
      <c r="L294" s="36"/>
      <c r="M294" s="36"/>
      <c r="N294" s="36"/>
      <c r="O294" s="36"/>
      <c r="P294" s="36"/>
      <c r="Q294" s="36"/>
      <c r="R294" s="36"/>
      <c r="S294" s="36"/>
      <c r="T294" s="36"/>
      <c r="U294" s="36"/>
      <c r="V294" s="36"/>
      <c r="W294" s="36"/>
      <c r="X294" s="36"/>
      <c r="Y294" s="36"/>
      <c r="Z294" s="36"/>
      <c r="AA294" s="36"/>
      <c r="AB294" s="36"/>
      <c r="AD294" s="36"/>
      <c r="AE294" s="59"/>
      <c r="AF294" s="59"/>
      <c r="AG294" s="36"/>
      <c r="BT294" s="267"/>
      <c r="BV294" s="282"/>
      <c r="BW294" s="369"/>
      <c r="BX294" s="369"/>
      <c r="BY294" s="369"/>
      <c r="BZ294" s="369"/>
      <c r="CA294" s="369"/>
      <c r="CB294" s="369"/>
      <c r="CC294" s="369"/>
      <c r="CD294" s="369"/>
      <c r="CE294" s="369"/>
      <c r="CF294" s="369"/>
      <c r="CG294" s="369"/>
      <c r="CH294" s="369"/>
      <c r="CI294" s="369"/>
      <c r="CJ294" s="369"/>
      <c r="CK294" s="369"/>
      <c r="CL294" s="369"/>
      <c r="CM294" s="369"/>
      <c r="CN294" s="369"/>
      <c r="CO294" s="369"/>
      <c r="CP294" s="369"/>
      <c r="CQ294" s="369"/>
      <c r="CR294" s="369"/>
      <c r="CS294" s="369"/>
    </row>
    <row r="295" spans="1:97" s="22" customFormat="1">
      <c r="A295"/>
      <c r="B295" s="36"/>
      <c r="C295" s="36"/>
      <c r="D295" s="36"/>
      <c r="E295" s="36"/>
      <c r="F295" s="36"/>
      <c r="G295" s="36"/>
      <c r="H295" s="36"/>
      <c r="I295" s="36"/>
      <c r="J295" s="36"/>
      <c r="K295" s="36"/>
      <c r="L295" s="36"/>
      <c r="M295" s="36"/>
      <c r="N295" s="36"/>
      <c r="O295" s="36"/>
      <c r="P295" s="36"/>
      <c r="Q295" s="36"/>
      <c r="R295" s="36"/>
      <c r="S295" s="36"/>
      <c r="T295" s="36"/>
      <c r="U295" s="36"/>
      <c r="V295" s="36"/>
      <c r="W295" s="36"/>
      <c r="X295" s="36"/>
      <c r="Y295" s="36"/>
      <c r="Z295" s="36"/>
      <c r="AA295" s="36"/>
      <c r="AB295" s="36"/>
      <c r="AD295" s="36"/>
      <c r="AE295" s="59"/>
      <c r="AF295" s="59"/>
      <c r="AG295" s="36"/>
      <c r="BT295" s="267"/>
      <c r="BV295" s="282"/>
      <c r="BW295" s="369"/>
      <c r="BX295" s="369"/>
      <c r="BY295" s="369"/>
      <c r="BZ295" s="369"/>
      <c r="CA295" s="369"/>
      <c r="CB295" s="369"/>
      <c r="CC295" s="369"/>
      <c r="CD295" s="369"/>
      <c r="CE295" s="369"/>
      <c r="CF295" s="369"/>
      <c r="CG295" s="369"/>
      <c r="CH295" s="369"/>
      <c r="CI295" s="369"/>
      <c r="CJ295" s="369"/>
      <c r="CK295" s="369"/>
      <c r="CL295" s="369"/>
      <c r="CM295" s="369"/>
      <c r="CN295" s="369"/>
      <c r="CO295" s="369"/>
      <c r="CP295" s="369"/>
      <c r="CQ295" s="369"/>
      <c r="CR295" s="369"/>
      <c r="CS295" s="369"/>
    </row>
    <row r="296" spans="1:97" s="22" customFormat="1">
      <c r="A296"/>
      <c r="B296" s="36"/>
      <c r="C296" s="36"/>
      <c r="D296" s="36"/>
      <c r="E296" s="36"/>
      <c r="F296" s="36"/>
      <c r="G296" s="36"/>
      <c r="H296" s="36"/>
      <c r="I296" s="36"/>
      <c r="J296" s="36"/>
      <c r="K296" s="36"/>
      <c r="L296" s="36"/>
      <c r="M296" s="36"/>
      <c r="N296" s="36"/>
      <c r="O296" s="36"/>
      <c r="P296" s="36"/>
      <c r="Q296" s="36"/>
      <c r="R296" s="36"/>
      <c r="S296" s="36"/>
      <c r="T296" s="36"/>
      <c r="U296" s="36"/>
      <c r="V296" s="36"/>
      <c r="W296" s="36"/>
      <c r="X296" s="36"/>
      <c r="Y296" s="36"/>
      <c r="Z296" s="36"/>
      <c r="AA296" s="36"/>
      <c r="AB296" s="36"/>
      <c r="AD296" s="36"/>
      <c r="AE296" s="59"/>
      <c r="AF296" s="59"/>
      <c r="AG296" s="36"/>
      <c r="BT296" s="267"/>
      <c r="BV296" s="282"/>
      <c r="BW296" s="369"/>
      <c r="BX296" s="369"/>
      <c r="BY296" s="369"/>
      <c r="BZ296" s="369"/>
      <c r="CA296" s="369"/>
      <c r="CB296" s="369"/>
      <c r="CC296" s="369"/>
      <c r="CD296" s="369"/>
      <c r="CE296" s="369"/>
      <c r="CF296" s="369"/>
      <c r="CG296" s="369"/>
      <c r="CH296" s="369"/>
      <c r="CI296" s="369"/>
      <c r="CJ296" s="369"/>
      <c r="CK296" s="369"/>
      <c r="CL296" s="369"/>
      <c r="CM296" s="369"/>
      <c r="CN296" s="369"/>
      <c r="CO296" s="369"/>
      <c r="CP296" s="369"/>
      <c r="CQ296" s="369"/>
      <c r="CR296" s="369"/>
      <c r="CS296" s="369"/>
    </row>
    <row r="297" spans="1:97" s="22" customFormat="1">
      <c r="A297"/>
      <c r="B297" s="36"/>
      <c r="C297" s="36"/>
      <c r="D297" s="36"/>
      <c r="E297" s="36"/>
      <c r="F297" s="36"/>
      <c r="G297" s="36"/>
      <c r="H297" s="36"/>
      <c r="I297" s="36"/>
      <c r="J297" s="36"/>
      <c r="K297" s="36"/>
      <c r="L297" s="36"/>
      <c r="M297" s="36"/>
      <c r="N297" s="36"/>
      <c r="O297" s="36"/>
      <c r="P297" s="36"/>
      <c r="Q297" s="36"/>
      <c r="R297" s="36"/>
      <c r="S297" s="36"/>
      <c r="T297" s="36"/>
      <c r="U297" s="36"/>
      <c r="V297" s="36"/>
      <c r="W297" s="36"/>
      <c r="X297" s="36"/>
      <c r="Y297" s="36"/>
      <c r="Z297" s="36"/>
      <c r="AA297" s="36"/>
      <c r="AB297" s="36"/>
      <c r="AD297" s="36"/>
      <c r="AE297" s="59"/>
      <c r="AF297" s="59"/>
      <c r="AG297" s="36"/>
      <c r="BT297" s="267"/>
      <c r="BV297" s="282"/>
      <c r="BW297" s="369"/>
      <c r="BX297" s="369"/>
      <c r="BY297" s="369"/>
      <c r="BZ297" s="369"/>
      <c r="CA297" s="369"/>
      <c r="CB297" s="369"/>
      <c r="CC297" s="369"/>
      <c r="CD297" s="369"/>
      <c r="CE297" s="369"/>
      <c r="CF297" s="369"/>
      <c r="CG297" s="369"/>
      <c r="CH297" s="369"/>
      <c r="CI297" s="369"/>
      <c r="CJ297" s="369"/>
      <c r="CK297" s="369"/>
      <c r="CL297" s="369"/>
      <c r="CM297" s="369"/>
      <c r="CN297" s="369"/>
      <c r="CO297" s="369"/>
      <c r="CP297" s="369"/>
      <c r="CQ297" s="369"/>
      <c r="CR297" s="369"/>
      <c r="CS297" s="369"/>
    </row>
    <row r="298" spans="1:97" s="22" customFormat="1">
      <c r="A298"/>
      <c r="B298" s="36"/>
      <c r="C298" s="36"/>
      <c r="D298" s="36"/>
      <c r="E298" s="36"/>
      <c r="F298" s="36"/>
      <c r="G298" s="36"/>
      <c r="H298" s="36"/>
      <c r="I298" s="36"/>
      <c r="J298" s="36"/>
      <c r="K298" s="36"/>
      <c r="L298" s="36"/>
      <c r="M298" s="36"/>
      <c r="N298" s="36"/>
      <c r="O298" s="36"/>
      <c r="P298" s="36"/>
      <c r="Q298" s="36"/>
      <c r="R298" s="36"/>
      <c r="S298" s="36"/>
      <c r="T298" s="36"/>
      <c r="U298" s="36"/>
      <c r="V298" s="36"/>
      <c r="W298" s="36"/>
      <c r="X298" s="36"/>
      <c r="Y298" s="36"/>
      <c r="Z298" s="36"/>
      <c r="AA298" s="36"/>
      <c r="AB298" s="36"/>
      <c r="AD298" s="36"/>
      <c r="AE298" s="59"/>
      <c r="AF298" s="59"/>
      <c r="AG298" s="36"/>
      <c r="BT298" s="267"/>
      <c r="BV298" s="282"/>
      <c r="BW298" s="369"/>
      <c r="BX298" s="369"/>
      <c r="BY298" s="369"/>
      <c r="BZ298" s="369"/>
      <c r="CA298" s="369"/>
      <c r="CB298" s="369"/>
      <c r="CC298" s="369"/>
      <c r="CD298" s="369"/>
      <c r="CE298" s="369"/>
      <c r="CF298" s="369"/>
      <c r="CG298" s="369"/>
      <c r="CH298" s="369"/>
      <c r="CI298" s="369"/>
      <c r="CJ298" s="369"/>
      <c r="CK298" s="369"/>
      <c r="CL298" s="369"/>
      <c r="CM298" s="369"/>
      <c r="CN298" s="369"/>
      <c r="CO298" s="369"/>
      <c r="CP298" s="369"/>
      <c r="CQ298" s="369"/>
      <c r="CR298" s="369"/>
      <c r="CS298" s="369"/>
    </row>
    <row r="299" spans="1:97" s="22" customFormat="1">
      <c r="A299"/>
      <c r="B299" s="36"/>
      <c r="C299" s="36"/>
      <c r="D299" s="36"/>
      <c r="E299" s="36"/>
      <c r="F299" s="36"/>
      <c r="G299" s="36"/>
      <c r="H299" s="36"/>
      <c r="I299" s="36"/>
      <c r="J299" s="36"/>
      <c r="K299" s="36"/>
      <c r="L299" s="36"/>
      <c r="M299" s="36"/>
      <c r="N299" s="36"/>
      <c r="O299" s="36"/>
      <c r="P299" s="36"/>
      <c r="Q299" s="36"/>
      <c r="R299" s="36"/>
      <c r="S299" s="36"/>
      <c r="T299" s="36"/>
      <c r="U299" s="36"/>
      <c r="V299" s="36"/>
      <c r="W299" s="36"/>
      <c r="X299" s="36"/>
      <c r="Y299" s="36"/>
      <c r="Z299" s="36"/>
      <c r="AA299" s="36"/>
      <c r="AB299" s="36"/>
      <c r="AD299" s="36"/>
      <c r="AE299" s="59"/>
      <c r="AF299" s="59"/>
      <c r="AG299" s="36"/>
      <c r="BT299" s="267"/>
      <c r="BV299" s="282"/>
      <c r="BW299" s="369"/>
      <c r="BX299" s="369"/>
      <c r="BY299" s="369"/>
      <c r="BZ299" s="369"/>
      <c r="CA299" s="369"/>
      <c r="CB299" s="369"/>
      <c r="CC299" s="369"/>
      <c r="CD299" s="369"/>
      <c r="CE299" s="369"/>
      <c r="CF299" s="369"/>
      <c r="CG299" s="369"/>
      <c r="CH299" s="369"/>
      <c r="CI299" s="369"/>
      <c r="CJ299" s="369"/>
      <c r="CK299" s="369"/>
      <c r="CL299" s="369"/>
      <c r="CM299" s="369"/>
      <c r="CN299" s="369"/>
      <c r="CO299" s="369"/>
      <c r="CP299" s="369"/>
      <c r="CQ299" s="369"/>
      <c r="CR299" s="369"/>
      <c r="CS299" s="369"/>
    </row>
    <row r="300" spans="1:97" s="22" customFormat="1">
      <c r="A300"/>
      <c r="B300" s="36"/>
      <c r="C300" s="36"/>
      <c r="D300" s="36"/>
      <c r="E300" s="36"/>
      <c r="F300" s="36"/>
      <c r="G300" s="36"/>
      <c r="H300" s="36"/>
      <c r="I300" s="36"/>
      <c r="J300" s="36"/>
      <c r="K300" s="36"/>
      <c r="L300" s="36"/>
      <c r="M300" s="36"/>
      <c r="N300" s="36"/>
      <c r="O300" s="36"/>
      <c r="P300" s="36"/>
      <c r="Q300" s="36"/>
      <c r="R300" s="36"/>
      <c r="S300" s="36"/>
      <c r="T300" s="36"/>
      <c r="U300" s="36"/>
      <c r="V300" s="36"/>
      <c r="W300" s="36"/>
      <c r="X300" s="36"/>
      <c r="Y300" s="36"/>
      <c r="Z300" s="36"/>
      <c r="AA300" s="36"/>
      <c r="AB300" s="36"/>
      <c r="AD300" s="36"/>
      <c r="AE300" s="59"/>
      <c r="AF300" s="59"/>
      <c r="AG300" s="36"/>
      <c r="BT300" s="267"/>
      <c r="BV300" s="282"/>
      <c r="BW300" s="369"/>
      <c r="BX300" s="369"/>
      <c r="BY300" s="369"/>
      <c r="BZ300" s="369"/>
      <c r="CA300" s="369"/>
      <c r="CB300" s="369"/>
      <c r="CC300" s="369"/>
      <c r="CD300" s="369"/>
      <c r="CE300" s="369"/>
      <c r="CF300" s="369"/>
      <c r="CG300" s="369"/>
      <c r="CH300" s="369"/>
      <c r="CI300" s="369"/>
      <c r="CJ300" s="369"/>
      <c r="CK300" s="369"/>
      <c r="CL300" s="369"/>
      <c r="CM300" s="369"/>
      <c r="CN300" s="369"/>
      <c r="CO300" s="369"/>
      <c r="CP300" s="369"/>
      <c r="CQ300" s="369"/>
      <c r="CR300" s="369"/>
      <c r="CS300" s="369"/>
    </row>
    <row r="301" spans="1:97" s="22" customFormat="1">
      <c r="A301"/>
      <c r="B301" s="36"/>
      <c r="C301" s="36"/>
      <c r="D301" s="36"/>
      <c r="E301" s="36"/>
      <c r="F301" s="36"/>
      <c r="G301" s="36"/>
      <c r="H301" s="36"/>
      <c r="I301" s="36"/>
      <c r="J301" s="36"/>
      <c r="K301" s="36"/>
      <c r="L301" s="36"/>
      <c r="M301" s="36"/>
      <c r="N301" s="36"/>
      <c r="O301" s="36"/>
      <c r="P301" s="36"/>
      <c r="Q301" s="36"/>
      <c r="R301" s="36"/>
      <c r="S301" s="36"/>
      <c r="T301" s="36"/>
      <c r="U301" s="36"/>
      <c r="V301" s="36"/>
      <c r="W301" s="36"/>
      <c r="X301" s="36"/>
      <c r="Y301" s="36"/>
      <c r="Z301" s="36"/>
      <c r="AA301" s="36"/>
      <c r="AB301" s="36"/>
      <c r="AD301" s="36"/>
      <c r="AE301" s="59"/>
      <c r="AF301" s="59"/>
      <c r="AG301" s="36"/>
      <c r="BT301" s="267"/>
      <c r="BV301" s="282"/>
      <c r="BW301" s="369"/>
      <c r="BX301" s="369"/>
      <c r="BY301" s="369"/>
      <c r="BZ301" s="369"/>
      <c r="CA301" s="369"/>
      <c r="CB301" s="369"/>
      <c r="CC301" s="369"/>
      <c r="CD301" s="369"/>
      <c r="CE301" s="369"/>
      <c r="CF301" s="369"/>
      <c r="CG301" s="369"/>
      <c r="CH301" s="369"/>
      <c r="CI301" s="369"/>
      <c r="CJ301" s="369"/>
      <c r="CK301" s="369"/>
      <c r="CL301" s="369"/>
      <c r="CM301" s="369"/>
      <c r="CN301" s="369"/>
      <c r="CO301" s="369"/>
      <c r="CP301" s="369"/>
      <c r="CQ301" s="369"/>
      <c r="CR301" s="369"/>
      <c r="CS301" s="369"/>
    </row>
    <row r="302" spans="1:97" s="22" customFormat="1">
      <c r="A302"/>
      <c r="B302" s="36"/>
      <c r="C302" s="36"/>
      <c r="D302" s="36"/>
      <c r="E302" s="36"/>
      <c r="F302" s="36"/>
      <c r="G302" s="36"/>
      <c r="H302" s="36"/>
      <c r="I302" s="36"/>
      <c r="J302" s="36"/>
      <c r="K302" s="36"/>
      <c r="L302" s="36"/>
      <c r="M302" s="36"/>
      <c r="N302" s="36"/>
      <c r="O302" s="36"/>
      <c r="P302" s="36"/>
      <c r="Q302" s="36"/>
      <c r="R302" s="36"/>
      <c r="S302" s="36"/>
      <c r="T302" s="36"/>
      <c r="U302" s="36"/>
      <c r="V302" s="36"/>
      <c r="W302" s="36"/>
      <c r="X302" s="36"/>
      <c r="Y302" s="36"/>
      <c r="Z302" s="36"/>
      <c r="AA302" s="36"/>
      <c r="AB302" s="36"/>
      <c r="AD302" s="36"/>
      <c r="AE302" s="59"/>
      <c r="AF302" s="59"/>
      <c r="AG302" s="36"/>
      <c r="BT302" s="267"/>
      <c r="BV302" s="282"/>
      <c r="BW302" s="369"/>
      <c r="BX302" s="369"/>
      <c r="BY302" s="369"/>
      <c r="BZ302" s="369"/>
      <c r="CA302" s="369"/>
      <c r="CB302" s="369"/>
      <c r="CC302" s="369"/>
      <c r="CD302" s="369"/>
      <c r="CE302" s="369"/>
      <c r="CF302" s="369"/>
      <c r="CG302" s="369"/>
      <c r="CH302" s="369"/>
      <c r="CI302" s="369"/>
      <c r="CJ302" s="369"/>
      <c r="CK302" s="369"/>
      <c r="CL302" s="369"/>
      <c r="CM302" s="369"/>
      <c r="CN302" s="369"/>
      <c r="CO302" s="369"/>
      <c r="CP302" s="369"/>
      <c r="CQ302" s="369"/>
      <c r="CR302" s="369"/>
      <c r="CS302" s="369"/>
    </row>
    <row r="303" spans="1:97" s="22" customFormat="1">
      <c r="A303"/>
      <c r="B303" s="36"/>
      <c r="C303" s="36"/>
      <c r="D303" s="36"/>
      <c r="E303" s="36"/>
      <c r="F303" s="36"/>
      <c r="G303" s="36"/>
      <c r="H303" s="36"/>
      <c r="I303" s="36"/>
      <c r="J303" s="36"/>
      <c r="K303" s="36"/>
      <c r="L303" s="36"/>
      <c r="M303" s="36"/>
      <c r="N303" s="36"/>
      <c r="O303" s="36"/>
      <c r="P303" s="36"/>
      <c r="Q303" s="36"/>
      <c r="R303" s="36"/>
      <c r="S303" s="36"/>
      <c r="T303" s="36"/>
      <c r="U303" s="36"/>
      <c r="V303" s="36"/>
      <c r="W303" s="36"/>
      <c r="X303" s="36"/>
      <c r="Y303" s="36"/>
      <c r="Z303" s="36"/>
      <c r="AA303" s="36"/>
      <c r="AB303" s="36"/>
      <c r="AD303" s="36"/>
      <c r="AE303" s="59"/>
      <c r="AF303" s="59"/>
      <c r="AG303" s="36"/>
      <c r="BT303" s="267"/>
      <c r="BV303" s="282"/>
      <c r="BW303" s="369"/>
      <c r="BX303" s="369"/>
      <c r="BY303" s="369"/>
      <c r="BZ303" s="369"/>
      <c r="CA303" s="369"/>
      <c r="CB303" s="369"/>
      <c r="CC303" s="369"/>
      <c r="CD303" s="369"/>
      <c r="CE303" s="369"/>
      <c r="CF303" s="369"/>
      <c r="CG303" s="369"/>
      <c r="CH303" s="369"/>
      <c r="CI303" s="369"/>
      <c r="CJ303" s="369"/>
      <c r="CK303" s="369"/>
      <c r="CL303" s="369"/>
      <c r="CM303" s="369"/>
      <c r="CN303" s="369"/>
      <c r="CO303" s="369"/>
      <c r="CP303" s="369"/>
      <c r="CQ303" s="369"/>
      <c r="CR303" s="369"/>
      <c r="CS303" s="369"/>
    </row>
    <row r="304" spans="1:97" s="22" customFormat="1">
      <c r="A304"/>
      <c r="B304" s="36"/>
      <c r="C304" s="36"/>
      <c r="D304" s="36"/>
      <c r="E304" s="36"/>
      <c r="F304" s="36"/>
      <c r="G304" s="36"/>
      <c r="H304" s="36"/>
      <c r="I304" s="36"/>
      <c r="J304" s="36"/>
      <c r="K304" s="36"/>
      <c r="L304" s="36"/>
      <c r="M304" s="36"/>
      <c r="N304" s="36"/>
      <c r="O304" s="36"/>
      <c r="P304" s="36"/>
      <c r="Q304" s="36"/>
      <c r="R304" s="36"/>
      <c r="S304" s="36"/>
      <c r="T304" s="36"/>
      <c r="U304" s="36"/>
      <c r="V304" s="36"/>
      <c r="W304" s="36"/>
      <c r="X304" s="36"/>
      <c r="Y304" s="36"/>
      <c r="Z304" s="36"/>
      <c r="AA304" s="36"/>
      <c r="AB304" s="36"/>
      <c r="AD304" s="36"/>
      <c r="AE304" s="59"/>
      <c r="AF304" s="59"/>
      <c r="AG304" s="36"/>
      <c r="BT304" s="267"/>
      <c r="BV304" s="282"/>
      <c r="BW304" s="369"/>
      <c r="BX304" s="369"/>
      <c r="BY304" s="369"/>
      <c r="BZ304" s="369"/>
      <c r="CA304" s="369"/>
      <c r="CB304" s="369"/>
      <c r="CC304" s="369"/>
      <c r="CD304" s="369"/>
      <c r="CE304" s="369"/>
      <c r="CF304" s="369"/>
      <c r="CG304" s="369"/>
      <c r="CH304" s="369"/>
      <c r="CI304" s="369"/>
      <c r="CJ304" s="369"/>
      <c r="CK304" s="369"/>
      <c r="CL304" s="369"/>
      <c r="CM304" s="369"/>
      <c r="CN304" s="369"/>
      <c r="CO304" s="369"/>
      <c r="CP304" s="369"/>
      <c r="CQ304" s="369"/>
      <c r="CR304" s="369"/>
      <c r="CS304" s="369"/>
    </row>
    <row r="305" spans="1:97" s="22" customFormat="1">
      <c r="A305"/>
      <c r="B305" s="36"/>
      <c r="C305" s="36"/>
      <c r="D305" s="36"/>
      <c r="E305" s="36"/>
      <c r="F305" s="36"/>
      <c r="G305" s="36"/>
      <c r="H305" s="36"/>
      <c r="I305" s="36"/>
      <c r="J305" s="36"/>
      <c r="K305" s="36"/>
      <c r="L305" s="36"/>
      <c r="M305" s="36"/>
      <c r="N305" s="36"/>
      <c r="O305" s="36"/>
      <c r="P305" s="36"/>
      <c r="Q305" s="36"/>
      <c r="R305" s="36"/>
      <c r="S305" s="36"/>
      <c r="T305" s="36"/>
      <c r="U305" s="36"/>
      <c r="V305" s="36"/>
      <c r="W305" s="36"/>
      <c r="X305" s="36"/>
      <c r="Y305" s="36"/>
      <c r="Z305" s="36"/>
      <c r="AA305" s="36"/>
      <c r="AB305" s="36"/>
      <c r="AD305" s="36"/>
      <c r="AE305" s="59"/>
      <c r="AF305" s="59"/>
      <c r="AG305" s="36"/>
      <c r="BT305" s="267"/>
      <c r="BV305" s="282"/>
      <c r="BW305" s="369"/>
      <c r="BX305" s="369"/>
      <c r="BY305" s="369"/>
      <c r="BZ305" s="369"/>
      <c r="CA305" s="369"/>
      <c r="CB305" s="369"/>
      <c r="CC305" s="369"/>
      <c r="CD305" s="369"/>
      <c r="CE305" s="369"/>
      <c r="CF305" s="369"/>
      <c r="CG305" s="369"/>
      <c r="CH305" s="369"/>
      <c r="CI305" s="369"/>
      <c r="CJ305" s="369"/>
      <c r="CK305" s="369"/>
      <c r="CL305" s="369"/>
      <c r="CM305" s="369"/>
      <c r="CN305" s="369"/>
      <c r="CO305" s="369"/>
      <c r="CP305" s="369"/>
      <c r="CQ305" s="369"/>
      <c r="CR305" s="369"/>
      <c r="CS305" s="369"/>
    </row>
    <row r="306" spans="1:97" s="22" customFormat="1">
      <c r="A306"/>
      <c r="B306" s="36"/>
      <c r="C306" s="36"/>
      <c r="D306" s="36"/>
      <c r="E306" s="36"/>
      <c r="F306" s="36"/>
      <c r="G306" s="36"/>
      <c r="H306" s="36"/>
      <c r="I306" s="36"/>
      <c r="J306" s="36"/>
      <c r="K306" s="36"/>
      <c r="L306" s="36"/>
      <c r="M306" s="36"/>
      <c r="N306" s="36"/>
      <c r="O306" s="36"/>
      <c r="P306" s="36"/>
      <c r="Q306" s="36"/>
      <c r="R306" s="36"/>
      <c r="S306" s="36"/>
      <c r="T306" s="36"/>
      <c r="U306" s="36"/>
      <c r="V306" s="36"/>
      <c r="W306" s="36"/>
      <c r="X306" s="36"/>
      <c r="Y306" s="36"/>
      <c r="Z306" s="36"/>
      <c r="AA306" s="36"/>
      <c r="AB306" s="36"/>
      <c r="AD306" s="36"/>
      <c r="AE306" s="59"/>
      <c r="AF306" s="59"/>
      <c r="AG306" s="36"/>
      <c r="BT306" s="267"/>
      <c r="BV306" s="282"/>
      <c r="BW306" s="369"/>
      <c r="BX306" s="369"/>
      <c r="BY306" s="369"/>
      <c r="BZ306" s="369"/>
      <c r="CA306" s="369"/>
      <c r="CB306" s="369"/>
      <c r="CC306" s="369"/>
      <c r="CD306" s="369"/>
      <c r="CE306" s="369"/>
      <c r="CF306" s="369"/>
      <c r="CG306" s="369"/>
      <c r="CH306" s="369"/>
      <c r="CI306" s="369"/>
      <c r="CJ306" s="369"/>
      <c r="CK306" s="369"/>
      <c r="CL306" s="369"/>
      <c r="CM306" s="369"/>
      <c r="CN306" s="369"/>
      <c r="CO306" s="369"/>
      <c r="CP306" s="369"/>
      <c r="CQ306" s="369"/>
      <c r="CR306" s="369"/>
      <c r="CS306" s="369"/>
    </row>
    <row r="307" spans="1:97" s="22" customFormat="1">
      <c r="A307"/>
      <c r="B307" s="36"/>
      <c r="C307" s="36"/>
      <c r="D307" s="36"/>
      <c r="E307" s="36"/>
      <c r="F307" s="36"/>
      <c r="G307" s="36"/>
      <c r="H307" s="36"/>
      <c r="I307" s="36"/>
      <c r="J307" s="36"/>
      <c r="K307" s="36"/>
      <c r="L307" s="36"/>
      <c r="M307" s="36"/>
      <c r="N307" s="36"/>
      <c r="O307" s="36"/>
      <c r="P307" s="36"/>
      <c r="Q307" s="36"/>
      <c r="R307" s="36"/>
      <c r="S307" s="36"/>
      <c r="T307" s="36"/>
      <c r="U307" s="36"/>
      <c r="V307" s="36"/>
      <c r="W307" s="36"/>
      <c r="X307" s="36"/>
      <c r="Y307" s="36"/>
      <c r="Z307" s="36"/>
      <c r="AA307" s="36"/>
      <c r="AB307" s="36"/>
      <c r="AD307" s="36"/>
      <c r="AE307" s="59"/>
      <c r="AF307" s="59"/>
      <c r="AG307" s="36"/>
      <c r="BT307" s="267"/>
      <c r="BV307" s="282"/>
      <c r="BW307" s="369"/>
      <c r="BX307" s="369"/>
      <c r="BY307" s="369"/>
      <c r="BZ307" s="369"/>
      <c r="CA307" s="369"/>
      <c r="CB307" s="369"/>
      <c r="CC307" s="369"/>
      <c r="CD307" s="369"/>
      <c r="CE307" s="369"/>
      <c r="CF307" s="369"/>
      <c r="CG307" s="369"/>
      <c r="CH307" s="369"/>
      <c r="CI307" s="369"/>
      <c r="CJ307" s="369"/>
      <c r="CK307" s="369"/>
      <c r="CL307" s="369"/>
      <c r="CM307" s="369"/>
      <c r="CN307" s="369"/>
      <c r="CO307" s="369"/>
      <c r="CP307" s="369"/>
      <c r="CQ307" s="369"/>
      <c r="CR307" s="369"/>
      <c r="CS307" s="369"/>
    </row>
    <row r="308" spans="1:97" s="22" customFormat="1">
      <c r="A308"/>
      <c r="B308" s="36"/>
      <c r="C308" s="36"/>
      <c r="D308" s="36"/>
      <c r="E308" s="36"/>
      <c r="F308" s="36"/>
      <c r="G308" s="36"/>
      <c r="H308" s="36"/>
      <c r="I308" s="36"/>
      <c r="J308" s="36"/>
      <c r="K308" s="36"/>
      <c r="L308" s="36"/>
      <c r="M308" s="36"/>
      <c r="N308" s="36"/>
      <c r="O308" s="36"/>
      <c r="P308" s="36"/>
      <c r="Q308" s="36"/>
      <c r="R308" s="36"/>
      <c r="S308" s="36"/>
      <c r="T308" s="36"/>
      <c r="U308" s="36"/>
      <c r="V308" s="36"/>
      <c r="W308" s="36"/>
      <c r="X308" s="36"/>
      <c r="Y308" s="36"/>
      <c r="Z308" s="36"/>
      <c r="AA308" s="36"/>
      <c r="AB308" s="36"/>
      <c r="AD308" s="36"/>
      <c r="AE308" s="59"/>
      <c r="AF308" s="59"/>
      <c r="AG308" s="36"/>
      <c r="BT308" s="267"/>
      <c r="BV308" s="282"/>
      <c r="BW308" s="369"/>
      <c r="BX308" s="369"/>
      <c r="BY308" s="369"/>
      <c r="BZ308" s="369"/>
      <c r="CA308" s="369"/>
      <c r="CB308" s="369"/>
      <c r="CC308" s="369"/>
      <c r="CD308" s="369"/>
      <c r="CE308" s="369"/>
      <c r="CF308" s="369"/>
      <c r="CG308" s="369"/>
      <c r="CH308" s="369"/>
      <c r="CI308" s="369"/>
      <c r="CJ308" s="369"/>
      <c r="CK308" s="369"/>
      <c r="CL308" s="369"/>
      <c r="CM308" s="369"/>
      <c r="CN308" s="369"/>
      <c r="CO308" s="369"/>
      <c r="CP308" s="369"/>
      <c r="CQ308" s="369"/>
      <c r="CR308" s="369"/>
      <c r="CS308" s="369"/>
    </row>
    <row r="309" spans="1:97" s="22" customFormat="1">
      <c r="A309"/>
      <c r="B309" s="36"/>
      <c r="C309" s="36"/>
      <c r="D309" s="36"/>
      <c r="E309" s="36"/>
      <c r="F309" s="36"/>
      <c r="G309" s="36"/>
      <c r="H309" s="36"/>
      <c r="I309" s="36"/>
      <c r="J309" s="36"/>
      <c r="K309" s="36"/>
      <c r="L309" s="36"/>
      <c r="M309" s="36"/>
      <c r="N309" s="36"/>
      <c r="O309" s="36"/>
      <c r="P309" s="36"/>
      <c r="Q309" s="36"/>
      <c r="R309" s="36"/>
      <c r="S309" s="36"/>
      <c r="T309" s="36"/>
      <c r="U309" s="36"/>
      <c r="V309" s="36"/>
      <c r="W309" s="36"/>
      <c r="X309" s="36"/>
      <c r="Y309" s="36"/>
      <c r="Z309" s="36"/>
      <c r="AA309" s="36"/>
      <c r="AB309" s="36"/>
      <c r="AD309" s="36"/>
      <c r="AE309" s="59"/>
      <c r="AF309" s="59"/>
      <c r="AG309" s="36"/>
      <c r="BT309" s="267"/>
      <c r="BV309" s="282"/>
      <c r="BW309" s="369"/>
      <c r="BX309" s="369"/>
      <c r="BY309" s="369"/>
      <c r="BZ309" s="369"/>
      <c r="CA309" s="369"/>
      <c r="CB309" s="369"/>
      <c r="CC309" s="369"/>
      <c r="CD309" s="369"/>
      <c r="CE309" s="369"/>
      <c r="CF309" s="369"/>
      <c r="CG309" s="369"/>
      <c r="CH309" s="369"/>
      <c r="CI309" s="369"/>
      <c r="CJ309" s="369"/>
      <c r="CK309" s="369"/>
      <c r="CL309" s="369"/>
      <c r="CM309" s="369"/>
      <c r="CN309" s="369"/>
      <c r="CO309" s="369"/>
      <c r="CP309" s="369"/>
      <c r="CQ309" s="369"/>
      <c r="CR309" s="369"/>
      <c r="CS309" s="369"/>
    </row>
    <row r="310" spans="1:97" s="22" customFormat="1">
      <c r="A310"/>
      <c r="B310" s="36"/>
      <c r="C310" s="36"/>
      <c r="D310" s="36"/>
      <c r="E310" s="36"/>
      <c r="F310" s="36"/>
      <c r="G310" s="36"/>
      <c r="H310" s="36"/>
      <c r="I310" s="36"/>
      <c r="J310" s="36"/>
      <c r="K310" s="36"/>
      <c r="L310" s="36"/>
      <c r="M310" s="36"/>
      <c r="N310" s="36"/>
      <c r="O310" s="36"/>
      <c r="P310" s="36"/>
      <c r="Q310" s="36"/>
      <c r="R310" s="36"/>
      <c r="S310" s="36"/>
      <c r="T310" s="36"/>
      <c r="U310" s="36"/>
      <c r="V310" s="36"/>
      <c r="W310" s="36"/>
      <c r="X310" s="36"/>
      <c r="Y310" s="36"/>
      <c r="Z310" s="36"/>
      <c r="AA310" s="36"/>
      <c r="AB310" s="36"/>
      <c r="AD310" s="36"/>
      <c r="AE310" s="59"/>
      <c r="AF310" s="59"/>
      <c r="AG310" s="36"/>
      <c r="BT310" s="267"/>
      <c r="BV310" s="282"/>
      <c r="BW310" s="369"/>
      <c r="BX310" s="369"/>
      <c r="BY310" s="369"/>
      <c r="BZ310" s="369"/>
      <c r="CA310" s="369"/>
      <c r="CB310" s="369"/>
      <c r="CC310" s="369"/>
      <c r="CD310" s="369"/>
      <c r="CE310" s="369"/>
      <c r="CF310" s="369"/>
      <c r="CG310" s="369"/>
      <c r="CH310" s="369"/>
      <c r="CI310" s="369"/>
      <c r="CJ310" s="369"/>
      <c r="CK310" s="369"/>
      <c r="CL310" s="369"/>
      <c r="CM310" s="369"/>
      <c r="CN310" s="369"/>
      <c r="CO310" s="369"/>
      <c r="CP310" s="369"/>
      <c r="CQ310" s="369"/>
      <c r="CR310" s="369"/>
      <c r="CS310" s="369"/>
    </row>
    <row r="311" spans="1:97" s="22" customFormat="1">
      <c r="A311"/>
      <c r="B311" s="36"/>
      <c r="C311" s="36"/>
      <c r="D311" s="36"/>
      <c r="E311" s="36"/>
      <c r="F311" s="36"/>
      <c r="G311" s="36"/>
      <c r="H311" s="36"/>
      <c r="I311" s="36"/>
      <c r="J311" s="36"/>
      <c r="K311" s="36"/>
      <c r="L311" s="36"/>
      <c r="M311" s="36"/>
      <c r="N311" s="36"/>
      <c r="O311" s="36"/>
      <c r="P311" s="36"/>
      <c r="Q311" s="36"/>
      <c r="R311" s="36"/>
      <c r="S311" s="36"/>
      <c r="T311" s="36"/>
      <c r="U311" s="36"/>
      <c r="V311" s="36"/>
      <c r="W311" s="36"/>
      <c r="X311" s="36"/>
      <c r="Y311" s="36"/>
      <c r="Z311" s="36"/>
      <c r="AA311" s="36"/>
      <c r="AB311" s="36"/>
      <c r="AD311" s="36"/>
      <c r="AE311" s="59"/>
      <c r="AF311" s="59"/>
      <c r="AG311" s="36"/>
      <c r="BT311" s="267"/>
      <c r="BV311" s="282"/>
      <c r="BW311" s="369"/>
      <c r="BX311" s="369"/>
      <c r="BY311" s="369"/>
      <c r="BZ311" s="369"/>
      <c r="CA311" s="369"/>
      <c r="CB311" s="369"/>
      <c r="CC311" s="369"/>
      <c r="CD311" s="369"/>
      <c r="CE311" s="369"/>
      <c r="CF311" s="369"/>
      <c r="CG311" s="369"/>
      <c r="CH311" s="369"/>
      <c r="CI311" s="369"/>
      <c r="CJ311" s="369"/>
      <c r="CK311" s="369"/>
      <c r="CL311" s="369"/>
      <c r="CM311" s="369"/>
      <c r="CN311" s="369"/>
      <c r="CO311" s="369"/>
      <c r="CP311" s="369"/>
      <c r="CQ311" s="369"/>
      <c r="CR311" s="369"/>
      <c r="CS311" s="369"/>
    </row>
    <row r="312" spans="1:97" s="22" customFormat="1">
      <c r="A312"/>
      <c r="B312" s="36"/>
      <c r="C312" s="36"/>
      <c r="D312" s="36"/>
      <c r="E312" s="36"/>
      <c r="F312" s="36"/>
      <c r="G312" s="36"/>
      <c r="H312" s="36"/>
      <c r="I312" s="36"/>
      <c r="J312" s="36"/>
      <c r="K312" s="36"/>
      <c r="L312" s="36"/>
      <c r="M312" s="36"/>
      <c r="N312" s="36"/>
      <c r="O312" s="36"/>
      <c r="P312" s="36"/>
      <c r="Q312" s="36"/>
      <c r="R312" s="36"/>
      <c r="S312" s="36"/>
      <c r="T312" s="36"/>
      <c r="U312" s="36"/>
      <c r="V312" s="36"/>
      <c r="W312" s="36"/>
      <c r="X312" s="36"/>
      <c r="Y312" s="36"/>
      <c r="Z312" s="36"/>
      <c r="AA312" s="36"/>
      <c r="AB312" s="36"/>
      <c r="AD312" s="36"/>
      <c r="AE312" s="59"/>
      <c r="AF312" s="59"/>
      <c r="AG312" s="36"/>
      <c r="BT312" s="267"/>
      <c r="BV312" s="282"/>
      <c r="BW312" s="369"/>
      <c r="BX312" s="369"/>
      <c r="BY312" s="369"/>
      <c r="BZ312" s="369"/>
      <c r="CA312" s="369"/>
      <c r="CB312" s="369"/>
      <c r="CC312" s="369"/>
      <c r="CD312" s="369"/>
      <c r="CE312" s="369"/>
      <c r="CF312" s="369"/>
      <c r="CG312" s="369"/>
      <c r="CH312" s="369"/>
      <c r="CI312" s="369"/>
      <c r="CJ312" s="369"/>
      <c r="CK312" s="369"/>
      <c r="CL312" s="369"/>
      <c r="CM312" s="369"/>
      <c r="CN312" s="369"/>
      <c r="CO312" s="369"/>
      <c r="CP312" s="369"/>
      <c r="CQ312" s="369"/>
      <c r="CR312" s="369"/>
      <c r="CS312" s="369"/>
    </row>
    <row r="313" spans="1:97" s="22" customFormat="1">
      <c r="A313"/>
      <c r="B313" s="36"/>
      <c r="C313" s="36"/>
      <c r="D313" s="36"/>
      <c r="E313" s="36"/>
      <c r="F313" s="36"/>
      <c r="G313" s="36"/>
      <c r="H313" s="36"/>
      <c r="I313" s="36"/>
      <c r="J313" s="36"/>
      <c r="K313" s="36"/>
      <c r="L313" s="36"/>
      <c r="M313" s="36"/>
      <c r="N313" s="36"/>
      <c r="O313" s="36"/>
      <c r="P313" s="36"/>
      <c r="Q313" s="36"/>
      <c r="R313" s="36"/>
      <c r="S313" s="36"/>
      <c r="T313" s="36"/>
      <c r="U313" s="36"/>
      <c r="V313" s="36"/>
      <c r="W313" s="36"/>
      <c r="X313" s="36"/>
      <c r="Y313" s="36"/>
      <c r="Z313" s="36"/>
      <c r="AA313" s="36"/>
      <c r="AB313" s="36"/>
      <c r="AD313" s="36"/>
      <c r="AE313" s="59"/>
      <c r="AF313" s="59"/>
      <c r="AG313" s="36"/>
      <c r="BT313" s="267"/>
      <c r="BV313" s="282"/>
      <c r="BW313" s="369"/>
      <c r="BX313" s="369"/>
      <c r="BY313" s="369"/>
      <c r="BZ313" s="369"/>
      <c r="CA313" s="369"/>
      <c r="CB313" s="369"/>
      <c r="CC313" s="369"/>
      <c r="CD313" s="369"/>
      <c r="CE313" s="369"/>
      <c r="CF313" s="369"/>
      <c r="CG313" s="369"/>
      <c r="CH313" s="369"/>
      <c r="CI313" s="369"/>
      <c r="CJ313" s="369"/>
      <c r="CK313" s="369"/>
      <c r="CL313" s="369"/>
      <c r="CM313" s="369"/>
      <c r="CN313" s="369"/>
      <c r="CO313" s="369"/>
      <c r="CP313" s="369"/>
      <c r="CQ313" s="369"/>
      <c r="CR313" s="369"/>
      <c r="CS313" s="369"/>
    </row>
    <row r="314" spans="1:97" s="22" customFormat="1">
      <c r="A314"/>
      <c r="B314" s="36"/>
      <c r="C314" s="36"/>
      <c r="D314" s="36"/>
      <c r="E314" s="36"/>
      <c r="F314" s="36"/>
      <c r="G314" s="36"/>
      <c r="H314" s="36"/>
      <c r="I314" s="36"/>
      <c r="J314" s="36"/>
      <c r="K314" s="36"/>
      <c r="L314" s="36"/>
      <c r="M314" s="36"/>
      <c r="N314" s="36"/>
      <c r="O314" s="36"/>
      <c r="P314" s="36"/>
      <c r="Q314" s="36"/>
      <c r="R314" s="36"/>
      <c r="S314" s="36"/>
      <c r="T314" s="36"/>
      <c r="U314" s="36"/>
      <c r="V314" s="36"/>
      <c r="W314" s="36"/>
      <c r="X314" s="36"/>
      <c r="Y314" s="36"/>
      <c r="Z314" s="36"/>
      <c r="AA314" s="36"/>
      <c r="AB314" s="36"/>
      <c r="AD314" s="36"/>
      <c r="AE314" s="59"/>
      <c r="AF314" s="59"/>
      <c r="AG314" s="36"/>
      <c r="BT314" s="267"/>
      <c r="BV314" s="282"/>
      <c r="BW314" s="369"/>
      <c r="BX314" s="369"/>
      <c r="BY314" s="369"/>
      <c r="BZ314" s="369"/>
      <c r="CA314" s="369"/>
      <c r="CB314" s="369"/>
      <c r="CC314" s="369"/>
      <c r="CD314" s="369"/>
      <c r="CE314" s="369"/>
      <c r="CF314" s="369"/>
      <c r="CG314" s="369"/>
      <c r="CH314" s="369"/>
      <c r="CI314" s="369"/>
      <c r="CJ314" s="369"/>
      <c r="CK314" s="369"/>
      <c r="CL314" s="369"/>
      <c r="CM314" s="369"/>
      <c r="CN314" s="369"/>
      <c r="CO314" s="369"/>
      <c r="CP314" s="369"/>
      <c r="CQ314" s="369"/>
      <c r="CR314" s="369"/>
      <c r="CS314" s="369"/>
    </row>
    <row r="315" spans="1:97" s="22" customFormat="1">
      <c r="A315"/>
      <c r="B315" s="36"/>
      <c r="C315" s="36"/>
      <c r="D315" s="36"/>
      <c r="E315" s="36"/>
      <c r="F315" s="36"/>
      <c r="G315" s="36"/>
      <c r="H315" s="36"/>
      <c r="I315" s="36"/>
      <c r="J315" s="36"/>
      <c r="K315" s="36"/>
      <c r="L315" s="36"/>
      <c r="M315" s="36"/>
      <c r="N315" s="36"/>
      <c r="O315" s="36"/>
      <c r="P315" s="36"/>
      <c r="Q315" s="36"/>
      <c r="R315" s="36"/>
      <c r="S315" s="36"/>
      <c r="T315" s="36"/>
      <c r="U315" s="36"/>
      <c r="V315" s="36"/>
      <c r="W315" s="36"/>
      <c r="X315" s="36"/>
      <c r="Y315" s="36"/>
      <c r="Z315" s="36"/>
      <c r="AA315" s="36"/>
      <c r="AB315" s="36"/>
      <c r="AD315" s="36"/>
      <c r="AE315" s="59"/>
      <c r="AF315" s="59"/>
      <c r="AG315" s="36"/>
      <c r="BT315" s="267"/>
      <c r="BV315" s="282"/>
      <c r="BW315" s="369"/>
      <c r="BX315" s="369"/>
      <c r="BY315" s="369"/>
      <c r="BZ315" s="369"/>
      <c r="CA315" s="369"/>
      <c r="CB315" s="369"/>
      <c r="CC315" s="369"/>
      <c r="CD315" s="369"/>
      <c r="CE315" s="369"/>
      <c r="CF315" s="369"/>
      <c r="CG315" s="369"/>
      <c r="CH315" s="369"/>
      <c r="CI315" s="369"/>
      <c r="CJ315" s="369"/>
      <c r="CK315" s="369"/>
      <c r="CL315" s="369"/>
      <c r="CM315" s="369"/>
      <c r="CN315" s="369"/>
      <c r="CO315" s="369"/>
      <c r="CP315" s="369"/>
      <c r="CQ315" s="369"/>
      <c r="CR315" s="369"/>
      <c r="CS315" s="369"/>
    </row>
    <row r="316" spans="1:97" s="22" customFormat="1">
      <c r="A316"/>
      <c r="B316" s="36"/>
      <c r="C316" s="36"/>
      <c r="D316" s="36"/>
      <c r="E316" s="36"/>
      <c r="F316" s="36"/>
      <c r="G316" s="36"/>
      <c r="H316" s="36"/>
      <c r="I316" s="36"/>
      <c r="J316" s="36"/>
      <c r="K316" s="36"/>
      <c r="L316" s="36"/>
      <c r="M316" s="36"/>
      <c r="N316" s="36"/>
      <c r="O316" s="36"/>
      <c r="P316" s="36"/>
      <c r="Q316" s="36"/>
      <c r="R316" s="36"/>
      <c r="S316" s="36"/>
      <c r="T316" s="36"/>
      <c r="U316" s="36"/>
      <c r="V316" s="36"/>
      <c r="W316" s="36"/>
      <c r="X316" s="36"/>
      <c r="Y316" s="36"/>
      <c r="Z316" s="36"/>
      <c r="AA316" s="36"/>
      <c r="AB316" s="36"/>
      <c r="AD316" s="36"/>
      <c r="AE316" s="59"/>
      <c r="AF316" s="59"/>
      <c r="AG316" s="36"/>
      <c r="BT316" s="267"/>
      <c r="BV316" s="282"/>
      <c r="BW316" s="369"/>
      <c r="BX316" s="369"/>
      <c r="BY316" s="369"/>
      <c r="BZ316" s="369"/>
      <c r="CA316" s="369"/>
      <c r="CB316" s="369"/>
      <c r="CC316" s="369"/>
      <c r="CD316" s="369"/>
      <c r="CE316" s="369"/>
      <c r="CF316" s="369"/>
      <c r="CG316" s="369"/>
      <c r="CH316" s="369"/>
      <c r="CI316" s="369"/>
      <c r="CJ316" s="369"/>
      <c r="CK316" s="369"/>
      <c r="CL316" s="369"/>
      <c r="CM316" s="369"/>
      <c r="CN316" s="369"/>
      <c r="CO316" s="369"/>
      <c r="CP316" s="369"/>
      <c r="CQ316" s="369"/>
      <c r="CR316" s="369"/>
      <c r="CS316" s="369"/>
    </row>
    <row r="317" spans="1:97" s="22" customFormat="1">
      <c r="A317"/>
      <c r="B317" s="36"/>
      <c r="C317" s="36"/>
      <c r="D317" s="36"/>
      <c r="E317" s="36"/>
      <c r="F317" s="36"/>
      <c r="G317" s="36"/>
      <c r="H317" s="36"/>
      <c r="I317" s="36"/>
      <c r="J317" s="36"/>
      <c r="K317" s="36"/>
      <c r="L317" s="36"/>
      <c r="M317" s="36"/>
      <c r="N317" s="36"/>
      <c r="O317" s="36"/>
      <c r="P317" s="36"/>
      <c r="Q317" s="36"/>
      <c r="R317" s="36"/>
      <c r="S317" s="36"/>
      <c r="T317" s="36"/>
      <c r="U317" s="36"/>
      <c r="V317" s="36"/>
      <c r="W317" s="36"/>
      <c r="X317" s="36"/>
      <c r="Y317" s="36"/>
      <c r="Z317" s="36"/>
      <c r="AA317" s="36"/>
      <c r="AB317" s="36"/>
      <c r="AD317" s="36"/>
      <c r="AE317" s="59"/>
      <c r="AF317" s="59"/>
      <c r="AG317" s="36"/>
      <c r="BT317" s="267"/>
      <c r="BV317" s="282"/>
      <c r="BW317" s="369"/>
      <c r="BX317" s="369"/>
      <c r="BY317" s="369"/>
      <c r="BZ317" s="369"/>
      <c r="CA317" s="369"/>
      <c r="CB317" s="369"/>
      <c r="CC317" s="369"/>
      <c r="CD317" s="369"/>
      <c r="CE317" s="369"/>
      <c r="CF317" s="369"/>
      <c r="CG317" s="369"/>
      <c r="CH317" s="369"/>
      <c r="CI317" s="369"/>
      <c r="CJ317" s="369"/>
      <c r="CK317" s="369"/>
      <c r="CL317" s="369"/>
      <c r="CM317" s="369"/>
      <c r="CN317" s="369"/>
      <c r="CO317" s="369"/>
      <c r="CP317" s="369"/>
      <c r="CQ317" s="369"/>
      <c r="CR317" s="369"/>
      <c r="CS317" s="369"/>
    </row>
    <row r="318" spans="1:97" s="22" customFormat="1">
      <c r="A318"/>
      <c r="B318" s="36"/>
      <c r="C318" s="36"/>
      <c r="D318" s="36"/>
      <c r="E318" s="36"/>
      <c r="F318" s="36"/>
      <c r="G318" s="36"/>
      <c r="H318" s="36"/>
      <c r="I318" s="36"/>
      <c r="J318" s="36"/>
      <c r="K318" s="36"/>
      <c r="L318" s="36"/>
      <c r="M318" s="36"/>
      <c r="N318" s="36"/>
      <c r="O318" s="36"/>
      <c r="P318" s="36"/>
      <c r="Q318" s="36"/>
      <c r="R318" s="36"/>
      <c r="S318" s="36"/>
      <c r="T318" s="36"/>
      <c r="U318" s="36"/>
      <c r="V318" s="36"/>
      <c r="W318" s="36"/>
      <c r="X318" s="36"/>
      <c r="Y318" s="36"/>
      <c r="Z318" s="36"/>
      <c r="AA318" s="36"/>
      <c r="AB318" s="36"/>
      <c r="AD318" s="36"/>
      <c r="AE318" s="59"/>
      <c r="AF318" s="59"/>
      <c r="AG318" s="36"/>
      <c r="BT318" s="267"/>
      <c r="BV318" s="282"/>
      <c r="BW318" s="369"/>
      <c r="BX318" s="369"/>
      <c r="BY318" s="369"/>
      <c r="BZ318" s="369"/>
      <c r="CA318" s="369"/>
      <c r="CB318" s="369"/>
      <c r="CC318" s="369"/>
      <c r="CD318" s="369"/>
      <c r="CE318" s="369"/>
      <c r="CF318" s="369"/>
      <c r="CG318" s="369"/>
      <c r="CH318" s="369"/>
      <c r="CI318" s="369"/>
      <c r="CJ318" s="369"/>
      <c r="CK318" s="369"/>
      <c r="CL318" s="369"/>
      <c r="CM318" s="369"/>
      <c r="CN318" s="369"/>
      <c r="CO318" s="369"/>
      <c r="CP318" s="369"/>
      <c r="CQ318" s="369"/>
      <c r="CR318" s="369"/>
      <c r="CS318" s="369"/>
    </row>
    <row r="319" spans="1:97" s="22" customFormat="1">
      <c r="A319"/>
      <c r="B319" s="36"/>
      <c r="C319" s="36"/>
      <c r="D319" s="36"/>
      <c r="E319" s="36"/>
      <c r="F319" s="36"/>
      <c r="G319" s="36"/>
      <c r="H319" s="36"/>
      <c r="I319" s="36"/>
      <c r="J319" s="36"/>
      <c r="K319" s="36"/>
      <c r="L319" s="36"/>
      <c r="M319" s="36"/>
      <c r="N319" s="36"/>
      <c r="O319" s="36"/>
      <c r="P319" s="36"/>
      <c r="Q319" s="36"/>
      <c r="R319" s="36"/>
      <c r="S319" s="36"/>
      <c r="T319" s="36"/>
      <c r="U319" s="36"/>
      <c r="V319" s="36"/>
      <c r="W319" s="36"/>
      <c r="X319" s="36"/>
      <c r="Y319" s="36"/>
      <c r="Z319" s="36"/>
      <c r="AA319" s="36"/>
      <c r="AB319" s="36"/>
      <c r="AD319" s="36"/>
      <c r="AE319" s="59"/>
      <c r="AF319" s="59"/>
      <c r="AG319" s="36"/>
      <c r="BT319" s="267"/>
      <c r="BV319" s="282"/>
      <c r="BW319" s="369"/>
      <c r="BX319" s="369"/>
      <c r="BY319" s="369"/>
      <c r="BZ319" s="369"/>
      <c r="CA319" s="369"/>
      <c r="CB319" s="369"/>
      <c r="CC319" s="369"/>
      <c r="CD319" s="369"/>
      <c r="CE319" s="369"/>
      <c r="CF319" s="369"/>
      <c r="CG319" s="369"/>
      <c r="CH319" s="369"/>
      <c r="CI319" s="369"/>
      <c r="CJ319" s="369"/>
      <c r="CK319" s="369"/>
      <c r="CL319" s="369"/>
      <c r="CM319" s="369"/>
      <c r="CN319" s="369"/>
      <c r="CO319" s="369"/>
      <c r="CP319" s="369"/>
      <c r="CQ319" s="369"/>
      <c r="CR319" s="369"/>
      <c r="CS319" s="369"/>
    </row>
    <row r="320" spans="1:97" s="22" customFormat="1">
      <c r="A320"/>
      <c r="B320" s="36"/>
      <c r="C320" s="36"/>
      <c r="D320" s="36"/>
      <c r="E320" s="36"/>
      <c r="F320" s="36"/>
      <c r="G320" s="36"/>
      <c r="H320" s="36"/>
      <c r="I320" s="36"/>
      <c r="J320" s="36"/>
      <c r="K320" s="36"/>
      <c r="L320" s="36"/>
      <c r="M320" s="36"/>
      <c r="N320" s="36"/>
      <c r="O320" s="36"/>
      <c r="P320" s="36"/>
      <c r="Q320" s="36"/>
      <c r="R320" s="36"/>
      <c r="S320" s="36"/>
      <c r="T320" s="36"/>
      <c r="U320" s="36"/>
      <c r="V320" s="36"/>
      <c r="W320" s="36"/>
      <c r="X320" s="36"/>
      <c r="Y320" s="36"/>
      <c r="Z320" s="36"/>
      <c r="AA320" s="36"/>
      <c r="AB320" s="36"/>
      <c r="AD320" s="36"/>
      <c r="AE320" s="59"/>
      <c r="AF320" s="59"/>
      <c r="AG320" s="36"/>
      <c r="BT320" s="267"/>
      <c r="BV320" s="282"/>
      <c r="BW320" s="369"/>
      <c r="BX320" s="369"/>
      <c r="BY320" s="369"/>
      <c r="BZ320" s="369"/>
      <c r="CA320" s="369"/>
      <c r="CB320" s="369"/>
      <c r="CC320" s="369"/>
      <c r="CD320" s="369"/>
      <c r="CE320" s="369"/>
      <c r="CF320" s="369"/>
      <c r="CG320" s="369"/>
      <c r="CH320" s="369"/>
      <c r="CI320" s="369"/>
      <c r="CJ320" s="369"/>
      <c r="CK320" s="369"/>
      <c r="CL320" s="369"/>
      <c r="CM320" s="369"/>
      <c r="CN320" s="369"/>
      <c r="CO320" s="369"/>
      <c r="CP320" s="369"/>
      <c r="CQ320" s="369"/>
      <c r="CR320" s="369"/>
      <c r="CS320" s="369"/>
    </row>
    <row r="321" spans="1:97" s="22" customFormat="1">
      <c r="A321"/>
      <c r="B321" s="36"/>
      <c r="C321" s="36"/>
      <c r="D321" s="36"/>
      <c r="E321" s="36"/>
      <c r="F321" s="36"/>
      <c r="G321" s="36"/>
      <c r="H321" s="36"/>
      <c r="I321" s="36"/>
      <c r="J321" s="36"/>
      <c r="K321" s="36"/>
      <c r="L321" s="36"/>
      <c r="M321" s="36"/>
      <c r="N321" s="36"/>
      <c r="O321" s="36"/>
      <c r="P321" s="36"/>
      <c r="Q321" s="36"/>
      <c r="R321" s="36"/>
      <c r="S321" s="36"/>
      <c r="T321" s="36"/>
      <c r="U321" s="36"/>
      <c r="V321" s="36"/>
      <c r="W321" s="36"/>
      <c r="X321" s="36"/>
      <c r="Y321" s="36"/>
      <c r="Z321" s="36"/>
      <c r="AA321" s="36"/>
      <c r="AB321" s="36"/>
      <c r="AD321" s="36"/>
      <c r="AE321" s="59"/>
      <c r="AF321" s="59"/>
      <c r="AG321" s="36"/>
      <c r="BT321" s="267"/>
      <c r="BV321" s="282"/>
      <c r="BW321" s="369"/>
      <c r="BX321" s="369"/>
      <c r="BY321" s="369"/>
      <c r="BZ321" s="369"/>
      <c r="CA321" s="369"/>
      <c r="CB321" s="369"/>
      <c r="CC321" s="369"/>
      <c r="CD321" s="369"/>
      <c r="CE321" s="369"/>
      <c r="CF321" s="369"/>
      <c r="CG321" s="369"/>
      <c r="CH321" s="369"/>
      <c r="CI321" s="369"/>
      <c r="CJ321" s="369"/>
      <c r="CK321" s="369"/>
      <c r="CL321" s="369"/>
      <c r="CM321" s="369"/>
      <c r="CN321" s="369"/>
      <c r="CO321" s="369"/>
      <c r="CP321" s="369"/>
      <c r="CQ321" s="369"/>
      <c r="CR321" s="369"/>
      <c r="CS321" s="369"/>
    </row>
    <row r="322" spans="1:97" s="22" customFormat="1">
      <c r="A322"/>
      <c r="B322" s="36"/>
      <c r="C322" s="36"/>
      <c r="D322" s="36"/>
      <c r="E322" s="36"/>
      <c r="F322" s="36"/>
      <c r="G322" s="36"/>
      <c r="H322" s="36"/>
      <c r="I322" s="36"/>
      <c r="J322" s="36"/>
      <c r="K322" s="36"/>
      <c r="L322" s="36"/>
      <c r="M322" s="36"/>
      <c r="N322" s="36"/>
      <c r="O322" s="36"/>
      <c r="P322" s="36"/>
      <c r="Q322" s="36"/>
      <c r="R322" s="36"/>
      <c r="S322" s="36"/>
      <c r="T322" s="36"/>
      <c r="U322" s="36"/>
      <c r="V322" s="36"/>
      <c r="W322" s="36"/>
      <c r="X322" s="36"/>
      <c r="Y322" s="36"/>
      <c r="Z322" s="36"/>
      <c r="AA322" s="36"/>
      <c r="AB322" s="36"/>
      <c r="AD322" s="36"/>
      <c r="AE322" s="59"/>
      <c r="AF322" s="59"/>
      <c r="AG322" s="36"/>
      <c r="BT322" s="267"/>
      <c r="BV322" s="282"/>
      <c r="BW322" s="369"/>
      <c r="BX322" s="369"/>
      <c r="BY322" s="369"/>
      <c r="BZ322" s="369"/>
      <c r="CA322" s="369"/>
      <c r="CB322" s="369"/>
      <c r="CC322" s="369"/>
      <c r="CD322" s="369"/>
      <c r="CE322" s="369"/>
      <c r="CF322" s="369"/>
      <c r="CG322" s="369"/>
      <c r="CH322" s="369"/>
      <c r="CI322" s="369"/>
      <c r="CJ322" s="369"/>
      <c r="CK322" s="369"/>
      <c r="CL322" s="369"/>
      <c r="CM322" s="369"/>
      <c r="CN322" s="369"/>
      <c r="CO322" s="369"/>
      <c r="CP322" s="369"/>
      <c r="CQ322" s="369"/>
      <c r="CR322" s="369"/>
      <c r="CS322" s="369"/>
    </row>
    <row r="323" spans="1:97" s="22" customFormat="1">
      <c r="A323"/>
      <c r="B323" s="36"/>
      <c r="C323" s="36"/>
      <c r="D323" s="36"/>
      <c r="E323" s="36"/>
      <c r="F323" s="36"/>
      <c r="G323" s="36"/>
      <c r="H323" s="36"/>
      <c r="I323" s="36"/>
      <c r="J323" s="36"/>
      <c r="K323" s="36"/>
      <c r="L323" s="36"/>
      <c r="M323" s="36"/>
      <c r="N323" s="36"/>
      <c r="O323" s="36"/>
      <c r="P323" s="36"/>
      <c r="Q323" s="36"/>
      <c r="R323" s="36"/>
      <c r="S323" s="36"/>
      <c r="T323" s="36"/>
      <c r="U323" s="36"/>
      <c r="V323" s="36"/>
      <c r="W323" s="36"/>
      <c r="X323" s="36"/>
      <c r="Y323" s="36"/>
      <c r="Z323" s="36"/>
      <c r="AA323" s="36"/>
      <c r="AB323" s="36"/>
      <c r="AD323" s="36"/>
      <c r="AE323" s="59"/>
      <c r="AF323" s="59"/>
      <c r="AG323" s="36"/>
      <c r="BT323" s="267"/>
      <c r="BV323" s="282"/>
      <c r="BW323" s="369"/>
      <c r="BX323" s="369"/>
      <c r="BY323" s="369"/>
      <c r="BZ323" s="369"/>
      <c r="CA323" s="369"/>
      <c r="CB323" s="369"/>
      <c r="CC323" s="369"/>
      <c r="CD323" s="369"/>
      <c r="CE323" s="369"/>
      <c r="CF323" s="369"/>
      <c r="CG323" s="369"/>
      <c r="CH323" s="369"/>
      <c r="CI323" s="369"/>
      <c r="CJ323" s="369"/>
      <c r="CK323" s="369"/>
      <c r="CL323" s="369"/>
      <c r="CM323" s="369"/>
      <c r="CN323" s="369"/>
      <c r="CO323" s="369"/>
      <c r="CP323" s="369"/>
      <c r="CQ323" s="369"/>
      <c r="CR323" s="369"/>
      <c r="CS323" s="369"/>
    </row>
    <row r="324" spans="1:97" s="22" customFormat="1">
      <c r="A324"/>
      <c r="B324" s="36"/>
      <c r="C324" s="36"/>
      <c r="D324" s="36"/>
      <c r="E324" s="36"/>
      <c r="F324" s="36"/>
      <c r="G324" s="36"/>
      <c r="H324" s="36"/>
      <c r="I324" s="36"/>
      <c r="J324" s="36"/>
      <c r="K324" s="36"/>
      <c r="L324" s="36"/>
      <c r="M324" s="36"/>
      <c r="N324" s="36"/>
      <c r="O324" s="36"/>
      <c r="P324" s="36"/>
      <c r="Q324" s="36"/>
      <c r="R324" s="36"/>
      <c r="S324" s="36"/>
      <c r="T324" s="36"/>
      <c r="U324" s="36"/>
      <c r="V324" s="36"/>
      <c r="W324" s="36"/>
      <c r="X324" s="36"/>
      <c r="Y324" s="36"/>
      <c r="Z324" s="36"/>
      <c r="AA324" s="36"/>
      <c r="AB324" s="36"/>
      <c r="AD324" s="36"/>
      <c r="AE324" s="59"/>
      <c r="AF324" s="59"/>
      <c r="AG324" s="36"/>
      <c r="BT324" s="267"/>
      <c r="BV324" s="282"/>
      <c r="BW324" s="369"/>
      <c r="BX324" s="369"/>
      <c r="BY324" s="369"/>
      <c r="BZ324" s="369"/>
      <c r="CA324" s="369"/>
      <c r="CB324" s="369"/>
      <c r="CC324" s="369"/>
      <c r="CD324" s="369"/>
      <c r="CE324" s="369"/>
      <c r="CF324" s="369"/>
      <c r="CG324" s="369"/>
      <c r="CH324" s="369"/>
      <c r="CI324" s="369"/>
      <c r="CJ324" s="369"/>
      <c r="CK324" s="369"/>
      <c r="CL324" s="369"/>
      <c r="CM324" s="369"/>
      <c r="CN324" s="369"/>
      <c r="CO324" s="369"/>
      <c r="CP324" s="369"/>
      <c r="CQ324" s="369"/>
      <c r="CR324" s="369"/>
      <c r="CS324" s="369"/>
    </row>
    <row r="325" spans="1:97" s="22" customFormat="1">
      <c r="A325"/>
      <c r="B325" s="36"/>
      <c r="C325" s="36"/>
      <c r="D325" s="36"/>
      <c r="E325" s="36"/>
      <c r="F325" s="36"/>
      <c r="G325" s="36"/>
      <c r="H325" s="36"/>
      <c r="I325" s="36"/>
      <c r="J325" s="36"/>
      <c r="K325" s="36"/>
      <c r="L325" s="36"/>
      <c r="M325" s="36"/>
      <c r="N325" s="36"/>
      <c r="O325" s="36"/>
      <c r="P325" s="36"/>
      <c r="Q325" s="36"/>
      <c r="R325" s="36"/>
      <c r="S325" s="36"/>
      <c r="T325" s="36"/>
      <c r="U325" s="36"/>
      <c r="V325" s="36"/>
      <c r="W325" s="36"/>
      <c r="X325" s="36"/>
      <c r="Y325" s="36"/>
      <c r="Z325" s="36"/>
      <c r="AA325" s="36"/>
      <c r="AB325" s="36"/>
      <c r="AD325" s="36"/>
      <c r="AE325" s="59"/>
      <c r="AF325" s="59"/>
      <c r="AG325" s="36"/>
      <c r="BT325" s="267"/>
      <c r="BV325" s="282"/>
      <c r="BW325" s="369"/>
      <c r="BX325" s="369"/>
      <c r="BY325" s="369"/>
      <c r="BZ325" s="369"/>
      <c r="CA325" s="369"/>
      <c r="CB325" s="369"/>
      <c r="CC325" s="369"/>
      <c r="CD325" s="369"/>
      <c r="CE325" s="369"/>
      <c r="CF325" s="369"/>
      <c r="CG325" s="369"/>
      <c r="CH325" s="369"/>
      <c r="CI325" s="369"/>
      <c r="CJ325" s="369"/>
      <c r="CK325" s="369"/>
      <c r="CL325" s="369"/>
      <c r="CM325" s="369"/>
      <c r="CN325" s="369"/>
      <c r="CO325" s="369"/>
      <c r="CP325" s="369"/>
      <c r="CQ325" s="369"/>
      <c r="CR325" s="369"/>
      <c r="CS325" s="369"/>
    </row>
    <row r="326" spans="1:97" s="22" customFormat="1">
      <c r="A326"/>
      <c r="B326" s="36"/>
      <c r="C326" s="36"/>
      <c r="D326" s="36"/>
      <c r="E326" s="36"/>
      <c r="F326" s="36"/>
      <c r="G326" s="36"/>
      <c r="H326" s="36"/>
      <c r="I326" s="36"/>
      <c r="J326" s="36"/>
      <c r="K326" s="36"/>
      <c r="L326" s="36"/>
      <c r="M326" s="36"/>
      <c r="N326" s="36"/>
      <c r="O326" s="36"/>
      <c r="P326" s="36"/>
      <c r="Q326" s="36"/>
      <c r="R326" s="36"/>
      <c r="S326" s="36"/>
      <c r="T326" s="36"/>
      <c r="U326" s="36"/>
      <c r="V326" s="36"/>
      <c r="W326" s="36"/>
      <c r="X326" s="36"/>
      <c r="Y326" s="36"/>
      <c r="Z326" s="36"/>
      <c r="AA326" s="36"/>
      <c r="AB326" s="36"/>
      <c r="AD326" s="36"/>
      <c r="AE326" s="59"/>
      <c r="AF326" s="59"/>
      <c r="AG326" s="36"/>
      <c r="BT326" s="267"/>
      <c r="BV326" s="282"/>
      <c r="BW326" s="369"/>
      <c r="BX326" s="369"/>
      <c r="BY326" s="369"/>
      <c r="BZ326" s="369"/>
      <c r="CA326" s="369"/>
      <c r="CB326" s="369"/>
      <c r="CC326" s="369"/>
      <c r="CD326" s="369"/>
      <c r="CE326" s="369"/>
      <c r="CF326" s="369"/>
      <c r="CG326" s="369"/>
      <c r="CH326" s="369"/>
      <c r="CI326" s="369"/>
      <c r="CJ326" s="369"/>
      <c r="CK326" s="369"/>
      <c r="CL326" s="369"/>
      <c r="CM326" s="369"/>
      <c r="CN326" s="369"/>
      <c r="CO326" s="369"/>
      <c r="CP326" s="369"/>
      <c r="CQ326" s="369"/>
      <c r="CR326" s="369"/>
      <c r="CS326" s="369"/>
    </row>
    <row r="327" spans="1:97" s="22" customFormat="1">
      <c r="A327"/>
      <c r="B327" s="36"/>
      <c r="C327" s="36"/>
      <c r="D327" s="36"/>
      <c r="E327" s="36"/>
      <c r="F327" s="36"/>
      <c r="G327" s="36"/>
      <c r="H327" s="36"/>
      <c r="I327" s="36"/>
      <c r="J327" s="36"/>
      <c r="K327" s="36"/>
      <c r="L327" s="36"/>
      <c r="M327" s="36"/>
      <c r="N327" s="36"/>
      <c r="O327" s="36"/>
      <c r="P327" s="36"/>
      <c r="Q327" s="36"/>
      <c r="R327" s="36"/>
      <c r="S327" s="36"/>
      <c r="T327" s="36"/>
      <c r="U327" s="36"/>
      <c r="V327" s="36"/>
      <c r="W327" s="36"/>
      <c r="X327" s="36"/>
      <c r="Y327" s="36"/>
      <c r="Z327" s="36"/>
      <c r="AA327" s="36"/>
      <c r="AB327" s="36"/>
      <c r="AD327" s="36"/>
      <c r="AE327" s="59"/>
      <c r="AF327" s="59"/>
      <c r="AG327" s="36"/>
      <c r="BT327" s="267"/>
      <c r="BV327" s="282"/>
      <c r="BW327" s="369"/>
      <c r="BX327" s="369"/>
      <c r="BY327" s="369"/>
      <c r="BZ327" s="369"/>
      <c r="CA327" s="369"/>
      <c r="CB327" s="369"/>
      <c r="CC327" s="369"/>
      <c r="CD327" s="369"/>
      <c r="CE327" s="369"/>
      <c r="CF327" s="369"/>
      <c r="CG327" s="369"/>
      <c r="CH327" s="369"/>
      <c r="CI327" s="369"/>
      <c r="CJ327" s="369"/>
      <c r="CK327" s="369"/>
      <c r="CL327" s="369"/>
      <c r="CM327" s="369"/>
      <c r="CN327" s="369"/>
      <c r="CO327" s="369"/>
      <c r="CP327" s="369"/>
      <c r="CQ327" s="369"/>
      <c r="CR327" s="369"/>
      <c r="CS327" s="369"/>
    </row>
    <row r="328" spans="1:97" s="22" customFormat="1">
      <c r="A328"/>
      <c r="B328" s="36"/>
      <c r="C328" s="36"/>
      <c r="D328" s="36"/>
      <c r="E328" s="36"/>
      <c r="F328" s="36"/>
      <c r="G328" s="36"/>
      <c r="H328" s="36"/>
      <c r="I328" s="36"/>
      <c r="J328" s="36"/>
      <c r="K328" s="36"/>
      <c r="L328" s="36"/>
      <c r="M328" s="36"/>
      <c r="N328" s="36"/>
      <c r="O328" s="36"/>
      <c r="P328" s="36"/>
      <c r="Q328" s="36"/>
      <c r="R328" s="36"/>
      <c r="S328" s="36"/>
      <c r="T328" s="36"/>
      <c r="U328" s="36"/>
      <c r="V328" s="36"/>
      <c r="W328" s="36"/>
      <c r="X328" s="36"/>
      <c r="Y328" s="36"/>
      <c r="Z328" s="36"/>
      <c r="AA328" s="36"/>
      <c r="AB328" s="36"/>
      <c r="AD328" s="36"/>
      <c r="AE328" s="59"/>
      <c r="AF328" s="59"/>
      <c r="AG328" s="36"/>
      <c r="BT328" s="267"/>
      <c r="BV328" s="282"/>
      <c r="BW328" s="369"/>
      <c r="BX328" s="369"/>
      <c r="BY328" s="369"/>
      <c r="BZ328" s="369"/>
      <c r="CA328" s="369"/>
      <c r="CB328" s="369"/>
      <c r="CC328" s="369"/>
      <c r="CD328" s="369"/>
      <c r="CE328" s="369"/>
      <c r="CF328" s="369"/>
      <c r="CG328" s="369"/>
      <c r="CH328" s="369"/>
      <c r="CI328" s="369"/>
      <c r="CJ328" s="369"/>
      <c r="CK328" s="369"/>
      <c r="CL328" s="369"/>
      <c r="CM328" s="369"/>
      <c r="CN328" s="369"/>
      <c r="CO328" s="369"/>
      <c r="CP328" s="369"/>
      <c r="CQ328" s="369"/>
      <c r="CR328" s="369"/>
      <c r="CS328" s="369"/>
    </row>
    <row r="329" spans="1:97" s="22" customFormat="1">
      <c r="A329"/>
      <c r="B329" s="36"/>
      <c r="C329" s="36"/>
      <c r="D329" s="36"/>
      <c r="E329" s="36"/>
      <c r="F329" s="36"/>
      <c r="G329" s="36"/>
      <c r="H329" s="36"/>
      <c r="I329" s="36"/>
      <c r="J329" s="36"/>
      <c r="K329" s="36"/>
      <c r="L329" s="36"/>
      <c r="M329" s="36"/>
      <c r="N329" s="36"/>
      <c r="O329" s="36"/>
      <c r="P329" s="36"/>
      <c r="Q329" s="36"/>
      <c r="R329" s="36"/>
      <c r="S329" s="36"/>
      <c r="T329" s="36"/>
      <c r="U329" s="36"/>
      <c r="V329" s="36"/>
      <c r="W329" s="36"/>
      <c r="X329" s="36"/>
      <c r="Y329" s="36"/>
      <c r="Z329" s="36"/>
      <c r="AA329" s="36"/>
      <c r="AB329" s="36"/>
      <c r="AD329" s="36"/>
      <c r="AE329" s="59"/>
      <c r="AF329" s="59"/>
      <c r="AG329" s="36"/>
      <c r="BT329" s="267"/>
      <c r="BV329" s="282"/>
      <c r="BW329" s="369"/>
      <c r="BX329" s="369"/>
      <c r="BY329" s="369"/>
      <c r="BZ329" s="369"/>
      <c r="CA329" s="369"/>
      <c r="CB329" s="369"/>
      <c r="CC329" s="369"/>
      <c r="CD329" s="369"/>
      <c r="CE329" s="369"/>
      <c r="CF329" s="369"/>
      <c r="CG329" s="369"/>
      <c r="CH329" s="369"/>
      <c r="CI329" s="369"/>
      <c r="CJ329" s="369"/>
      <c r="CK329" s="369"/>
      <c r="CL329" s="369"/>
      <c r="CM329" s="369"/>
      <c r="CN329" s="369"/>
      <c r="CO329" s="369"/>
      <c r="CP329" s="369"/>
      <c r="CQ329" s="369"/>
      <c r="CR329" s="369"/>
      <c r="CS329" s="369"/>
    </row>
    <row r="330" spans="1:97" s="22" customFormat="1">
      <c r="A330"/>
      <c r="B330" s="36"/>
      <c r="C330" s="36"/>
      <c r="D330" s="36"/>
      <c r="E330" s="36"/>
      <c r="F330" s="36"/>
      <c r="G330" s="36"/>
      <c r="H330" s="36"/>
      <c r="I330" s="36"/>
      <c r="J330" s="36"/>
      <c r="K330" s="36"/>
      <c r="L330" s="36"/>
      <c r="M330" s="36"/>
      <c r="N330" s="36"/>
      <c r="O330" s="36"/>
      <c r="P330" s="36"/>
      <c r="Q330" s="36"/>
      <c r="R330" s="36"/>
      <c r="S330" s="36"/>
      <c r="T330" s="36"/>
      <c r="U330" s="36"/>
      <c r="V330" s="36"/>
      <c r="W330" s="36"/>
      <c r="X330" s="36"/>
      <c r="Y330" s="36"/>
      <c r="Z330" s="36"/>
      <c r="AA330" s="36"/>
      <c r="AB330" s="36"/>
      <c r="AD330" s="36"/>
      <c r="AE330" s="59"/>
      <c r="AF330" s="59"/>
      <c r="AG330" s="36"/>
      <c r="BT330" s="267"/>
      <c r="BV330" s="282"/>
      <c r="BW330" s="369"/>
      <c r="BX330" s="369"/>
      <c r="BY330" s="369"/>
      <c r="BZ330" s="369"/>
      <c r="CA330" s="369"/>
      <c r="CB330" s="369"/>
      <c r="CC330" s="369"/>
      <c r="CD330" s="369"/>
      <c r="CE330" s="369"/>
      <c r="CF330" s="369"/>
      <c r="CG330" s="369"/>
      <c r="CH330" s="369"/>
      <c r="CI330" s="369"/>
      <c r="CJ330" s="369"/>
      <c r="CK330" s="369"/>
      <c r="CL330" s="369"/>
      <c r="CM330" s="369"/>
      <c r="CN330" s="369"/>
      <c r="CO330" s="369"/>
      <c r="CP330" s="369"/>
      <c r="CQ330" s="369"/>
      <c r="CR330" s="369"/>
      <c r="CS330" s="369"/>
    </row>
    <row r="331" spans="1:97" s="22" customFormat="1">
      <c r="A331"/>
      <c r="B331" s="36"/>
      <c r="C331" s="36"/>
      <c r="D331" s="36"/>
      <c r="E331" s="36"/>
      <c r="F331" s="36"/>
      <c r="G331" s="36"/>
      <c r="H331" s="36"/>
      <c r="I331" s="36"/>
      <c r="J331" s="36"/>
      <c r="K331" s="36"/>
      <c r="L331" s="36"/>
      <c r="M331" s="36"/>
      <c r="N331" s="36"/>
      <c r="O331" s="36"/>
      <c r="P331" s="36"/>
      <c r="Q331" s="36"/>
      <c r="R331" s="36"/>
      <c r="S331" s="36"/>
      <c r="T331" s="36"/>
      <c r="U331" s="36"/>
      <c r="V331" s="36"/>
      <c r="W331" s="36"/>
      <c r="X331" s="36"/>
      <c r="Y331" s="36"/>
      <c r="Z331" s="36"/>
      <c r="AA331" s="36"/>
      <c r="AB331" s="36"/>
      <c r="AD331" s="36"/>
      <c r="AE331" s="59"/>
      <c r="AF331" s="59"/>
      <c r="AG331" s="36"/>
      <c r="BT331" s="267"/>
      <c r="BV331" s="282"/>
      <c r="BW331" s="369"/>
      <c r="BX331" s="369"/>
      <c r="BY331" s="369"/>
      <c r="BZ331" s="369"/>
      <c r="CA331" s="369"/>
      <c r="CB331" s="369"/>
      <c r="CC331" s="369"/>
      <c r="CD331" s="369"/>
      <c r="CE331" s="369"/>
      <c r="CF331" s="369"/>
      <c r="CG331" s="369"/>
      <c r="CH331" s="369"/>
      <c r="CI331" s="369"/>
      <c r="CJ331" s="369"/>
      <c r="CK331" s="369"/>
      <c r="CL331" s="369"/>
      <c r="CM331" s="369"/>
      <c r="CN331" s="369"/>
      <c r="CO331" s="369"/>
      <c r="CP331" s="369"/>
      <c r="CQ331" s="369"/>
      <c r="CR331" s="369"/>
      <c r="CS331" s="369"/>
    </row>
    <row r="332" spans="1:97" s="22" customFormat="1">
      <c r="A332"/>
      <c r="B332" s="36"/>
      <c r="C332" s="36"/>
      <c r="D332" s="36"/>
      <c r="E332" s="36"/>
      <c r="F332" s="36"/>
      <c r="G332" s="36"/>
      <c r="H332" s="36"/>
      <c r="I332" s="36"/>
      <c r="J332" s="36"/>
      <c r="K332" s="36"/>
      <c r="L332" s="36"/>
      <c r="M332" s="36"/>
      <c r="N332" s="36"/>
      <c r="O332" s="36"/>
      <c r="P332" s="36"/>
      <c r="Q332" s="36"/>
      <c r="R332" s="36"/>
      <c r="S332" s="36"/>
      <c r="T332" s="36"/>
      <c r="U332" s="36"/>
      <c r="V332" s="36"/>
      <c r="W332" s="36"/>
      <c r="X332" s="36"/>
      <c r="Y332" s="36"/>
      <c r="Z332" s="36"/>
      <c r="AA332" s="36"/>
      <c r="AB332" s="36"/>
      <c r="AD332" s="36"/>
      <c r="AE332" s="59"/>
      <c r="AF332" s="59"/>
      <c r="AG332" s="36"/>
      <c r="BT332" s="267"/>
      <c r="BV332" s="282"/>
      <c r="BW332" s="369"/>
      <c r="BX332" s="369"/>
      <c r="BY332" s="369"/>
      <c r="BZ332" s="369"/>
      <c r="CA332" s="369"/>
      <c r="CB332" s="369"/>
      <c r="CC332" s="369"/>
      <c r="CD332" s="369"/>
      <c r="CE332" s="369"/>
      <c r="CF332" s="369"/>
      <c r="CG332" s="369"/>
      <c r="CH332" s="369"/>
      <c r="CI332" s="369"/>
      <c r="CJ332" s="369"/>
      <c r="CK332" s="369"/>
      <c r="CL332" s="369"/>
      <c r="CM332" s="369"/>
      <c r="CN332" s="369"/>
      <c r="CO332" s="369"/>
      <c r="CP332" s="369"/>
      <c r="CQ332" s="369"/>
      <c r="CR332" s="369"/>
      <c r="CS332" s="369"/>
    </row>
    <row r="333" spans="1:97" s="22" customFormat="1">
      <c r="A333"/>
      <c r="B333" s="36"/>
      <c r="C333" s="36"/>
      <c r="D333" s="36"/>
      <c r="E333" s="36"/>
      <c r="F333" s="36"/>
      <c r="G333" s="36"/>
      <c r="H333" s="36"/>
      <c r="I333" s="36"/>
      <c r="J333" s="36"/>
      <c r="K333" s="36"/>
      <c r="L333" s="36"/>
      <c r="M333" s="36"/>
      <c r="N333" s="36"/>
      <c r="O333" s="36"/>
      <c r="P333" s="36"/>
      <c r="Q333" s="36"/>
      <c r="R333" s="36"/>
      <c r="S333" s="36"/>
      <c r="T333" s="36"/>
      <c r="U333" s="36"/>
      <c r="V333" s="36"/>
      <c r="W333" s="36"/>
      <c r="X333" s="36"/>
      <c r="Y333" s="36"/>
      <c r="Z333" s="36"/>
      <c r="AA333" s="36"/>
      <c r="AB333" s="36"/>
      <c r="AD333" s="36"/>
      <c r="AE333" s="59"/>
      <c r="AF333" s="59"/>
      <c r="AG333" s="36"/>
      <c r="BT333" s="267"/>
      <c r="BV333" s="282"/>
      <c r="BW333" s="369"/>
      <c r="BX333" s="369"/>
      <c r="BY333" s="369"/>
      <c r="BZ333" s="369"/>
      <c r="CA333" s="369"/>
      <c r="CB333" s="369"/>
      <c r="CC333" s="369"/>
      <c r="CD333" s="369"/>
      <c r="CE333" s="369"/>
      <c r="CF333" s="369"/>
      <c r="CG333" s="369"/>
      <c r="CH333" s="369"/>
      <c r="CI333" s="369"/>
      <c r="CJ333" s="369"/>
      <c r="CK333" s="369"/>
      <c r="CL333" s="369"/>
      <c r="CM333" s="369"/>
      <c r="CN333" s="369"/>
      <c r="CO333" s="369"/>
      <c r="CP333" s="369"/>
      <c r="CQ333" s="369"/>
      <c r="CR333" s="369"/>
      <c r="CS333" s="369"/>
    </row>
    <row r="334" spans="1:97" s="22" customFormat="1">
      <c r="A334"/>
      <c r="B334" s="36"/>
      <c r="C334" s="36"/>
      <c r="D334" s="36"/>
      <c r="E334" s="36"/>
      <c r="F334" s="36"/>
      <c r="G334" s="36"/>
      <c r="H334" s="36"/>
      <c r="I334" s="36"/>
      <c r="J334" s="36"/>
      <c r="K334" s="36"/>
      <c r="L334" s="36"/>
      <c r="M334" s="36"/>
      <c r="N334" s="36"/>
      <c r="O334" s="36"/>
      <c r="P334" s="36"/>
      <c r="Q334" s="36"/>
      <c r="R334" s="36"/>
      <c r="S334" s="36"/>
      <c r="T334" s="36"/>
      <c r="U334" s="36"/>
      <c r="V334" s="36"/>
      <c r="W334" s="36"/>
      <c r="X334" s="36"/>
      <c r="Y334" s="36"/>
      <c r="Z334" s="36"/>
      <c r="AA334" s="36"/>
      <c r="AB334" s="36"/>
      <c r="AD334" s="36"/>
      <c r="AE334" s="59"/>
      <c r="AF334" s="59"/>
      <c r="AG334" s="36"/>
      <c r="BT334" s="267"/>
      <c r="BV334" s="282"/>
      <c r="BW334" s="369"/>
      <c r="BX334" s="369"/>
      <c r="BY334" s="369"/>
      <c r="BZ334" s="369"/>
      <c r="CA334" s="369"/>
      <c r="CB334" s="369"/>
      <c r="CC334" s="369"/>
      <c r="CD334" s="369"/>
      <c r="CE334" s="369"/>
      <c r="CF334" s="369"/>
      <c r="CG334" s="369"/>
      <c r="CH334" s="369"/>
      <c r="CI334" s="369"/>
      <c r="CJ334" s="369"/>
      <c r="CK334" s="369"/>
      <c r="CL334" s="369"/>
      <c r="CM334" s="369"/>
      <c r="CN334" s="369"/>
      <c r="CO334" s="369"/>
      <c r="CP334" s="369"/>
      <c r="CQ334" s="369"/>
      <c r="CR334" s="369"/>
      <c r="CS334" s="369"/>
    </row>
    <row r="335" spans="1:97" s="22" customFormat="1">
      <c r="A335"/>
      <c r="B335" s="36"/>
      <c r="C335" s="36"/>
      <c r="D335" s="36"/>
      <c r="E335" s="36"/>
      <c r="F335" s="36"/>
      <c r="G335" s="36"/>
      <c r="H335" s="36"/>
      <c r="I335" s="36"/>
      <c r="J335" s="36"/>
      <c r="K335" s="36"/>
      <c r="L335" s="36"/>
      <c r="M335" s="36"/>
      <c r="N335" s="36"/>
      <c r="O335" s="36"/>
      <c r="P335" s="36"/>
      <c r="Q335" s="36"/>
      <c r="R335" s="36"/>
      <c r="S335" s="36"/>
      <c r="T335" s="36"/>
      <c r="U335" s="36"/>
      <c r="V335" s="36"/>
      <c r="W335" s="36"/>
      <c r="X335" s="36"/>
      <c r="Y335" s="36"/>
      <c r="Z335" s="36"/>
      <c r="AA335" s="36"/>
      <c r="AB335" s="36"/>
      <c r="AD335" s="36"/>
      <c r="AE335" s="59"/>
      <c r="AF335" s="59"/>
      <c r="AG335" s="36"/>
      <c r="BT335" s="267"/>
      <c r="BV335" s="282"/>
      <c r="BW335" s="369"/>
      <c r="BX335" s="369"/>
      <c r="BY335" s="369"/>
      <c r="BZ335" s="369"/>
      <c r="CA335" s="369"/>
      <c r="CB335" s="369"/>
      <c r="CC335" s="369"/>
      <c r="CD335" s="369"/>
      <c r="CE335" s="369"/>
      <c r="CF335" s="369"/>
      <c r="CG335" s="369"/>
      <c r="CH335" s="369"/>
      <c r="CI335" s="369"/>
      <c r="CJ335" s="369"/>
      <c r="CK335" s="369"/>
      <c r="CL335" s="369"/>
      <c r="CM335" s="369"/>
      <c r="CN335" s="369"/>
      <c r="CO335" s="369"/>
      <c r="CP335" s="369"/>
      <c r="CQ335" s="369"/>
      <c r="CR335" s="369"/>
      <c r="CS335" s="369"/>
    </row>
    <row r="336" spans="1:97" s="22" customFormat="1">
      <c r="A336"/>
      <c r="B336" s="36"/>
      <c r="C336" s="36"/>
      <c r="D336" s="36"/>
      <c r="E336" s="36"/>
      <c r="F336" s="36"/>
      <c r="G336" s="36"/>
      <c r="H336" s="36"/>
      <c r="I336" s="36"/>
      <c r="J336" s="36"/>
      <c r="K336" s="36"/>
      <c r="L336" s="36"/>
      <c r="M336" s="36"/>
      <c r="N336" s="36"/>
      <c r="O336" s="36"/>
      <c r="P336" s="36"/>
      <c r="Q336" s="36"/>
      <c r="R336" s="36"/>
      <c r="S336" s="36"/>
      <c r="T336" s="36"/>
      <c r="U336" s="36"/>
      <c r="V336" s="36"/>
      <c r="W336" s="36"/>
      <c r="X336" s="36"/>
      <c r="Y336" s="36"/>
      <c r="Z336" s="36"/>
      <c r="AA336" s="36"/>
      <c r="AB336" s="36"/>
      <c r="AD336" s="36"/>
      <c r="AE336" s="59"/>
      <c r="AF336" s="59"/>
      <c r="AG336" s="36"/>
      <c r="BT336" s="267"/>
      <c r="BV336" s="282"/>
      <c r="BW336" s="369"/>
      <c r="BX336" s="369"/>
      <c r="BY336" s="369"/>
      <c r="BZ336" s="369"/>
      <c r="CA336" s="369"/>
      <c r="CB336" s="369"/>
      <c r="CC336" s="369"/>
      <c r="CD336" s="369"/>
      <c r="CE336" s="369"/>
      <c r="CF336" s="369"/>
      <c r="CG336" s="369"/>
      <c r="CH336" s="369"/>
      <c r="CI336" s="369"/>
      <c r="CJ336" s="369"/>
      <c r="CK336" s="369"/>
      <c r="CL336" s="369"/>
      <c r="CM336" s="369"/>
      <c r="CN336" s="369"/>
      <c r="CO336" s="369"/>
      <c r="CP336" s="369"/>
      <c r="CQ336" s="369"/>
      <c r="CR336" s="369"/>
      <c r="CS336" s="369"/>
    </row>
    <row r="337" spans="1:97" s="22" customFormat="1">
      <c r="A337"/>
      <c r="B337" s="36"/>
      <c r="C337" s="36"/>
      <c r="D337" s="36"/>
      <c r="E337" s="36"/>
      <c r="F337" s="36"/>
      <c r="G337" s="36"/>
      <c r="H337" s="36"/>
      <c r="I337" s="36"/>
      <c r="J337" s="36"/>
      <c r="K337" s="36"/>
      <c r="L337" s="36"/>
      <c r="M337" s="36"/>
      <c r="N337" s="36"/>
      <c r="O337" s="36"/>
      <c r="P337" s="36"/>
      <c r="Q337" s="36"/>
      <c r="R337" s="36"/>
      <c r="S337" s="36"/>
      <c r="T337" s="36"/>
      <c r="U337" s="36"/>
      <c r="V337" s="36"/>
      <c r="W337" s="36"/>
      <c r="X337" s="36"/>
      <c r="Y337" s="36"/>
      <c r="Z337" s="36"/>
      <c r="AA337" s="36"/>
      <c r="AB337" s="36"/>
      <c r="AD337" s="36"/>
      <c r="AE337" s="59"/>
      <c r="AF337" s="59"/>
      <c r="AG337" s="36"/>
      <c r="BT337" s="267"/>
      <c r="BV337" s="282"/>
      <c r="BW337" s="369"/>
      <c r="BX337" s="369"/>
      <c r="BY337" s="369"/>
      <c r="BZ337" s="369"/>
      <c r="CA337" s="369"/>
      <c r="CB337" s="369"/>
      <c r="CC337" s="369"/>
      <c r="CD337" s="369"/>
      <c r="CE337" s="369"/>
      <c r="CF337" s="369"/>
      <c r="CG337" s="369"/>
      <c r="CH337" s="369"/>
      <c r="CI337" s="369"/>
      <c r="CJ337" s="369"/>
      <c r="CK337" s="369"/>
      <c r="CL337" s="369"/>
      <c r="CM337" s="369"/>
      <c r="CN337" s="369"/>
      <c r="CO337" s="369"/>
      <c r="CP337" s="369"/>
      <c r="CQ337" s="369"/>
      <c r="CR337" s="369"/>
      <c r="CS337" s="369"/>
    </row>
    <row r="338" spans="1:97" s="22" customFormat="1">
      <c r="A338"/>
      <c r="B338" s="36"/>
      <c r="C338" s="36"/>
      <c r="D338" s="36"/>
      <c r="E338" s="36"/>
      <c r="F338" s="36"/>
      <c r="G338" s="36"/>
      <c r="H338" s="36"/>
      <c r="I338" s="36"/>
      <c r="J338" s="36"/>
      <c r="K338" s="36"/>
      <c r="L338" s="36"/>
      <c r="M338" s="36"/>
      <c r="N338" s="36"/>
      <c r="O338" s="36"/>
      <c r="P338" s="36"/>
      <c r="Q338" s="36"/>
      <c r="R338" s="36"/>
      <c r="S338" s="36"/>
      <c r="T338" s="36"/>
      <c r="U338" s="36"/>
      <c r="V338" s="36"/>
      <c r="W338" s="36"/>
      <c r="X338" s="36"/>
      <c r="Y338" s="36"/>
      <c r="Z338" s="36"/>
      <c r="AA338" s="36"/>
      <c r="AB338" s="36"/>
      <c r="AD338" s="36"/>
      <c r="AE338" s="59"/>
      <c r="AF338" s="59"/>
      <c r="AG338" s="36"/>
      <c r="BT338" s="267"/>
      <c r="BV338" s="282"/>
      <c r="BW338" s="369"/>
      <c r="BX338" s="369"/>
      <c r="BY338" s="369"/>
      <c r="BZ338" s="369"/>
      <c r="CA338" s="369"/>
      <c r="CB338" s="369"/>
      <c r="CC338" s="369"/>
      <c r="CD338" s="369"/>
      <c r="CE338" s="369"/>
      <c r="CF338" s="369"/>
      <c r="CG338" s="369"/>
      <c r="CH338" s="369"/>
      <c r="CI338" s="369"/>
      <c r="CJ338" s="369"/>
      <c r="CK338" s="369"/>
      <c r="CL338" s="369"/>
      <c r="CM338" s="369"/>
      <c r="CN338" s="369"/>
      <c r="CO338" s="369"/>
      <c r="CP338" s="369"/>
      <c r="CQ338" s="369"/>
      <c r="CR338" s="369"/>
      <c r="CS338" s="369"/>
    </row>
    <row r="339" spans="1:97" s="22" customFormat="1">
      <c r="A339"/>
      <c r="B339" s="36"/>
      <c r="C339" s="36"/>
      <c r="D339" s="36"/>
      <c r="E339" s="36"/>
      <c r="F339" s="36"/>
      <c r="G339" s="36"/>
      <c r="H339" s="36"/>
      <c r="I339" s="36"/>
      <c r="J339" s="36"/>
      <c r="K339" s="36"/>
      <c r="L339" s="36"/>
      <c r="M339" s="36"/>
      <c r="N339" s="36"/>
      <c r="O339" s="36"/>
      <c r="P339" s="36"/>
      <c r="Q339" s="36"/>
      <c r="R339" s="36"/>
      <c r="S339" s="36"/>
      <c r="T339" s="36"/>
      <c r="U339" s="36"/>
      <c r="V339" s="36"/>
      <c r="W339" s="36"/>
      <c r="X339" s="36"/>
      <c r="Y339" s="36"/>
      <c r="Z339" s="36"/>
      <c r="AA339" s="36"/>
      <c r="AB339" s="36"/>
      <c r="AD339" s="36"/>
      <c r="AE339" s="59"/>
      <c r="AF339" s="59"/>
      <c r="AG339" s="36"/>
      <c r="BT339" s="267"/>
      <c r="BV339" s="282"/>
      <c r="BW339" s="369"/>
      <c r="BX339" s="369"/>
      <c r="BY339" s="369"/>
      <c r="BZ339" s="369"/>
      <c r="CA339" s="369"/>
      <c r="CB339" s="369"/>
      <c r="CC339" s="369"/>
      <c r="CD339" s="369"/>
      <c r="CE339" s="369"/>
      <c r="CF339" s="369"/>
      <c r="CG339" s="369"/>
      <c r="CH339" s="369"/>
      <c r="CI339" s="369"/>
      <c r="CJ339" s="369"/>
      <c r="CK339" s="369"/>
      <c r="CL339" s="369"/>
      <c r="CM339" s="369"/>
      <c r="CN339" s="369"/>
      <c r="CO339" s="369"/>
      <c r="CP339" s="369"/>
      <c r="CQ339" s="369"/>
      <c r="CR339" s="369"/>
      <c r="CS339" s="369"/>
    </row>
    <row r="340" spans="1:97" s="22" customFormat="1">
      <c r="A340"/>
      <c r="B340" s="36"/>
      <c r="C340" s="36"/>
      <c r="D340" s="36"/>
      <c r="E340" s="36"/>
      <c r="F340" s="36"/>
      <c r="G340" s="36"/>
      <c r="H340" s="36"/>
      <c r="I340" s="36"/>
      <c r="J340" s="36"/>
      <c r="K340" s="36"/>
      <c r="L340" s="36"/>
      <c r="M340" s="36"/>
      <c r="N340" s="36"/>
      <c r="O340" s="36"/>
      <c r="P340" s="36"/>
      <c r="Q340" s="36"/>
      <c r="R340" s="36"/>
      <c r="S340" s="36"/>
      <c r="T340" s="36"/>
      <c r="U340" s="36"/>
      <c r="V340" s="36"/>
      <c r="W340" s="36"/>
      <c r="X340" s="36"/>
      <c r="Y340" s="36"/>
      <c r="Z340" s="36"/>
      <c r="AA340" s="36"/>
      <c r="AB340" s="36"/>
      <c r="AD340" s="36"/>
      <c r="AE340" s="59"/>
      <c r="AF340" s="59"/>
      <c r="AG340" s="36"/>
      <c r="BT340" s="267"/>
      <c r="BV340" s="282"/>
      <c r="BW340" s="369"/>
      <c r="BX340" s="369"/>
      <c r="BY340" s="369"/>
      <c r="BZ340" s="369"/>
      <c r="CA340" s="369"/>
      <c r="CB340" s="369"/>
      <c r="CC340" s="369"/>
      <c r="CD340" s="369"/>
      <c r="CE340" s="369"/>
      <c r="CF340" s="369"/>
      <c r="CG340" s="369"/>
      <c r="CH340" s="369"/>
      <c r="CI340" s="369"/>
      <c r="CJ340" s="369"/>
      <c r="CK340" s="369"/>
      <c r="CL340" s="369"/>
      <c r="CM340" s="369"/>
      <c r="CN340" s="369"/>
      <c r="CO340" s="369"/>
      <c r="CP340" s="369"/>
      <c r="CQ340" s="369"/>
      <c r="CR340" s="369"/>
      <c r="CS340" s="369"/>
    </row>
    <row r="341" spans="1:97" s="22" customFormat="1">
      <c r="A341"/>
      <c r="B341" s="36"/>
      <c r="C341" s="36"/>
      <c r="D341" s="36"/>
      <c r="E341" s="36"/>
      <c r="F341" s="36"/>
      <c r="G341" s="36"/>
      <c r="H341" s="36"/>
      <c r="I341" s="36"/>
      <c r="J341" s="36"/>
      <c r="K341" s="36"/>
      <c r="L341" s="36"/>
      <c r="M341" s="36"/>
      <c r="N341" s="36"/>
      <c r="O341" s="36"/>
      <c r="P341" s="36"/>
      <c r="Q341" s="36"/>
      <c r="R341" s="36"/>
      <c r="S341" s="36"/>
      <c r="T341" s="36"/>
      <c r="U341" s="36"/>
      <c r="V341" s="36"/>
      <c r="W341" s="36"/>
      <c r="X341" s="36"/>
      <c r="Y341" s="36"/>
      <c r="Z341" s="36"/>
      <c r="AA341" s="36"/>
      <c r="AB341" s="36"/>
      <c r="AD341" s="36"/>
      <c r="AE341" s="59"/>
      <c r="AF341" s="59"/>
      <c r="AG341" s="36"/>
      <c r="BT341" s="267"/>
      <c r="BV341" s="282"/>
      <c r="BW341" s="369"/>
      <c r="BX341" s="369"/>
      <c r="BY341" s="369"/>
      <c r="BZ341" s="369"/>
      <c r="CA341" s="369"/>
      <c r="CB341" s="369"/>
      <c r="CC341" s="369"/>
      <c r="CD341" s="369"/>
      <c r="CE341" s="369"/>
      <c r="CF341" s="369"/>
      <c r="CG341" s="369"/>
      <c r="CH341" s="369"/>
      <c r="CI341" s="369"/>
      <c r="CJ341" s="369"/>
      <c r="CK341" s="369"/>
      <c r="CL341" s="369"/>
      <c r="CM341" s="369"/>
      <c r="CN341" s="369"/>
      <c r="CO341" s="369"/>
      <c r="CP341" s="369"/>
      <c r="CQ341" s="369"/>
      <c r="CR341" s="369"/>
      <c r="CS341" s="369"/>
    </row>
    <row r="342" spans="1:97" s="22" customFormat="1">
      <c r="A342"/>
      <c r="B342" s="36"/>
      <c r="C342" s="36"/>
      <c r="D342" s="36"/>
      <c r="E342" s="36"/>
      <c r="F342" s="36"/>
      <c r="G342" s="36"/>
      <c r="H342" s="36"/>
      <c r="I342" s="36"/>
      <c r="J342" s="36"/>
      <c r="K342" s="36"/>
      <c r="L342" s="36"/>
      <c r="M342" s="36"/>
      <c r="N342" s="36"/>
      <c r="O342" s="36"/>
      <c r="P342" s="36"/>
      <c r="Q342" s="36"/>
      <c r="R342" s="36"/>
      <c r="S342" s="36"/>
      <c r="T342" s="36"/>
      <c r="U342" s="36"/>
      <c r="V342" s="36"/>
      <c r="W342" s="36"/>
      <c r="X342" s="36"/>
      <c r="Y342" s="36"/>
      <c r="Z342" s="36"/>
      <c r="AA342" s="36"/>
      <c r="AB342" s="36"/>
      <c r="AD342" s="36"/>
      <c r="AE342" s="59"/>
      <c r="AF342" s="59"/>
      <c r="AG342" s="36"/>
      <c r="BT342" s="267"/>
      <c r="BV342" s="282"/>
      <c r="BW342" s="369"/>
      <c r="BX342" s="369"/>
      <c r="BY342" s="369"/>
      <c r="BZ342" s="369"/>
      <c r="CA342" s="369"/>
      <c r="CB342" s="369"/>
      <c r="CC342" s="369"/>
      <c r="CD342" s="369"/>
      <c r="CE342" s="369"/>
      <c r="CF342" s="369"/>
      <c r="CG342" s="369"/>
      <c r="CH342" s="369"/>
      <c r="CI342" s="369"/>
      <c r="CJ342" s="369"/>
      <c r="CK342" s="369"/>
      <c r="CL342" s="369"/>
      <c r="CM342" s="369"/>
      <c r="CN342" s="369"/>
      <c r="CO342" s="369"/>
      <c r="CP342" s="369"/>
      <c r="CQ342" s="369"/>
      <c r="CR342" s="369"/>
      <c r="CS342" s="369"/>
    </row>
    <row r="343" spans="1:97" s="22" customFormat="1">
      <c r="A343"/>
      <c r="B343" s="36"/>
      <c r="C343" s="36"/>
      <c r="D343" s="36"/>
      <c r="E343" s="36"/>
      <c r="F343" s="36"/>
      <c r="G343" s="36"/>
      <c r="H343" s="36"/>
      <c r="I343" s="36"/>
      <c r="J343" s="36"/>
      <c r="K343" s="36"/>
      <c r="L343" s="36"/>
      <c r="M343" s="36"/>
      <c r="N343" s="36"/>
      <c r="O343" s="36"/>
      <c r="P343" s="36"/>
      <c r="Q343" s="36"/>
      <c r="R343" s="36"/>
      <c r="S343" s="36"/>
      <c r="T343" s="36"/>
      <c r="U343" s="36"/>
      <c r="V343" s="36"/>
      <c r="W343" s="36"/>
      <c r="X343" s="36"/>
      <c r="Y343" s="36"/>
      <c r="Z343" s="36"/>
      <c r="AA343" s="36"/>
      <c r="AB343" s="36"/>
      <c r="AD343" s="36"/>
      <c r="AE343" s="59"/>
      <c r="AF343" s="59"/>
      <c r="AG343" s="36"/>
      <c r="BT343" s="267"/>
      <c r="BV343" s="282"/>
      <c r="BW343" s="369"/>
      <c r="BX343" s="369"/>
      <c r="BY343" s="369"/>
      <c r="BZ343" s="369"/>
      <c r="CA343" s="369"/>
      <c r="CB343" s="369"/>
      <c r="CC343" s="369"/>
      <c r="CD343" s="369"/>
      <c r="CE343" s="369"/>
      <c r="CF343" s="369"/>
      <c r="CG343" s="369"/>
      <c r="CH343" s="369"/>
      <c r="CI343" s="369"/>
      <c r="CJ343" s="369"/>
      <c r="CK343" s="369"/>
      <c r="CL343" s="369"/>
      <c r="CM343" s="369"/>
      <c r="CN343" s="369"/>
      <c r="CO343" s="369"/>
      <c r="CP343" s="369"/>
      <c r="CQ343" s="369"/>
      <c r="CR343" s="369"/>
      <c r="CS343" s="369"/>
    </row>
    <row r="344" spans="1:97" s="22" customFormat="1">
      <c r="A344"/>
      <c r="B344" s="36"/>
      <c r="C344" s="36"/>
      <c r="D344" s="36"/>
      <c r="E344" s="36"/>
      <c r="F344" s="36"/>
      <c r="G344" s="36"/>
      <c r="H344" s="36"/>
      <c r="I344" s="36"/>
      <c r="J344" s="36"/>
      <c r="K344" s="36"/>
      <c r="L344" s="36"/>
      <c r="M344" s="36"/>
      <c r="N344" s="36"/>
      <c r="O344" s="36"/>
      <c r="P344" s="36"/>
      <c r="Q344" s="36"/>
      <c r="R344" s="36"/>
      <c r="S344" s="36"/>
      <c r="T344" s="36"/>
      <c r="U344" s="36"/>
      <c r="V344" s="36"/>
      <c r="W344" s="36"/>
      <c r="X344" s="36"/>
      <c r="Y344" s="36"/>
      <c r="Z344" s="36"/>
      <c r="AA344" s="36"/>
      <c r="AB344" s="36"/>
      <c r="AD344" s="36"/>
      <c r="AE344" s="59"/>
      <c r="AF344" s="59"/>
      <c r="AG344" s="36"/>
      <c r="BT344" s="267"/>
      <c r="BV344" s="282"/>
      <c r="BW344" s="369"/>
      <c r="BX344" s="369"/>
      <c r="BY344" s="369"/>
      <c r="BZ344" s="369"/>
      <c r="CA344" s="369"/>
      <c r="CB344" s="369"/>
      <c r="CC344" s="369"/>
      <c r="CD344" s="369"/>
      <c r="CE344" s="369"/>
      <c r="CF344" s="369"/>
      <c r="CG344" s="369"/>
      <c r="CH344" s="369"/>
      <c r="CI344" s="369"/>
      <c r="CJ344" s="369"/>
      <c r="CK344" s="369"/>
      <c r="CL344" s="369"/>
      <c r="CM344" s="369"/>
      <c r="CN344" s="369"/>
      <c r="CO344" s="369"/>
      <c r="CP344" s="369"/>
      <c r="CQ344" s="369"/>
      <c r="CR344" s="369"/>
      <c r="CS344" s="369"/>
    </row>
    <row r="345" spans="1:97" s="22" customFormat="1">
      <c r="A345"/>
      <c r="B345" s="36"/>
      <c r="C345" s="36"/>
      <c r="D345" s="36"/>
      <c r="E345" s="36"/>
      <c r="F345" s="36"/>
      <c r="G345" s="36"/>
      <c r="H345" s="36"/>
      <c r="I345" s="36"/>
      <c r="J345" s="36"/>
      <c r="K345" s="36"/>
      <c r="L345" s="36"/>
      <c r="M345" s="36"/>
      <c r="N345" s="36"/>
      <c r="O345" s="36"/>
      <c r="P345" s="36"/>
      <c r="Q345" s="36"/>
      <c r="R345" s="36"/>
      <c r="S345" s="36"/>
      <c r="T345" s="36"/>
      <c r="U345" s="36"/>
      <c r="V345" s="36"/>
      <c r="W345" s="36"/>
      <c r="X345" s="36"/>
      <c r="Y345" s="36"/>
      <c r="Z345" s="36"/>
      <c r="AA345" s="36"/>
      <c r="AB345" s="36"/>
      <c r="AD345" s="36"/>
      <c r="AE345" s="59"/>
      <c r="AF345" s="59"/>
      <c r="AG345" s="36"/>
      <c r="BT345" s="267"/>
      <c r="BV345" s="282"/>
      <c r="BW345" s="369"/>
      <c r="BX345" s="369"/>
      <c r="BY345" s="369"/>
      <c r="BZ345" s="369"/>
      <c r="CA345" s="369"/>
      <c r="CB345" s="369"/>
      <c r="CC345" s="369"/>
      <c r="CD345" s="369"/>
      <c r="CE345" s="369"/>
      <c r="CF345" s="369"/>
      <c r="CG345" s="369"/>
      <c r="CH345" s="369"/>
      <c r="CI345" s="369"/>
      <c r="CJ345" s="369"/>
      <c r="CK345" s="369"/>
      <c r="CL345" s="369"/>
      <c r="CM345" s="369"/>
      <c r="CN345" s="369"/>
      <c r="CO345" s="369"/>
      <c r="CP345" s="369"/>
      <c r="CQ345" s="369"/>
      <c r="CR345" s="369"/>
      <c r="CS345" s="369"/>
    </row>
    <row r="346" spans="1:97" s="22" customFormat="1">
      <c r="A346"/>
      <c r="B346" s="36"/>
      <c r="C346" s="36"/>
      <c r="D346" s="36"/>
      <c r="E346" s="36"/>
      <c r="F346" s="36"/>
      <c r="G346" s="36"/>
      <c r="H346" s="36"/>
      <c r="I346" s="36"/>
      <c r="J346" s="36"/>
      <c r="K346" s="36"/>
      <c r="L346" s="36"/>
      <c r="M346" s="36"/>
      <c r="N346" s="36"/>
      <c r="O346" s="36"/>
      <c r="P346" s="36"/>
      <c r="Q346" s="36"/>
      <c r="R346" s="36"/>
      <c r="S346" s="36"/>
      <c r="T346" s="36"/>
      <c r="U346" s="36"/>
      <c r="V346" s="36"/>
      <c r="W346" s="36"/>
      <c r="X346" s="36"/>
      <c r="Y346" s="36"/>
      <c r="Z346" s="36"/>
      <c r="AA346" s="36"/>
      <c r="AB346" s="36"/>
      <c r="AD346" s="36"/>
      <c r="AE346" s="59"/>
      <c r="AF346" s="59"/>
      <c r="AG346" s="36"/>
      <c r="BT346" s="267"/>
      <c r="BV346" s="282"/>
      <c r="BW346" s="369"/>
      <c r="BX346" s="369"/>
      <c r="BY346" s="369"/>
      <c r="BZ346" s="369"/>
      <c r="CA346" s="369"/>
      <c r="CB346" s="369"/>
      <c r="CC346" s="369"/>
      <c r="CD346" s="369"/>
      <c r="CE346" s="369"/>
      <c r="CF346" s="369"/>
      <c r="CG346" s="369"/>
      <c r="CH346" s="369"/>
      <c r="CI346" s="369"/>
      <c r="CJ346" s="369"/>
      <c r="CK346" s="369"/>
      <c r="CL346" s="369"/>
      <c r="CM346" s="369"/>
      <c r="CN346" s="369"/>
      <c r="CO346" s="369"/>
      <c r="CP346" s="369"/>
      <c r="CQ346" s="369"/>
      <c r="CR346" s="369"/>
      <c r="CS346" s="369"/>
    </row>
    <row r="347" spans="1:97" s="22" customFormat="1">
      <c r="A347"/>
      <c r="B347" s="36"/>
      <c r="C347" s="36"/>
      <c r="D347" s="36"/>
      <c r="E347" s="36"/>
      <c r="F347" s="36"/>
      <c r="G347" s="36"/>
      <c r="H347" s="36"/>
      <c r="I347" s="36"/>
      <c r="J347" s="36"/>
      <c r="K347" s="36"/>
      <c r="L347" s="36"/>
      <c r="M347" s="36"/>
      <c r="N347" s="36"/>
      <c r="O347" s="36"/>
      <c r="P347" s="36"/>
      <c r="Q347" s="36"/>
      <c r="R347" s="36"/>
      <c r="S347" s="36"/>
      <c r="T347" s="36"/>
      <c r="U347" s="36"/>
      <c r="V347" s="36"/>
      <c r="W347" s="36"/>
      <c r="X347" s="36"/>
      <c r="Y347" s="36"/>
      <c r="Z347" s="36"/>
      <c r="AA347" s="36"/>
      <c r="AB347" s="36"/>
      <c r="AD347" s="36"/>
      <c r="AE347" s="59"/>
      <c r="AF347" s="59"/>
      <c r="AG347" s="36"/>
      <c r="BT347" s="267"/>
      <c r="BV347" s="282"/>
      <c r="BW347" s="369"/>
      <c r="BX347" s="369"/>
      <c r="BY347" s="369"/>
      <c r="BZ347" s="369"/>
      <c r="CA347" s="369"/>
      <c r="CB347" s="369"/>
      <c r="CC347" s="369"/>
      <c r="CD347" s="369"/>
      <c r="CE347" s="369"/>
      <c r="CF347" s="369"/>
      <c r="CG347" s="369"/>
      <c r="CH347" s="369"/>
      <c r="CI347" s="369"/>
      <c r="CJ347" s="369"/>
      <c r="CK347" s="369"/>
      <c r="CL347" s="369"/>
      <c r="CM347" s="369"/>
      <c r="CN347" s="369"/>
      <c r="CO347" s="369"/>
      <c r="CP347" s="369"/>
      <c r="CQ347" s="369"/>
      <c r="CR347" s="369"/>
      <c r="CS347" s="369"/>
    </row>
    <row r="348" spans="1:97" s="22" customFormat="1">
      <c r="A348"/>
      <c r="B348" s="36"/>
      <c r="C348" s="36"/>
      <c r="D348" s="36"/>
      <c r="E348" s="36"/>
      <c r="F348" s="36"/>
      <c r="G348" s="36"/>
      <c r="H348" s="36"/>
      <c r="I348" s="36"/>
      <c r="J348" s="36"/>
      <c r="K348" s="36"/>
      <c r="L348" s="36"/>
      <c r="M348" s="36"/>
      <c r="N348" s="36"/>
      <c r="O348" s="36"/>
      <c r="P348" s="36"/>
      <c r="Q348" s="36"/>
      <c r="R348" s="36"/>
      <c r="S348" s="36"/>
      <c r="T348" s="36"/>
      <c r="U348" s="36"/>
      <c r="V348" s="36"/>
      <c r="W348" s="36"/>
      <c r="X348" s="36"/>
      <c r="Y348" s="36"/>
      <c r="Z348" s="36"/>
      <c r="AA348" s="36"/>
      <c r="AB348" s="36"/>
      <c r="AD348" s="36"/>
      <c r="AE348" s="59"/>
      <c r="AF348" s="59"/>
      <c r="AG348" s="36"/>
      <c r="BT348" s="267"/>
      <c r="BV348" s="282"/>
      <c r="BW348" s="369"/>
      <c r="BX348" s="369"/>
      <c r="BY348" s="369"/>
      <c r="BZ348" s="369"/>
      <c r="CA348" s="369"/>
      <c r="CB348" s="369"/>
      <c r="CC348" s="369"/>
      <c r="CD348" s="369"/>
      <c r="CE348" s="369"/>
      <c r="CF348" s="369"/>
      <c r="CG348" s="369"/>
      <c r="CH348" s="369"/>
      <c r="CI348" s="369"/>
      <c r="CJ348" s="369"/>
      <c r="CK348" s="369"/>
      <c r="CL348" s="369"/>
      <c r="CM348" s="369"/>
      <c r="CN348" s="369"/>
      <c r="CO348" s="369"/>
      <c r="CP348" s="369"/>
      <c r="CQ348" s="369"/>
      <c r="CR348" s="369"/>
      <c r="CS348" s="369"/>
    </row>
    <row r="349" spans="1:97" s="22" customFormat="1">
      <c r="A349"/>
      <c r="B349" s="36"/>
      <c r="C349" s="36"/>
      <c r="D349" s="36"/>
      <c r="E349" s="36"/>
      <c r="F349" s="36"/>
      <c r="G349" s="36"/>
      <c r="H349" s="36"/>
      <c r="I349" s="36"/>
      <c r="J349" s="36"/>
      <c r="K349" s="36"/>
      <c r="L349" s="36"/>
      <c r="M349" s="36"/>
      <c r="N349" s="36"/>
      <c r="O349" s="36"/>
      <c r="P349" s="36"/>
      <c r="Q349" s="36"/>
      <c r="R349" s="36"/>
      <c r="S349" s="36"/>
      <c r="T349" s="36"/>
      <c r="U349" s="36"/>
      <c r="V349" s="36"/>
      <c r="W349" s="36"/>
      <c r="X349" s="36"/>
      <c r="Y349" s="36"/>
      <c r="Z349" s="36"/>
      <c r="AA349" s="36"/>
      <c r="AB349" s="36"/>
      <c r="AD349" s="36"/>
      <c r="AE349" s="59"/>
      <c r="AF349" s="59"/>
      <c r="AG349" s="36"/>
      <c r="BT349" s="267"/>
      <c r="BV349" s="282"/>
      <c r="BW349" s="369"/>
      <c r="BX349" s="369"/>
      <c r="BY349" s="369"/>
      <c r="BZ349" s="369"/>
      <c r="CA349" s="369"/>
      <c r="CB349" s="369"/>
      <c r="CC349" s="369"/>
      <c r="CD349" s="369"/>
      <c r="CE349" s="369"/>
      <c r="CF349" s="369"/>
      <c r="CG349" s="369"/>
      <c r="CH349" s="369"/>
      <c r="CI349" s="369"/>
      <c r="CJ349" s="369"/>
      <c r="CK349" s="369"/>
      <c r="CL349" s="369"/>
      <c r="CM349" s="369"/>
      <c r="CN349" s="369"/>
      <c r="CO349" s="369"/>
      <c r="CP349" s="369"/>
      <c r="CQ349" s="369"/>
      <c r="CR349" s="369"/>
      <c r="CS349" s="369"/>
    </row>
    <row r="350" spans="1:97" s="22" customFormat="1">
      <c r="A350"/>
      <c r="B350" s="36"/>
      <c r="C350" s="36"/>
      <c r="D350" s="36"/>
      <c r="E350" s="36"/>
      <c r="F350" s="36"/>
      <c r="G350" s="36"/>
      <c r="H350" s="36"/>
      <c r="I350" s="36"/>
      <c r="J350" s="36"/>
      <c r="K350" s="36"/>
      <c r="L350" s="36"/>
      <c r="M350" s="36"/>
      <c r="N350" s="36"/>
      <c r="O350" s="36"/>
      <c r="P350" s="36"/>
      <c r="Q350" s="36"/>
      <c r="R350" s="36"/>
      <c r="S350" s="36"/>
      <c r="T350" s="36"/>
      <c r="U350" s="36"/>
      <c r="V350" s="36"/>
      <c r="W350" s="36"/>
      <c r="X350" s="36"/>
      <c r="Y350" s="36"/>
      <c r="Z350" s="36"/>
      <c r="AA350" s="36"/>
      <c r="AB350" s="36"/>
      <c r="AD350" s="36"/>
      <c r="AE350" s="59"/>
      <c r="AF350" s="59"/>
      <c r="AG350" s="36"/>
      <c r="BT350" s="267"/>
      <c r="BV350" s="282"/>
      <c r="BW350" s="369"/>
      <c r="BX350" s="369"/>
      <c r="BY350" s="369"/>
      <c r="BZ350" s="369"/>
      <c r="CA350" s="369"/>
      <c r="CB350" s="369"/>
      <c r="CC350" s="369"/>
      <c r="CD350" s="369"/>
      <c r="CE350" s="369"/>
      <c r="CF350" s="369"/>
      <c r="CG350" s="369"/>
      <c r="CH350" s="369"/>
      <c r="CI350" s="369"/>
      <c r="CJ350" s="369"/>
      <c r="CK350" s="369"/>
      <c r="CL350" s="369"/>
      <c r="CM350" s="369"/>
      <c r="CN350" s="369"/>
      <c r="CO350" s="369"/>
      <c r="CP350" s="369"/>
      <c r="CQ350" s="369"/>
      <c r="CR350" s="369"/>
      <c r="CS350" s="369"/>
    </row>
    <row r="351" spans="1:97" s="22" customFormat="1">
      <c r="A351"/>
      <c r="B351" s="36"/>
      <c r="C351" s="36"/>
      <c r="D351" s="36"/>
      <c r="E351" s="36"/>
      <c r="F351" s="36"/>
      <c r="G351" s="36"/>
      <c r="H351" s="36"/>
      <c r="I351" s="36"/>
      <c r="J351" s="36"/>
      <c r="K351" s="36"/>
      <c r="L351" s="36"/>
      <c r="M351" s="36"/>
      <c r="N351" s="36"/>
      <c r="O351" s="36"/>
      <c r="P351" s="36"/>
      <c r="Q351" s="36"/>
      <c r="R351" s="36"/>
      <c r="S351" s="36"/>
      <c r="T351" s="36"/>
      <c r="U351" s="36"/>
      <c r="V351" s="36"/>
      <c r="W351" s="36"/>
      <c r="X351" s="36"/>
      <c r="Y351" s="36"/>
      <c r="Z351" s="36"/>
      <c r="AA351" s="36"/>
      <c r="AB351" s="36"/>
      <c r="AD351" s="36"/>
      <c r="AE351" s="59"/>
      <c r="AF351" s="59"/>
      <c r="AG351" s="36"/>
      <c r="BT351" s="267"/>
      <c r="BV351" s="282"/>
      <c r="BW351" s="369"/>
      <c r="BX351" s="369"/>
      <c r="BY351" s="369"/>
      <c r="BZ351" s="369"/>
      <c r="CA351" s="369"/>
      <c r="CB351" s="369"/>
      <c r="CC351" s="369"/>
      <c r="CD351" s="369"/>
      <c r="CE351" s="369"/>
      <c r="CF351" s="369"/>
      <c r="CG351" s="369"/>
      <c r="CH351" s="369"/>
      <c r="CI351" s="369"/>
      <c r="CJ351" s="369"/>
      <c r="CK351" s="369"/>
      <c r="CL351" s="369"/>
      <c r="CM351" s="369"/>
      <c r="CN351" s="369"/>
      <c r="CO351" s="369"/>
      <c r="CP351" s="369"/>
      <c r="CQ351" s="369"/>
      <c r="CR351" s="369"/>
      <c r="CS351" s="369"/>
    </row>
    <row r="352" spans="1:97" s="22" customFormat="1">
      <c r="A352"/>
      <c r="B352" s="36"/>
      <c r="C352" s="36"/>
      <c r="D352" s="36"/>
      <c r="E352" s="36"/>
      <c r="F352" s="36"/>
      <c r="G352" s="36"/>
      <c r="H352" s="36"/>
      <c r="I352" s="36"/>
      <c r="J352" s="36"/>
      <c r="K352" s="36"/>
      <c r="L352" s="36"/>
      <c r="M352" s="36"/>
      <c r="N352" s="36"/>
      <c r="O352" s="36"/>
      <c r="P352" s="36"/>
      <c r="Q352" s="36"/>
      <c r="R352" s="36"/>
      <c r="S352" s="36"/>
      <c r="T352" s="36"/>
      <c r="U352" s="36"/>
      <c r="V352" s="36"/>
      <c r="W352" s="36"/>
      <c r="X352" s="36"/>
      <c r="Y352" s="36"/>
      <c r="Z352" s="36"/>
      <c r="AA352" s="36"/>
      <c r="AB352" s="36"/>
      <c r="AD352" s="36"/>
      <c r="AE352" s="59"/>
      <c r="AF352" s="59"/>
      <c r="AG352" s="36"/>
      <c r="BT352" s="267"/>
      <c r="BV352" s="282"/>
      <c r="BW352" s="369"/>
      <c r="BX352" s="369"/>
      <c r="BY352" s="369"/>
      <c r="BZ352" s="369"/>
      <c r="CA352" s="369"/>
      <c r="CB352" s="369"/>
      <c r="CC352" s="369"/>
      <c r="CD352" s="369"/>
      <c r="CE352" s="369"/>
      <c r="CF352" s="369"/>
      <c r="CG352" s="369"/>
      <c r="CH352" s="369"/>
      <c r="CI352" s="369"/>
      <c r="CJ352" s="369"/>
      <c r="CK352" s="369"/>
      <c r="CL352" s="369"/>
      <c r="CM352" s="369"/>
      <c r="CN352" s="369"/>
      <c r="CO352" s="369"/>
      <c r="CP352" s="369"/>
      <c r="CQ352" s="369"/>
      <c r="CR352" s="369"/>
      <c r="CS352" s="369"/>
    </row>
    <row r="353" spans="1:97" s="22" customFormat="1">
      <c r="A353"/>
      <c r="B353" s="36"/>
      <c r="C353" s="36"/>
      <c r="D353" s="36"/>
      <c r="E353" s="36"/>
      <c r="F353" s="36"/>
      <c r="G353" s="36"/>
      <c r="H353" s="36"/>
      <c r="I353" s="36"/>
      <c r="J353" s="36"/>
      <c r="K353" s="36"/>
      <c r="L353" s="36"/>
      <c r="M353" s="36"/>
      <c r="N353" s="36"/>
      <c r="O353" s="36"/>
      <c r="P353" s="36"/>
      <c r="Q353" s="36"/>
      <c r="R353" s="36"/>
      <c r="S353" s="36"/>
      <c r="T353" s="36"/>
      <c r="U353" s="36"/>
      <c r="V353" s="36"/>
      <c r="W353" s="36"/>
      <c r="X353" s="36"/>
      <c r="Y353" s="36"/>
      <c r="Z353" s="36"/>
      <c r="AA353" s="36"/>
      <c r="AB353" s="36"/>
      <c r="AD353" s="36"/>
      <c r="AE353" s="59"/>
      <c r="AF353" s="59"/>
      <c r="AG353" s="36"/>
      <c r="BT353" s="267"/>
      <c r="BV353" s="282"/>
      <c r="BW353" s="369"/>
      <c r="BX353" s="369"/>
      <c r="BY353" s="369"/>
      <c r="BZ353" s="369"/>
      <c r="CA353" s="369"/>
      <c r="CB353" s="369"/>
      <c r="CC353" s="369"/>
      <c r="CD353" s="369"/>
      <c r="CE353" s="369"/>
      <c r="CF353" s="369"/>
      <c r="CG353" s="369"/>
      <c r="CH353" s="369"/>
      <c r="CI353" s="369"/>
      <c r="CJ353" s="369"/>
      <c r="CK353" s="369"/>
      <c r="CL353" s="369"/>
      <c r="CM353" s="369"/>
      <c r="CN353" s="369"/>
      <c r="CO353" s="369"/>
      <c r="CP353" s="369"/>
      <c r="CQ353" s="369"/>
      <c r="CR353" s="369"/>
      <c r="CS353" s="369"/>
    </row>
    <row r="354" spans="1:97" s="22" customFormat="1">
      <c r="A354"/>
      <c r="B354" s="36"/>
      <c r="C354" s="36"/>
      <c r="D354" s="36"/>
      <c r="E354" s="36"/>
      <c r="F354" s="36"/>
      <c r="G354" s="36"/>
      <c r="H354" s="36"/>
      <c r="I354" s="36"/>
      <c r="J354" s="36"/>
      <c r="K354" s="36"/>
      <c r="L354" s="36"/>
      <c r="M354" s="36"/>
      <c r="N354" s="36"/>
      <c r="O354" s="36"/>
      <c r="P354" s="36"/>
      <c r="Q354" s="36"/>
      <c r="R354" s="36"/>
      <c r="S354" s="36"/>
      <c r="T354" s="36"/>
      <c r="U354" s="36"/>
      <c r="V354" s="36"/>
      <c r="W354" s="36"/>
      <c r="X354" s="36"/>
      <c r="Y354" s="36"/>
      <c r="Z354" s="36"/>
      <c r="AA354" s="36"/>
      <c r="AB354" s="36"/>
      <c r="AD354" s="36"/>
      <c r="AE354" s="59"/>
      <c r="AF354" s="59"/>
      <c r="AG354" s="36"/>
      <c r="BT354" s="267"/>
      <c r="BV354" s="282"/>
      <c r="BW354" s="369"/>
      <c r="BX354" s="369"/>
      <c r="BY354" s="369"/>
      <c r="BZ354" s="369"/>
      <c r="CA354" s="369"/>
      <c r="CB354" s="369"/>
      <c r="CC354" s="369"/>
      <c r="CD354" s="369"/>
      <c r="CE354" s="369"/>
      <c r="CF354" s="369"/>
      <c r="CG354" s="369"/>
      <c r="CH354" s="369"/>
      <c r="CI354" s="369"/>
      <c r="CJ354" s="369"/>
      <c r="CK354" s="369"/>
      <c r="CL354" s="369"/>
      <c r="CM354" s="369"/>
      <c r="CN354" s="369"/>
      <c r="CO354" s="369"/>
      <c r="CP354" s="369"/>
      <c r="CQ354" s="369"/>
      <c r="CR354" s="369"/>
      <c r="CS354" s="369"/>
    </row>
    <row r="355" spans="1:97" s="22" customFormat="1">
      <c r="A355"/>
      <c r="B355" s="36"/>
      <c r="C355" s="36"/>
      <c r="D355" s="36"/>
      <c r="E355" s="36"/>
      <c r="F355" s="36"/>
      <c r="G355" s="36"/>
      <c r="H355" s="36"/>
      <c r="I355" s="36"/>
      <c r="J355" s="36"/>
      <c r="K355" s="36"/>
      <c r="L355" s="36"/>
      <c r="M355" s="36"/>
      <c r="N355" s="36"/>
      <c r="O355" s="36"/>
      <c r="P355" s="36"/>
      <c r="Q355" s="36"/>
      <c r="R355" s="36"/>
      <c r="S355" s="36"/>
      <c r="T355" s="36"/>
      <c r="U355" s="36"/>
      <c r="V355" s="36"/>
      <c r="W355" s="36"/>
      <c r="X355" s="36"/>
      <c r="Y355" s="36"/>
      <c r="Z355" s="36"/>
      <c r="AA355" s="36"/>
      <c r="AB355" s="36"/>
      <c r="AD355" s="36"/>
      <c r="AE355" s="59"/>
      <c r="AF355" s="59"/>
      <c r="AG355" s="36"/>
      <c r="BT355" s="267"/>
      <c r="BV355" s="282"/>
      <c r="BW355" s="369"/>
      <c r="BX355" s="369"/>
      <c r="BY355" s="369"/>
      <c r="BZ355" s="369"/>
      <c r="CA355" s="369"/>
      <c r="CB355" s="369"/>
      <c r="CC355" s="369"/>
      <c r="CD355" s="369"/>
      <c r="CE355" s="369"/>
      <c r="CF355" s="369"/>
      <c r="CG355" s="369"/>
      <c r="CH355" s="369"/>
      <c r="CI355" s="369"/>
      <c r="CJ355" s="369"/>
      <c r="CK355" s="369"/>
      <c r="CL355" s="369"/>
      <c r="CM355" s="369"/>
      <c r="CN355" s="369"/>
      <c r="CO355" s="369"/>
      <c r="CP355" s="369"/>
      <c r="CQ355" s="369"/>
      <c r="CR355" s="369"/>
      <c r="CS355" s="369"/>
    </row>
    <row r="356" spans="1:97" s="22" customFormat="1">
      <c r="A356"/>
      <c r="B356" s="36"/>
      <c r="C356" s="36"/>
      <c r="D356" s="36"/>
      <c r="E356" s="36"/>
      <c r="F356" s="36"/>
      <c r="G356" s="36"/>
      <c r="H356" s="36"/>
      <c r="I356" s="36"/>
      <c r="J356" s="36"/>
      <c r="K356" s="36"/>
      <c r="L356" s="36"/>
      <c r="M356" s="36"/>
      <c r="N356" s="36"/>
      <c r="O356" s="36"/>
      <c r="P356" s="36"/>
      <c r="Q356" s="36"/>
      <c r="R356" s="36"/>
      <c r="S356" s="36"/>
      <c r="T356" s="36"/>
      <c r="U356" s="36"/>
      <c r="V356" s="36"/>
      <c r="W356" s="36"/>
      <c r="X356" s="36"/>
      <c r="Y356" s="36"/>
      <c r="Z356" s="36"/>
      <c r="AA356" s="36"/>
      <c r="AB356" s="36"/>
      <c r="AD356" s="36"/>
      <c r="AE356" s="59"/>
      <c r="AF356" s="59"/>
      <c r="AG356" s="36"/>
      <c r="BT356" s="267"/>
      <c r="BV356" s="282"/>
      <c r="BW356" s="369"/>
      <c r="BX356" s="369"/>
      <c r="BY356" s="369"/>
      <c r="BZ356" s="369"/>
      <c r="CA356" s="369"/>
      <c r="CB356" s="369"/>
      <c r="CC356" s="369"/>
      <c r="CD356" s="369"/>
      <c r="CE356" s="369"/>
      <c r="CF356" s="369"/>
      <c r="CG356" s="369"/>
      <c r="CH356" s="369"/>
      <c r="CI356" s="369"/>
      <c r="CJ356" s="369"/>
      <c r="CK356" s="369"/>
      <c r="CL356" s="369"/>
      <c r="CM356" s="369"/>
      <c r="CN356" s="369"/>
      <c r="CO356" s="369"/>
      <c r="CP356" s="369"/>
      <c r="CQ356" s="369"/>
      <c r="CR356" s="369"/>
      <c r="CS356" s="369"/>
    </row>
    <row r="357" spans="1:97" s="22" customFormat="1">
      <c r="A357"/>
      <c r="B357" s="36"/>
      <c r="C357" s="36"/>
      <c r="D357" s="36"/>
      <c r="E357" s="36"/>
      <c r="F357" s="36"/>
      <c r="G357" s="36"/>
      <c r="H357" s="36"/>
      <c r="I357" s="36"/>
      <c r="J357" s="36"/>
      <c r="K357" s="36"/>
      <c r="L357" s="36"/>
      <c r="M357" s="36"/>
      <c r="N357" s="36"/>
      <c r="O357" s="36"/>
      <c r="P357" s="36"/>
      <c r="Q357" s="36"/>
      <c r="R357" s="36"/>
      <c r="S357" s="36"/>
      <c r="T357" s="36"/>
      <c r="U357" s="36"/>
      <c r="V357" s="36"/>
      <c r="W357" s="36"/>
      <c r="X357" s="36"/>
      <c r="Y357" s="36"/>
      <c r="Z357" s="36"/>
      <c r="AA357" s="36"/>
      <c r="AB357" s="36"/>
      <c r="AD357" s="36"/>
      <c r="AE357" s="59"/>
      <c r="AF357" s="59"/>
      <c r="AG357" s="36"/>
      <c r="BT357" s="267"/>
      <c r="BV357" s="282"/>
      <c r="BW357" s="369"/>
      <c r="BX357" s="369"/>
      <c r="BY357" s="369"/>
      <c r="BZ357" s="369"/>
      <c r="CA357" s="369"/>
      <c r="CB357" s="369"/>
      <c r="CC357" s="369"/>
      <c r="CD357" s="369"/>
      <c r="CE357" s="369"/>
      <c r="CF357" s="369"/>
      <c r="CG357" s="369"/>
      <c r="CH357" s="369"/>
      <c r="CI357" s="369"/>
      <c r="CJ357" s="369"/>
      <c r="CK357" s="369"/>
      <c r="CL357" s="369"/>
      <c r="CM357" s="369"/>
      <c r="CN357" s="369"/>
      <c r="CO357" s="369"/>
      <c r="CP357" s="369"/>
      <c r="CQ357" s="369"/>
      <c r="CR357" s="369"/>
      <c r="CS357" s="369"/>
    </row>
    <row r="358" spans="1:97" s="22" customFormat="1">
      <c r="A358"/>
      <c r="B358" s="36"/>
      <c r="C358" s="36"/>
      <c r="D358" s="36"/>
      <c r="E358" s="36"/>
      <c r="F358" s="36"/>
      <c r="G358" s="36"/>
      <c r="H358" s="36"/>
      <c r="I358" s="36"/>
      <c r="J358" s="36"/>
      <c r="K358" s="36"/>
      <c r="L358" s="36"/>
      <c r="M358" s="36"/>
      <c r="N358" s="36"/>
      <c r="O358" s="36"/>
      <c r="P358" s="36"/>
      <c r="Q358" s="36"/>
      <c r="R358" s="36"/>
      <c r="S358" s="36"/>
      <c r="T358" s="36"/>
      <c r="U358" s="36"/>
      <c r="V358" s="36"/>
      <c r="W358" s="36"/>
      <c r="X358" s="36"/>
      <c r="Y358" s="36"/>
      <c r="Z358" s="36"/>
      <c r="AA358" s="36"/>
      <c r="AB358" s="36"/>
      <c r="AD358" s="36"/>
      <c r="AE358" s="59"/>
      <c r="AF358" s="59"/>
      <c r="AG358" s="36"/>
      <c r="BT358" s="267"/>
      <c r="BV358" s="282"/>
      <c r="BW358" s="369"/>
      <c r="BX358" s="369"/>
      <c r="BY358" s="369"/>
      <c r="BZ358" s="369"/>
      <c r="CA358" s="369"/>
      <c r="CB358" s="369"/>
      <c r="CC358" s="369"/>
      <c r="CD358" s="369"/>
      <c r="CE358" s="369"/>
      <c r="CF358" s="369"/>
      <c r="CG358" s="369"/>
      <c r="CH358" s="369"/>
      <c r="CI358" s="369"/>
      <c r="CJ358" s="369"/>
      <c r="CK358" s="369"/>
      <c r="CL358" s="369"/>
      <c r="CM358" s="369"/>
      <c r="CN358" s="369"/>
      <c r="CO358" s="369"/>
      <c r="CP358" s="369"/>
      <c r="CQ358" s="369"/>
      <c r="CR358" s="369"/>
      <c r="CS358" s="369"/>
    </row>
    <row r="359" spans="1:97" s="22" customFormat="1">
      <c r="A359"/>
      <c r="B359" s="36"/>
      <c r="C359" s="36"/>
      <c r="D359" s="36"/>
      <c r="E359" s="36"/>
      <c r="F359" s="36"/>
      <c r="G359" s="36"/>
      <c r="H359" s="36"/>
      <c r="I359" s="36"/>
      <c r="J359" s="36"/>
      <c r="K359" s="36"/>
      <c r="L359" s="36"/>
      <c r="M359" s="36"/>
      <c r="N359" s="36"/>
      <c r="O359" s="36"/>
      <c r="P359" s="36"/>
      <c r="Q359" s="36"/>
      <c r="R359" s="36"/>
      <c r="S359" s="36"/>
      <c r="T359" s="36"/>
      <c r="U359" s="36"/>
      <c r="V359" s="36"/>
      <c r="W359" s="36"/>
      <c r="X359" s="36"/>
      <c r="Y359" s="36"/>
      <c r="Z359" s="36"/>
      <c r="AA359" s="36"/>
      <c r="AB359" s="36"/>
      <c r="AD359" s="36"/>
      <c r="AE359" s="59"/>
      <c r="AF359" s="59"/>
      <c r="AG359" s="36"/>
      <c r="BT359" s="267"/>
      <c r="BV359" s="282"/>
      <c r="BW359" s="369"/>
      <c r="BX359" s="369"/>
      <c r="BY359" s="369"/>
      <c r="BZ359" s="369"/>
      <c r="CA359" s="369"/>
      <c r="CB359" s="369"/>
      <c r="CC359" s="369"/>
      <c r="CD359" s="369"/>
      <c r="CE359" s="369"/>
      <c r="CF359" s="369"/>
      <c r="CG359" s="369"/>
      <c r="CH359" s="369"/>
      <c r="CI359" s="369"/>
      <c r="CJ359" s="369"/>
      <c r="CK359" s="369"/>
      <c r="CL359" s="369"/>
      <c r="CM359" s="369"/>
      <c r="CN359" s="369"/>
      <c r="CO359" s="369"/>
      <c r="CP359" s="369"/>
      <c r="CQ359" s="369"/>
      <c r="CR359" s="369"/>
      <c r="CS359" s="369"/>
    </row>
    <row r="360" spans="1:97" s="22" customFormat="1">
      <c r="A360"/>
      <c r="B360" s="36"/>
      <c r="C360" s="36"/>
      <c r="D360" s="36"/>
      <c r="E360" s="36"/>
      <c r="F360" s="36"/>
      <c r="G360" s="36"/>
      <c r="H360" s="36"/>
      <c r="I360" s="36"/>
      <c r="J360" s="36"/>
      <c r="K360" s="36"/>
      <c r="L360" s="36"/>
      <c r="M360" s="36"/>
      <c r="N360" s="36"/>
      <c r="O360" s="36"/>
      <c r="P360" s="36"/>
      <c r="Q360" s="36"/>
      <c r="R360" s="36"/>
      <c r="S360" s="36"/>
      <c r="T360" s="36"/>
      <c r="U360" s="36"/>
      <c r="V360" s="36"/>
      <c r="W360" s="36"/>
      <c r="X360" s="36"/>
      <c r="Y360" s="36"/>
      <c r="Z360" s="36"/>
      <c r="AA360" s="36"/>
      <c r="AB360" s="36"/>
      <c r="AD360" s="36"/>
      <c r="AE360" s="59"/>
      <c r="AF360" s="59"/>
      <c r="AG360" s="36"/>
      <c r="BT360" s="267"/>
      <c r="BV360" s="282"/>
      <c r="BW360" s="369"/>
      <c r="BX360" s="369"/>
      <c r="BY360" s="369"/>
      <c r="BZ360" s="369"/>
      <c r="CA360" s="369"/>
      <c r="CB360" s="369"/>
      <c r="CC360" s="369"/>
      <c r="CD360" s="369"/>
      <c r="CE360" s="369"/>
      <c r="CF360" s="369"/>
      <c r="CG360" s="369"/>
      <c r="CH360" s="369"/>
      <c r="CI360" s="369"/>
      <c r="CJ360" s="369"/>
      <c r="CK360" s="369"/>
      <c r="CL360" s="369"/>
      <c r="CM360" s="369"/>
      <c r="CN360" s="369"/>
      <c r="CO360" s="369"/>
      <c r="CP360" s="369"/>
      <c r="CQ360" s="369"/>
      <c r="CR360" s="369"/>
      <c r="CS360" s="369"/>
    </row>
    <row r="361" spans="1:97" s="22" customFormat="1">
      <c r="A361"/>
      <c r="B361" s="36"/>
      <c r="C361" s="36"/>
      <c r="D361" s="36"/>
      <c r="E361" s="36"/>
      <c r="F361" s="36"/>
      <c r="G361" s="36"/>
      <c r="H361" s="36"/>
      <c r="I361" s="36"/>
      <c r="J361" s="36"/>
      <c r="K361" s="36"/>
      <c r="L361" s="36"/>
      <c r="M361" s="36"/>
      <c r="N361" s="36"/>
      <c r="O361" s="36"/>
      <c r="P361" s="36"/>
      <c r="Q361" s="36"/>
      <c r="R361" s="36"/>
      <c r="S361" s="36"/>
      <c r="T361" s="36"/>
      <c r="U361" s="36"/>
      <c r="V361" s="36"/>
      <c r="W361" s="36"/>
      <c r="X361" s="36"/>
      <c r="Y361" s="36"/>
      <c r="Z361" s="36"/>
      <c r="AA361" s="36"/>
      <c r="AB361" s="36"/>
      <c r="AD361" s="36"/>
      <c r="AE361" s="59"/>
      <c r="AF361" s="59"/>
      <c r="AG361" s="36"/>
      <c r="BT361" s="267"/>
      <c r="BV361" s="282"/>
      <c r="BW361" s="369"/>
      <c r="BX361" s="369"/>
      <c r="BY361" s="369"/>
      <c r="BZ361" s="369"/>
      <c r="CA361" s="369"/>
      <c r="CB361" s="369"/>
      <c r="CC361" s="369"/>
      <c r="CD361" s="369"/>
      <c r="CE361" s="369"/>
      <c r="CF361" s="369"/>
      <c r="CG361" s="369"/>
      <c r="CH361" s="369"/>
      <c r="CI361" s="369"/>
      <c r="CJ361" s="369"/>
      <c r="CK361" s="369"/>
      <c r="CL361" s="369"/>
      <c r="CM361" s="369"/>
      <c r="CN361" s="369"/>
      <c r="CO361" s="369"/>
      <c r="CP361" s="369"/>
      <c r="CQ361" s="369"/>
      <c r="CR361" s="369"/>
      <c r="CS361" s="369"/>
    </row>
    <row r="362" spans="1:97" s="22" customFormat="1">
      <c r="A362"/>
      <c r="B362" s="36"/>
      <c r="C362" s="36"/>
      <c r="D362" s="36"/>
      <c r="E362" s="36"/>
      <c r="F362" s="36"/>
      <c r="G362" s="36"/>
      <c r="H362" s="36"/>
      <c r="I362" s="36"/>
      <c r="J362" s="36"/>
      <c r="K362" s="36"/>
      <c r="L362" s="36"/>
      <c r="M362" s="36"/>
      <c r="N362" s="36"/>
      <c r="O362" s="36"/>
      <c r="P362" s="36"/>
      <c r="Q362" s="36"/>
      <c r="R362" s="36"/>
      <c r="S362" s="36"/>
      <c r="T362" s="36"/>
      <c r="U362" s="36"/>
      <c r="V362" s="36"/>
      <c r="W362" s="36"/>
      <c r="X362" s="36"/>
      <c r="Y362" s="36"/>
      <c r="Z362" s="36"/>
      <c r="AA362" s="36"/>
      <c r="AB362" s="36"/>
      <c r="AD362" s="36"/>
      <c r="AE362" s="59"/>
      <c r="AF362" s="59"/>
      <c r="AG362" s="36"/>
      <c r="BT362" s="267"/>
      <c r="BV362" s="282"/>
      <c r="BW362" s="369"/>
      <c r="BX362" s="369"/>
      <c r="BY362" s="369"/>
      <c r="BZ362" s="369"/>
      <c r="CA362" s="369"/>
      <c r="CB362" s="369"/>
      <c r="CC362" s="369"/>
      <c r="CD362" s="369"/>
      <c r="CE362" s="369"/>
      <c r="CF362" s="369"/>
      <c r="CG362" s="369"/>
      <c r="CH362" s="369"/>
      <c r="CI362" s="369"/>
      <c r="CJ362" s="369"/>
      <c r="CK362" s="369"/>
      <c r="CL362" s="369"/>
      <c r="CM362" s="369"/>
      <c r="CN362" s="369"/>
      <c r="CO362" s="369"/>
      <c r="CP362" s="369"/>
      <c r="CQ362" s="369"/>
      <c r="CR362" s="369"/>
      <c r="CS362" s="369"/>
    </row>
    <row r="363" spans="1:97" s="22" customFormat="1">
      <c r="A363"/>
      <c r="B363" s="36"/>
      <c r="C363" s="36"/>
      <c r="D363" s="36"/>
      <c r="E363" s="36"/>
      <c r="F363" s="36"/>
      <c r="G363" s="36"/>
      <c r="H363" s="36"/>
      <c r="I363" s="36"/>
      <c r="J363" s="36"/>
      <c r="K363" s="36"/>
      <c r="L363" s="36"/>
      <c r="M363" s="36"/>
      <c r="N363" s="36"/>
      <c r="O363" s="36"/>
      <c r="P363" s="36"/>
      <c r="Q363" s="36"/>
      <c r="R363" s="36"/>
      <c r="S363" s="36"/>
      <c r="T363" s="36"/>
      <c r="U363" s="36"/>
      <c r="V363" s="36"/>
      <c r="W363" s="36"/>
      <c r="X363" s="36"/>
      <c r="Y363" s="36"/>
      <c r="Z363" s="36"/>
      <c r="AA363" s="36"/>
      <c r="AB363" s="36"/>
      <c r="AD363" s="36"/>
      <c r="AE363" s="59"/>
      <c r="AF363" s="59"/>
      <c r="AG363" s="36"/>
      <c r="BT363" s="267"/>
      <c r="BV363" s="282"/>
      <c r="BW363" s="369"/>
      <c r="BX363" s="369"/>
      <c r="BY363" s="369"/>
      <c r="BZ363" s="369"/>
      <c r="CA363" s="369"/>
      <c r="CB363" s="369"/>
      <c r="CC363" s="369"/>
      <c r="CD363" s="369"/>
      <c r="CE363" s="369"/>
      <c r="CF363" s="369"/>
      <c r="CG363" s="369"/>
      <c r="CH363" s="369"/>
      <c r="CI363" s="369"/>
      <c r="CJ363" s="369"/>
      <c r="CK363" s="369"/>
      <c r="CL363" s="369"/>
      <c r="CM363" s="369"/>
      <c r="CN363" s="369"/>
      <c r="CO363" s="369"/>
      <c r="CP363" s="369"/>
      <c r="CQ363" s="369"/>
      <c r="CR363" s="369"/>
      <c r="CS363" s="369"/>
    </row>
    <row r="364" spans="1:97" s="22" customFormat="1">
      <c r="A364"/>
      <c r="B364" s="36"/>
      <c r="C364" s="36"/>
      <c r="D364" s="36"/>
      <c r="E364" s="36"/>
      <c r="F364" s="36"/>
      <c r="G364" s="36"/>
      <c r="H364" s="36"/>
      <c r="I364" s="36"/>
      <c r="J364" s="36"/>
      <c r="K364" s="36"/>
      <c r="L364" s="36"/>
      <c r="M364" s="36"/>
      <c r="N364" s="36"/>
      <c r="O364" s="36"/>
      <c r="P364" s="36"/>
      <c r="Q364" s="36"/>
      <c r="R364" s="36"/>
      <c r="S364" s="36"/>
      <c r="T364" s="36"/>
      <c r="U364" s="36"/>
      <c r="V364" s="36"/>
      <c r="W364" s="36"/>
      <c r="X364" s="36"/>
      <c r="Y364" s="36"/>
      <c r="Z364" s="36"/>
      <c r="AA364" s="36"/>
      <c r="AB364" s="36"/>
      <c r="AD364" s="36"/>
      <c r="AE364" s="59"/>
      <c r="AF364" s="59"/>
      <c r="AG364" s="36"/>
      <c r="BT364" s="267"/>
      <c r="BV364" s="282"/>
      <c r="BW364" s="369"/>
      <c r="BX364" s="369"/>
      <c r="BY364" s="369"/>
      <c r="BZ364" s="369"/>
      <c r="CA364" s="369"/>
      <c r="CB364" s="369"/>
      <c r="CC364" s="369"/>
      <c r="CD364" s="369"/>
      <c r="CE364" s="369"/>
      <c r="CF364" s="369"/>
      <c r="CG364" s="369"/>
      <c r="CH364" s="369"/>
      <c r="CI364" s="369"/>
      <c r="CJ364" s="369"/>
      <c r="CK364" s="369"/>
      <c r="CL364" s="369"/>
      <c r="CM364" s="369"/>
      <c r="CN364" s="369"/>
      <c r="CO364" s="369"/>
      <c r="CP364" s="369"/>
      <c r="CQ364" s="369"/>
      <c r="CR364" s="369"/>
      <c r="CS364" s="369"/>
    </row>
    <row r="365" spans="1:97" s="22" customFormat="1">
      <c r="A365"/>
      <c r="B365" s="36"/>
      <c r="C365" s="36"/>
      <c r="D365" s="36"/>
      <c r="E365" s="36"/>
      <c r="F365" s="36"/>
      <c r="G365" s="36"/>
      <c r="H365" s="36"/>
      <c r="I365" s="36"/>
      <c r="J365" s="36"/>
      <c r="K365" s="36"/>
      <c r="L365" s="36"/>
      <c r="M365" s="36"/>
      <c r="N365" s="36"/>
      <c r="O365" s="36"/>
      <c r="P365" s="36"/>
      <c r="Q365" s="36"/>
      <c r="R365" s="36"/>
      <c r="S365" s="36"/>
      <c r="T365" s="36"/>
      <c r="U365" s="36"/>
      <c r="V365" s="36"/>
      <c r="W365" s="36"/>
      <c r="X365" s="36"/>
      <c r="Y365" s="36"/>
      <c r="Z365" s="36"/>
      <c r="AA365" s="36"/>
      <c r="AB365" s="36"/>
      <c r="AD365" s="36"/>
      <c r="AE365" s="59"/>
      <c r="AF365" s="59"/>
      <c r="AG365" s="36"/>
      <c r="BT365" s="267"/>
      <c r="BV365" s="282"/>
      <c r="BW365" s="369"/>
      <c r="BX365" s="369"/>
      <c r="BY365" s="369"/>
      <c r="BZ365" s="369"/>
      <c r="CA365" s="369"/>
      <c r="CB365" s="369"/>
      <c r="CC365" s="369"/>
      <c r="CD365" s="369"/>
      <c r="CE365" s="369"/>
      <c r="CF365" s="369"/>
      <c r="CG365" s="369"/>
      <c r="CH365" s="369"/>
      <c r="CI365" s="369"/>
      <c r="CJ365" s="369"/>
      <c r="CK365" s="369"/>
      <c r="CL365" s="369"/>
      <c r="CM365" s="369"/>
      <c r="CN365" s="369"/>
      <c r="CO365" s="369"/>
      <c r="CP365" s="369"/>
      <c r="CQ365" s="369"/>
      <c r="CR365" s="369"/>
      <c r="CS365" s="369"/>
    </row>
    <row r="366" spans="1:97" s="22" customFormat="1">
      <c r="A366"/>
      <c r="B366" s="36"/>
      <c r="C366" s="36"/>
      <c r="D366" s="36"/>
      <c r="E366" s="36"/>
      <c r="F366" s="36"/>
      <c r="G366" s="36"/>
      <c r="H366" s="36"/>
      <c r="I366" s="36"/>
      <c r="J366" s="36"/>
      <c r="K366" s="36"/>
      <c r="L366" s="36"/>
      <c r="M366" s="36"/>
      <c r="N366" s="36"/>
      <c r="O366" s="36"/>
      <c r="P366" s="36"/>
      <c r="Q366" s="36"/>
      <c r="R366" s="36"/>
      <c r="S366" s="36"/>
      <c r="T366" s="36"/>
      <c r="U366" s="36"/>
      <c r="V366" s="36"/>
      <c r="W366" s="36"/>
      <c r="X366" s="36"/>
      <c r="Y366" s="36"/>
      <c r="Z366" s="36"/>
      <c r="AA366" s="36"/>
      <c r="AB366" s="36"/>
      <c r="AD366" s="36"/>
      <c r="AE366" s="59"/>
      <c r="AF366" s="59"/>
      <c r="AG366" s="36"/>
      <c r="BT366" s="267"/>
      <c r="BV366" s="282"/>
      <c r="BW366" s="369"/>
      <c r="BX366" s="369"/>
      <c r="BY366" s="369"/>
      <c r="BZ366" s="369"/>
      <c r="CA366" s="369"/>
      <c r="CB366" s="369"/>
      <c r="CC366" s="369"/>
      <c r="CD366" s="369"/>
      <c r="CE366" s="369"/>
      <c r="CF366" s="369"/>
      <c r="CG366" s="369"/>
      <c r="CH366" s="369"/>
      <c r="CI366" s="369"/>
      <c r="CJ366" s="369"/>
      <c r="CK366" s="369"/>
      <c r="CL366" s="369"/>
      <c r="CM366" s="369"/>
      <c r="CN366" s="369"/>
      <c r="CO366" s="369"/>
      <c r="CP366" s="369"/>
      <c r="CQ366" s="369"/>
      <c r="CR366" s="369"/>
      <c r="CS366" s="369"/>
    </row>
    <row r="367" spans="1:97" s="22" customFormat="1">
      <c r="A367"/>
      <c r="B367" s="36"/>
      <c r="C367" s="36"/>
      <c r="D367" s="36"/>
      <c r="E367" s="36"/>
      <c r="F367" s="36"/>
      <c r="G367" s="36"/>
      <c r="H367" s="36"/>
      <c r="I367" s="36"/>
      <c r="J367" s="36"/>
      <c r="K367" s="36"/>
      <c r="L367" s="36"/>
      <c r="M367" s="36"/>
      <c r="N367" s="36"/>
      <c r="O367" s="36"/>
      <c r="P367" s="36"/>
      <c r="Q367" s="36"/>
      <c r="R367" s="36"/>
      <c r="S367" s="36"/>
      <c r="T367" s="36"/>
      <c r="U367" s="36"/>
      <c r="V367" s="36"/>
      <c r="W367" s="36"/>
      <c r="X367" s="36"/>
      <c r="Y367" s="36"/>
      <c r="Z367" s="36"/>
      <c r="AA367" s="36"/>
      <c r="AB367" s="36"/>
      <c r="AD367" s="36"/>
      <c r="AE367" s="59"/>
      <c r="AF367" s="59"/>
      <c r="AG367" s="36"/>
      <c r="BT367" s="267"/>
      <c r="BV367" s="282"/>
      <c r="BW367" s="369"/>
      <c r="BX367" s="369"/>
      <c r="BY367" s="369"/>
      <c r="BZ367" s="369"/>
      <c r="CA367" s="369"/>
      <c r="CB367" s="369"/>
      <c r="CC367" s="369"/>
      <c r="CD367" s="369"/>
      <c r="CE367" s="369"/>
      <c r="CF367" s="369"/>
      <c r="CG367" s="369"/>
      <c r="CH367" s="369"/>
      <c r="CI367" s="369"/>
      <c r="CJ367" s="369"/>
      <c r="CK367" s="369"/>
      <c r="CL367" s="369"/>
      <c r="CM367" s="369"/>
      <c r="CN367" s="369"/>
      <c r="CO367" s="369"/>
      <c r="CP367" s="369"/>
      <c r="CQ367" s="369"/>
      <c r="CR367" s="369"/>
      <c r="CS367" s="369"/>
    </row>
    <row r="368" spans="1:97" s="22" customFormat="1">
      <c r="A368"/>
      <c r="B368" s="36"/>
      <c r="C368" s="36"/>
      <c r="D368" s="36"/>
      <c r="E368" s="36"/>
      <c r="F368" s="36"/>
      <c r="G368" s="36"/>
      <c r="H368" s="36"/>
      <c r="I368" s="36"/>
      <c r="J368" s="36"/>
      <c r="K368" s="36"/>
      <c r="L368" s="36"/>
      <c r="M368" s="36"/>
      <c r="N368" s="36"/>
      <c r="O368" s="36"/>
      <c r="P368" s="36"/>
      <c r="Q368" s="36"/>
      <c r="R368" s="36"/>
      <c r="S368" s="36"/>
      <c r="T368" s="36"/>
      <c r="U368" s="36"/>
      <c r="V368" s="36"/>
      <c r="W368" s="36"/>
      <c r="X368" s="36"/>
      <c r="Y368" s="36"/>
      <c r="Z368" s="36"/>
      <c r="AA368" s="36"/>
      <c r="AB368" s="36"/>
      <c r="AD368" s="36"/>
      <c r="AE368" s="59"/>
      <c r="AF368" s="59"/>
      <c r="AG368" s="36"/>
      <c r="BT368" s="267"/>
      <c r="BV368" s="282"/>
      <c r="BW368" s="369"/>
      <c r="BX368" s="369"/>
      <c r="BY368" s="369"/>
      <c r="BZ368" s="369"/>
      <c r="CA368" s="369"/>
      <c r="CB368" s="369"/>
      <c r="CC368" s="369"/>
      <c r="CD368" s="369"/>
      <c r="CE368" s="369"/>
      <c r="CF368" s="369"/>
      <c r="CG368" s="369"/>
      <c r="CH368" s="369"/>
      <c r="CI368" s="369"/>
      <c r="CJ368" s="369"/>
      <c r="CK368" s="369"/>
      <c r="CL368" s="369"/>
      <c r="CM368" s="369"/>
      <c r="CN368" s="369"/>
      <c r="CO368" s="369"/>
      <c r="CP368" s="369"/>
      <c r="CQ368" s="369"/>
      <c r="CR368" s="369"/>
      <c r="CS368" s="369"/>
    </row>
    <row r="369" spans="1:97" s="22" customFormat="1">
      <c r="A369"/>
      <c r="B369" s="36"/>
      <c r="C369" s="36"/>
      <c r="D369" s="36"/>
      <c r="E369" s="36"/>
      <c r="F369" s="36"/>
      <c r="G369" s="36"/>
      <c r="H369" s="36"/>
      <c r="I369" s="36"/>
      <c r="J369" s="36"/>
      <c r="K369" s="36"/>
      <c r="L369" s="36"/>
      <c r="M369" s="36"/>
      <c r="N369" s="36"/>
      <c r="O369" s="36"/>
      <c r="P369" s="36"/>
      <c r="Q369" s="36"/>
      <c r="R369" s="36"/>
      <c r="S369" s="36"/>
      <c r="T369" s="36"/>
      <c r="U369" s="36"/>
      <c r="V369" s="36"/>
      <c r="W369" s="36"/>
      <c r="X369" s="36"/>
      <c r="Y369" s="36"/>
      <c r="Z369" s="36"/>
      <c r="AA369" s="36"/>
      <c r="AB369" s="36"/>
      <c r="AD369" s="36"/>
      <c r="AE369" s="59"/>
      <c r="AF369" s="59"/>
      <c r="AG369" s="36"/>
      <c r="BT369" s="267"/>
      <c r="BV369" s="282"/>
      <c r="BW369" s="369"/>
      <c r="BX369" s="369"/>
      <c r="BY369" s="369"/>
      <c r="BZ369" s="369"/>
      <c r="CA369" s="369"/>
      <c r="CB369" s="369"/>
      <c r="CC369" s="369"/>
      <c r="CD369" s="369"/>
      <c r="CE369" s="369"/>
      <c r="CF369" s="369"/>
      <c r="CG369" s="369"/>
      <c r="CH369" s="369"/>
      <c r="CI369" s="369"/>
      <c r="CJ369" s="369"/>
      <c r="CK369" s="369"/>
      <c r="CL369" s="369"/>
      <c r="CM369" s="369"/>
      <c r="CN369" s="369"/>
      <c r="CO369" s="369"/>
      <c r="CP369" s="369"/>
      <c r="CQ369" s="369"/>
      <c r="CR369" s="369"/>
      <c r="CS369" s="369"/>
    </row>
    <row r="370" spans="1:97" s="22" customFormat="1">
      <c r="A370"/>
      <c r="B370" s="36"/>
      <c r="C370" s="36"/>
      <c r="D370" s="36"/>
      <c r="E370" s="36"/>
      <c r="F370" s="36"/>
      <c r="G370" s="36"/>
      <c r="H370" s="36"/>
      <c r="I370" s="36"/>
      <c r="J370" s="36"/>
      <c r="K370" s="36"/>
      <c r="L370" s="36"/>
      <c r="M370" s="36"/>
      <c r="N370" s="36"/>
      <c r="O370" s="36"/>
      <c r="P370" s="36"/>
      <c r="Q370" s="36"/>
      <c r="R370" s="36"/>
      <c r="S370" s="36"/>
      <c r="T370" s="36"/>
      <c r="U370" s="36"/>
      <c r="V370" s="36"/>
      <c r="W370" s="36"/>
      <c r="X370" s="36"/>
      <c r="Y370" s="36"/>
      <c r="Z370" s="36"/>
      <c r="AA370" s="36"/>
      <c r="AB370" s="36"/>
      <c r="AD370" s="36"/>
      <c r="AE370" s="59"/>
      <c r="AF370" s="59"/>
      <c r="AG370" s="36"/>
      <c r="BT370" s="267"/>
      <c r="BV370" s="282"/>
      <c r="BW370" s="369"/>
      <c r="BX370" s="369"/>
      <c r="BY370" s="369"/>
      <c r="BZ370" s="369"/>
      <c r="CA370" s="369"/>
      <c r="CB370" s="369"/>
      <c r="CC370" s="369"/>
      <c r="CD370" s="369"/>
      <c r="CE370" s="369"/>
      <c r="CF370" s="369"/>
      <c r="CG370" s="369"/>
      <c r="CH370" s="369"/>
      <c r="CI370" s="369"/>
      <c r="CJ370" s="369"/>
      <c r="CK370" s="369"/>
      <c r="CL370" s="369"/>
      <c r="CM370" s="369"/>
      <c r="CN370" s="369"/>
      <c r="CO370" s="369"/>
      <c r="CP370" s="369"/>
      <c r="CQ370" s="369"/>
      <c r="CR370" s="369"/>
      <c r="CS370" s="369"/>
    </row>
    <row r="371" spans="1:97" s="22" customFormat="1">
      <c r="A371"/>
      <c r="B371" s="36"/>
      <c r="C371" s="36"/>
      <c r="D371" s="36"/>
      <c r="E371" s="36"/>
      <c r="F371" s="36"/>
      <c r="G371" s="36"/>
      <c r="H371" s="36"/>
      <c r="I371" s="36"/>
      <c r="J371" s="36"/>
      <c r="K371" s="36"/>
      <c r="L371" s="36"/>
      <c r="M371" s="36"/>
      <c r="N371" s="36"/>
      <c r="O371" s="36"/>
      <c r="P371" s="36"/>
      <c r="Q371" s="36"/>
      <c r="R371" s="36"/>
      <c r="S371" s="36"/>
      <c r="T371" s="36"/>
      <c r="U371" s="36"/>
      <c r="V371" s="36"/>
      <c r="W371" s="36"/>
      <c r="X371" s="36"/>
      <c r="Y371" s="36"/>
      <c r="Z371" s="36"/>
      <c r="AA371" s="36"/>
      <c r="AB371" s="36"/>
      <c r="AD371" s="36"/>
      <c r="AE371" s="59"/>
      <c r="AF371" s="59"/>
      <c r="AG371" s="36"/>
      <c r="BT371" s="267"/>
      <c r="BV371" s="282"/>
      <c r="BW371" s="369"/>
      <c r="BX371" s="369"/>
      <c r="BY371" s="369"/>
      <c r="BZ371" s="369"/>
      <c r="CA371" s="369"/>
      <c r="CB371" s="369"/>
      <c r="CC371" s="369"/>
      <c r="CD371" s="369"/>
      <c r="CE371" s="369"/>
      <c r="CF371" s="369"/>
      <c r="CG371" s="369"/>
      <c r="CH371" s="369"/>
      <c r="CI371" s="369"/>
      <c r="CJ371" s="369"/>
      <c r="CK371" s="369"/>
      <c r="CL371" s="369"/>
      <c r="CM371" s="369"/>
      <c r="CN371" s="369"/>
      <c r="CO371" s="369"/>
      <c r="CP371" s="369"/>
      <c r="CQ371" s="369"/>
      <c r="CR371" s="369"/>
      <c r="CS371" s="369"/>
    </row>
    <row r="372" spans="1:97" s="22" customFormat="1">
      <c r="A372"/>
      <c r="B372" s="36"/>
      <c r="C372" s="36"/>
      <c r="D372" s="36"/>
      <c r="E372" s="36"/>
      <c r="F372" s="36"/>
      <c r="G372" s="36"/>
      <c r="H372" s="36"/>
      <c r="I372" s="36"/>
      <c r="J372" s="36"/>
      <c r="K372" s="36"/>
      <c r="L372" s="36"/>
      <c r="M372" s="36"/>
      <c r="N372" s="36"/>
      <c r="O372" s="36"/>
      <c r="P372" s="36"/>
      <c r="Q372" s="36"/>
      <c r="R372" s="36"/>
      <c r="S372" s="36"/>
      <c r="T372" s="36"/>
      <c r="U372" s="36"/>
      <c r="V372" s="36"/>
      <c r="W372" s="36"/>
      <c r="X372" s="36"/>
      <c r="Y372" s="36"/>
      <c r="Z372" s="36"/>
      <c r="AA372" s="36"/>
      <c r="AB372" s="36"/>
      <c r="AD372" s="36"/>
      <c r="AE372" s="59"/>
      <c r="AF372" s="59"/>
      <c r="AG372" s="36"/>
      <c r="BT372" s="267"/>
      <c r="BV372" s="282"/>
      <c r="BW372" s="369"/>
      <c r="BX372" s="369"/>
      <c r="BY372" s="369"/>
      <c r="BZ372" s="369"/>
      <c r="CA372" s="369"/>
      <c r="CB372" s="369"/>
      <c r="CC372" s="369"/>
      <c r="CD372" s="369"/>
      <c r="CE372" s="369"/>
      <c r="CF372" s="369"/>
      <c r="CG372" s="369"/>
      <c r="CH372" s="369"/>
      <c r="CI372" s="369"/>
      <c r="CJ372" s="369"/>
      <c r="CK372" s="369"/>
      <c r="CL372" s="369"/>
      <c r="CM372" s="369"/>
      <c r="CN372" s="369"/>
      <c r="CO372" s="369"/>
      <c r="CP372" s="369"/>
      <c r="CQ372" s="369"/>
      <c r="CR372" s="369"/>
      <c r="CS372" s="369"/>
    </row>
    <row r="373" spans="1:97" s="22" customFormat="1">
      <c r="A373"/>
      <c r="B373" s="36"/>
      <c r="C373" s="36"/>
      <c r="D373" s="36"/>
      <c r="E373" s="36"/>
      <c r="F373" s="36"/>
      <c r="G373" s="36"/>
      <c r="H373" s="36"/>
      <c r="I373" s="36"/>
      <c r="J373" s="36"/>
      <c r="K373" s="36"/>
      <c r="L373" s="36"/>
      <c r="M373" s="36"/>
      <c r="N373" s="36"/>
      <c r="O373" s="36"/>
      <c r="P373" s="36"/>
      <c r="Q373" s="36"/>
      <c r="R373" s="36"/>
      <c r="S373" s="36"/>
      <c r="T373" s="36"/>
      <c r="U373" s="36"/>
      <c r="V373" s="36"/>
      <c r="W373" s="36"/>
      <c r="X373" s="36"/>
      <c r="Y373" s="36"/>
      <c r="Z373" s="36"/>
      <c r="AA373" s="36"/>
      <c r="AB373" s="36"/>
      <c r="AD373" s="36"/>
      <c r="AE373" s="59"/>
      <c r="AF373" s="59"/>
      <c r="AG373" s="36"/>
      <c r="BT373" s="267"/>
      <c r="BV373" s="282"/>
      <c r="BW373" s="369"/>
      <c r="BX373" s="369"/>
      <c r="BY373" s="369"/>
      <c r="BZ373" s="369"/>
      <c r="CA373" s="369"/>
      <c r="CB373" s="369"/>
      <c r="CC373" s="369"/>
      <c r="CD373" s="369"/>
      <c r="CE373" s="369"/>
      <c r="CF373" s="369"/>
      <c r="CG373" s="369"/>
      <c r="CH373" s="369"/>
      <c r="CI373" s="369"/>
      <c r="CJ373" s="369"/>
      <c r="CK373" s="369"/>
      <c r="CL373" s="369"/>
      <c r="CM373" s="369"/>
      <c r="CN373" s="369"/>
      <c r="CO373" s="369"/>
      <c r="CP373" s="369"/>
      <c r="CQ373" s="369"/>
      <c r="CR373" s="369"/>
      <c r="CS373" s="369"/>
    </row>
    <row r="374" spans="1:97" s="22" customFormat="1">
      <c r="A374"/>
      <c r="B374" s="36"/>
      <c r="C374" s="36"/>
      <c r="D374" s="36"/>
      <c r="E374" s="36"/>
      <c r="F374" s="36"/>
      <c r="G374" s="36"/>
      <c r="H374" s="36"/>
      <c r="I374" s="36"/>
      <c r="J374" s="36"/>
      <c r="K374" s="36"/>
      <c r="L374" s="36"/>
      <c r="M374" s="36"/>
      <c r="N374" s="36"/>
      <c r="O374" s="36"/>
      <c r="P374" s="36"/>
      <c r="Q374" s="36"/>
      <c r="R374" s="36"/>
      <c r="S374" s="36"/>
      <c r="T374" s="36"/>
      <c r="U374" s="36"/>
      <c r="V374" s="36"/>
      <c r="W374" s="36"/>
      <c r="X374" s="36"/>
      <c r="Y374" s="36"/>
      <c r="Z374" s="36"/>
      <c r="AA374" s="36"/>
      <c r="AB374" s="36"/>
      <c r="AD374" s="36"/>
      <c r="AE374" s="59"/>
      <c r="AF374" s="59"/>
      <c r="AG374" s="36"/>
      <c r="BT374" s="267"/>
      <c r="BV374" s="282"/>
      <c r="BW374" s="369"/>
      <c r="BX374" s="369"/>
      <c r="BY374" s="369"/>
      <c r="BZ374" s="369"/>
      <c r="CA374" s="369"/>
      <c r="CB374" s="369"/>
      <c r="CC374" s="369"/>
      <c r="CD374" s="369"/>
      <c r="CE374" s="369"/>
      <c r="CF374" s="369"/>
      <c r="CG374" s="369"/>
      <c r="CH374" s="369"/>
      <c r="CI374" s="369"/>
      <c r="CJ374" s="369"/>
      <c r="CK374" s="369"/>
      <c r="CL374" s="369"/>
      <c r="CM374" s="369"/>
      <c r="CN374" s="369"/>
      <c r="CO374" s="369"/>
      <c r="CP374" s="369"/>
      <c r="CQ374" s="369"/>
      <c r="CR374" s="369"/>
      <c r="CS374" s="369"/>
    </row>
    <row r="375" spans="1:97" s="22" customFormat="1">
      <c r="A375"/>
      <c r="B375" s="36"/>
      <c r="C375" s="36"/>
      <c r="D375" s="36"/>
      <c r="E375" s="36"/>
      <c r="F375" s="36"/>
      <c r="G375" s="36"/>
      <c r="H375" s="36"/>
      <c r="I375" s="36"/>
      <c r="J375" s="36"/>
      <c r="K375" s="36"/>
      <c r="L375" s="36"/>
      <c r="M375" s="36"/>
      <c r="N375" s="36"/>
      <c r="O375" s="36"/>
      <c r="P375" s="36"/>
      <c r="Q375" s="36"/>
      <c r="R375" s="36"/>
      <c r="S375" s="36"/>
      <c r="T375" s="36"/>
      <c r="U375" s="36"/>
      <c r="V375" s="36"/>
      <c r="W375" s="36"/>
      <c r="X375" s="36"/>
      <c r="Y375" s="36"/>
      <c r="Z375" s="36"/>
      <c r="AA375" s="36"/>
      <c r="AB375" s="36"/>
      <c r="AD375" s="36"/>
      <c r="AE375" s="59"/>
      <c r="AF375" s="59"/>
      <c r="AG375" s="36"/>
      <c r="BT375" s="267"/>
      <c r="BV375" s="282"/>
      <c r="BW375" s="369"/>
      <c r="BX375" s="369"/>
      <c r="BY375" s="369"/>
      <c r="BZ375" s="369"/>
      <c r="CA375" s="369"/>
      <c r="CB375" s="369"/>
      <c r="CC375" s="369"/>
      <c r="CD375" s="369"/>
      <c r="CE375" s="369"/>
      <c r="CF375" s="369"/>
      <c r="CG375" s="369"/>
      <c r="CH375" s="369"/>
      <c r="CI375" s="369"/>
      <c r="CJ375" s="369"/>
      <c r="CK375" s="369"/>
      <c r="CL375" s="369"/>
      <c r="CM375" s="369"/>
      <c r="CN375" s="369"/>
      <c r="CO375" s="369"/>
      <c r="CP375" s="369"/>
      <c r="CQ375" s="369"/>
      <c r="CR375" s="369"/>
      <c r="CS375" s="369"/>
    </row>
    <row r="376" spans="1:97" s="22" customFormat="1">
      <c r="A376"/>
      <c r="B376" s="36"/>
      <c r="C376" s="36"/>
      <c r="D376" s="36"/>
      <c r="E376" s="36"/>
      <c r="F376" s="36"/>
      <c r="G376" s="36"/>
      <c r="H376" s="36"/>
      <c r="I376" s="36"/>
      <c r="J376" s="36"/>
      <c r="K376" s="36"/>
      <c r="L376" s="36"/>
      <c r="M376" s="36"/>
      <c r="N376" s="36"/>
      <c r="O376" s="36"/>
      <c r="P376" s="36"/>
      <c r="Q376" s="36"/>
      <c r="R376" s="36"/>
      <c r="S376" s="36"/>
      <c r="T376" s="36"/>
      <c r="U376" s="36"/>
      <c r="V376" s="36"/>
      <c r="W376" s="36"/>
      <c r="X376" s="36"/>
      <c r="Y376" s="36"/>
      <c r="Z376" s="36"/>
      <c r="AA376" s="36"/>
      <c r="AB376" s="36"/>
      <c r="AD376" s="36"/>
      <c r="AE376" s="59"/>
      <c r="AF376" s="59"/>
      <c r="AG376" s="36"/>
      <c r="BT376" s="267"/>
      <c r="BV376" s="282"/>
      <c r="BW376" s="369"/>
      <c r="BX376" s="369"/>
      <c r="BY376" s="369"/>
      <c r="BZ376" s="369"/>
      <c r="CA376" s="369"/>
      <c r="CB376" s="369"/>
      <c r="CC376" s="369"/>
      <c r="CD376" s="369"/>
      <c r="CE376" s="369"/>
      <c r="CF376" s="369"/>
      <c r="CG376" s="369"/>
      <c r="CH376" s="369"/>
      <c r="CI376" s="369"/>
      <c r="CJ376" s="369"/>
      <c r="CK376" s="369"/>
      <c r="CL376" s="369"/>
      <c r="CM376" s="369"/>
      <c r="CN376" s="369"/>
      <c r="CO376" s="369"/>
      <c r="CP376" s="369"/>
      <c r="CQ376" s="369"/>
      <c r="CR376" s="369"/>
      <c r="CS376" s="369"/>
    </row>
    <row r="377" spans="1:97" s="22" customFormat="1">
      <c r="A377"/>
      <c r="B377" s="36"/>
      <c r="C377" s="36"/>
      <c r="D377" s="36"/>
      <c r="E377" s="36"/>
      <c r="F377" s="36"/>
      <c r="G377" s="36"/>
      <c r="H377" s="36"/>
      <c r="I377" s="36"/>
      <c r="J377" s="36"/>
      <c r="K377" s="36"/>
      <c r="L377" s="36"/>
      <c r="M377" s="36"/>
      <c r="N377" s="36"/>
      <c r="O377" s="36"/>
      <c r="P377" s="36"/>
      <c r="Q377" s="36"/>
      <c r="R377" s="36"/>
      <c r="S377" s="36"/>
      <c r="T377" s="36"/>
      <c r="U377" s="36"/>
      <c r="V377" s="36"/>
      <c r="W377" s="36"/>
      <c r="X377" s="36"/>
      <c r="Y377" s="36"/>
      <c r="Z377" s="36"/>
      <c r="AA377" s="36"/>
      <c r="AB377" s="36"/>
      <c r="AD377" s="36"/>
      <c r="AE377" s="59"/>
      <c r="AF377" s="59"/>
      <c r="AG377" s="36"/>
      <c r="BT377" s="267"/>
      <c r="BV377" s="282"/>
      <c r="BW377" s="369"/>
      <c r="BX377" s="369"/>
      <c r="BY377" s="369"/>
      <c r="BZ377" s="369"/>
      <c r="CA377" s="369"/>
      <c r="CB377" s="369"/>
      <c r="CC377" s="369"/>
      <c r="CD377" s="369"/>
      <c r="CE377" s="369"/>
      <c r="CF377" s="369"/>
      <c r="CG377" s="369"/>
      <c r="CH377" s="369"/>
      <c r="CI377" s="369"/>
      <c r="CJ377" s="369"/>
      <c r="CK377" s="369"/>
      <c r="CL377" s="369"/>
      <c r="CM377" s="369"/>
      <c r="CN377" s="369"/>
      <c r="CO377" s="369"/>
      <c r="CP377" s="369"/>
      <c r="CQ377" s="369"/>
      <c r="CR377" s="369"/>
      <c r="CS377" s="369"/>
    </row>
    <row r="378" spans="1:97" s="22" customFormat="1">
      <c r="A378"/>
      <c r="B378" s="36"/>
      <c r="C378" s="36"/>
      <c r="D378" s="36"/>
      <c r="E378" s="36"/>
      <c r="F378" s="36"/>
      <c r="G378" s="36"/>
      <c r="H378" s="36"/>
      <c r="I378" s="36"/>
      <c r="J378" s="36"/>
      <c r="K378" s="36"/>
      <c r="L378" s="36"/>
      <c r="M378" s="36"/>
      <c r="N378" s="36"/>
      <c r="O378" s="36"/>
      <c r="P378" s="36"/>
      <c r="Q378" s="36"/>
      <c r="R378" s="36"/>
      <c r="S378" s="36"/>
      <c r="T378" s="36"/>
      <c r="U378" s="36"/>
      <c r="V378" s="36"/>
      <c r="W378" s="36"/>
      <c r="X378" s="36"/>
      <c r="Y378" s="36"/>
      <c r="Z378" s="36"/>
      <c r="AA378" s="36"/>
      <c r="AB378" s="36"/>
      <c r="AD378" s="36"/>
      <c r="AE378" s="59"/>
      <c r="AF378" s="59"/>
      <c r="AG378" s="36"/>
      <c r="BT378" s="267"/>
      <c r="BV378" s="282"/>
      <c r="BW378" s="369"/>
      <c r="BX378" s="369"/>
      <c r="BY378" s="369"/>
      <c r="BZ378" s="369"/>
      <c r="CA378" s="369"/>
      <c r="CB378" s="369"/>
      <c r="CC378" s="369"/>
      <c r="CD378" s="369"/>
      <c r="CE378" s="369"/>
      <c r="CF378" s="369"/>
      <c r="CG378" s="369"/>
      <c r="CH378" s="369"/>
      <c r="CI378" s="369"/>
      <c r="CJ378" s="369"/>
      <c r="CK378" s="369"/>
      <c r="CL378" s="369"/>
      <c r="CM378" s="369"/>
      <c r="CN378" s="369"/>
      <c r="CO378" s="369"/>
      <c r="CP378" s="369"/>
      <c r="CQ378" s="369"/>
      <c r="CR378" s="369"/>
      <c r="CS378" s="369"/>
    </row>
    <row r="379" spans="1:97" s="22" customFormat="1">
      <c r="A379"/>
      <c r="B379" s="36"/>
      <c r="C379" s="36"/>
      <c r="D379" s="36"/>
      <c r="E379" s="36"/>
      <c r="F379" s="36"/>
      <c r="G379" s="36"/>
      <c r="H379" s="36"/>
      <c r="I379" s="36"/>
      <c r="J379" s="36"/>
      <c r="K379" s="36"/>
      <c r="L379" s="36"/>
      <c r="M379" s="36"/>
      <c r="N379" s="36"/>
      <c r="O379" s="36"/>
      <c r="P379" s="36"/>
      <c r="Q379" s="36"/>
      <c r="R379" s="36"/>
      <c r="S379" s="36"/>
      <c r="T379" s="36"/>
      <c r="U379" s="36"/>
      <c r="V379" s="36"/>
      <c r="W379" s="36"/>
      <c r="X379" s="36"/>
      <c r="Y379" s="36"/>
      <c r="Z379" s="36"/>
      <c r="AA379" s="36"/>
      <c r="AB379" s="36"/>
      <c r="AD379" s="36"/>
      <c r="AE379" s="59"/>
      <c r="AF379" s="59"/>
      <c r="AG379" s="36"/>
      <c r="BT379" s="267"/>
      <c r="BV379" s="282"/>
      <c r="BW379" s="369"/>
      <c r="BX379" s="369"/>
      <c r="BY379" s="369"/>
      <c r="BZ379" s="369"/>
      <c r="CA379" s="369"/>
      <c r="CB379" s="369"/>
      <c r="CC379" s="369"/>
      <c r="CD379" s="369"/>
      <c r="CE379" s="369"/>
      <c r="CF379" s="369"/>
      <c r="CG379" s="369"/>
      <c r="CH379" s="369"/>
      <c r="CI379" s="369"/>
      <c r="CJ379" s="369"/>
      <c r="CK379" s="369"/>
      <c r="CL379" s="369"/>
      <c r="CM379" s="369"/>
      <c r="CN379" s="369"/>
      <c r="CO379" s="369"/>
      <c r="CP379" s="369"/>
      <c r="CQ379" s="369"/>
      <c r="CR379" s="369"/>
      <c r="CS379" s="369"/>
    </row>
    <row r="380" spans="1:97" s="22" customFormat="1">
      <c r="A380"/>
      <c r="B380" s="36"/>
      <c r="C380" s="36"/>
      <c r="D380" s="36"/>
      <c r="E380" s="36"/>
      <c r="F380" s="36"/>
      <c r="G380" s="36"/>
      <c r="H380" s="36"/>
      <c r="I380" s="36"/>
      <c r="J380" s="36"/>
      <c r="K380" s="36"/>
      <c r="L380" s="36"/>
      <c r="M380" s="36"/>
      <c r="N380" s="36"/>
      <c r="O380" s="36"/>
      <c r="P380" s="36"/>
      <c r="Q380" s="36"/>
      <c r="R380" s="36"/>
      <c r="S380" s="36"/>
      <c r="T380" s="36"/>
      <c r="U380" s="36"/>
      <c r="V380" s="36"/>
      <c r="W380" s="36"/>
      <c r="X380" s="36"/>
      <c r="Y380" s="36"/>
      <c r="Z380" s="36"/>
      <c r="AA380" s="36"/>
      <c r="AB380" s="36"/>
      <c r="AD380" s="36"/>
      <c r="AE380" s="59"/>
      <c r="AF380" s="59"/>
      <c r="AG380" s="36"/>
      <c r="BT380" s="267"/>
      <c r="BV380" s="282"/>
      <c r="BW380" s="369"/>
      <c r="BX380" s="369"/>
      <c r="BY380" s="369"/>
      <c r="BZ380" s="369"/>
      <c r="CA380" s="369"/>
      <c r="CB380" s="369"/>
      <c r="CC380" s="369"/>
      <c r="CD380" s="369"/>
      <c r="CE380" s="369"/>
      <c r="CF380" s="369"/>
      <c r="CG380" s="369"/>
      <c r="CH380" s="369"/>
      <c r="CI380" s="369"/>
      <c r="CJ380" s="369"/>
      <c r="CK380" s="369"/>
      <c r="CL380" s="369"/>
      <c r="CM380" s="369"/>
      <c r="CN380" s="369"/>
      <c r="CO380" s="369"/>
      <c r="CP380" s="369"/>
      <c r="CQ380" s="369"/>
      <c r="CR380" s="369"/>
      <c r="CS380" s="369"/>
    </row>
    <row r="381" spans="1:97" s="22" customFormat="1">
      <c r="A381"/>
      <c r="B381" s="36"/>
      <c r="C381" s="36"/>
      <c r="D381" s="36"/>
      <c r="E381" s="36"/>
      <c r="F381" s="36"/>
      <c r="G381" s="36"/>
      <c r="H381" s="36"/>
      <c r="I381" s="36"/>
      <c r="J381" s="36"/>
      <c r="K381" s="36"/>
      <c r="L381" s="36"/>
      <c r="M381" s="36"/>
      <c r="N381" s="36"/>
      <c r="O381" s="36"/>
      <c r="P381" s="36"/>
      <c r="Q381" s="36"/>
      <c r="R381" s="36"/>
      <c r="S381" s="36"/>
      <c r="T381" s="36"/>
      <c r="U381" s="36"/>
      <c r="V381" s="36"/>
      <c r="W381" s="36"/>
      <c r="X381" s="36"/>
      <c r="Y381" s="36"/>
      <c r="Z381" s="36"/>
      <c r="AA381" s="36"/>
      <c r="AB381" s="36"/>
      <c r="AD381" s="36"/>
      <c r="AE381" s="59"/>
      <c r="AF381" s="59"/>
      <c r="AG381" s="36"/>
      <c r="BT381" s="267"/>
      <c r="BV381" s="282"/>
      <c r="BW381" s="369"/>
      <c r="BX381" s="369"/>
      <c r="BY381" s="369"/>
      <c r="BZ381" s="369"/>
      <c r="CA381" s="369"/>
      <c r="CB381" s="369"/>
      <c r="CC381" s="369"/>
      <c r="CD381" s="369"/>
      <c r="CE381" s="369"/>
      <c r="CF381" s="369"/>
      <c r="CG381" s="369"/>
      <c r="CH381" s="369"/>
      <c r="CI381" s="369"/>
      <c r="CJ381" s="369"/>
      <c r="CK381" s="369"/>
      <c r="CL381" s="369"/>
      <c r="CM381" s="369"/>
      <c r="CN381" s="369"/>
      <c r="CO381" s="369"/>
      <c r="CP381" s="369"/>
      <c r="CQ381" s="369"/>
      <c r="CR381" s="369"/>
      <c r="CS381" s="369"/>
    </row>
    <row r="382" spans="1:97" s="22" customFormat="1">
      <c r="A382"/>
      <c r="B382" s="36"/>
      <c r="C382" s="36"/>
      <c r="D382" s="36"/>
      <c r="E382" s="36"/>
      <c r="F382" s="36"/>
      <c r="G382" s="36"/>
      <c r="H382" s="36"/>
      <c r="I382" s="36"/>
      <c r="J382" s="36"/>
      <c r="K382" s="36"/>
      <c r="L382" s="36"/>
      <c r="M382" s="36"/>
      <c r="N382" s="36"/>
      <c r="O382" s="36"/>
      <c r="P382" s="36"/>
      <c r="Q382" s="36"/>
      <c r="R382" s="36"/>
      <c r="S382" s="36"/>
      <c r="T382" s="36"/>
      <c r="U382" s="36"/>
      <c r="V382" s="36"/>
      <c r="W382" s="36"/>
      <c r="X382" s="36"/>
      <c r="Y382" s="36"/>
      <c r="Z382" s="36"/>
      <c r="AA382" s="36"/>
      <c r="AB382" s="36"/>
      <c r="AD382" s="36"/>
      <c r="AE382" s="59"/>
      <c r="AF382" s="59"/>
      <c r="AG382" s="36"/>
      <c r="BT382" s="267"/>
      <c r="BV382" s="282"/>
      <c r="BW382" s="369"/>
      <c r="BX382" s="369"/>
      <c r="BY382" s="369"/>
      <c r="BZ382" s="369"/>
      <c r="CA382" s="369"/>
      <c r="CB382" s="369"/>
      <c r="CC382" s="369"/>
      <c r="CD382" s="369"/>
      <c r="CE382" s="369"/>
      <c r="CF382" s="369"/>
      <c r="CG382" s="369"/>
      <c r="CH382" s="369"/>
      <c r="CI382" s="369"/>
      <c r="CJ382" s="369"/>
      <c r="CK382" s="369"/>
      <c r="CL382" s="369"/>
      <c r="CM382" s="369"/>
      <c r="CN382" s="369"/>
      <c r="CO382" s="369"/>
      <c r="CP382" s="369"/>
      <c r="CQ382" s="369"/>
      <c r="CR382" s="369"/>
      <c r="CS382" s="369"/>
    </row>
    <row r="383" spans="1:97" s="22" customFormat="1">
      <c r="A383"/>
      <c r="B383" s="36"/>
      <c r="C383" s="36"/>
      <c r="D383" s="36"/>
      <c r="E383" s="36"/>
      <c r="F383" s="36"/>
      <c r="G383" s="36"/>
      <c r="H383" s="36"/>
      <c r="I383" s="36"/>
      <c r="J383" s="36"/>
      <c r="K383" s="36"/>
      <c r="L383" s="36"/>
      <c r="M383" s="36"/>
      <c r="N383" s="36"/>
      <c r="O383" s="36"/>
      <c r="P383" s="36"/>
      <c r="Q383" s="36"/>
      <c r="R383" s="36"/>
      <c r="S383" s="36"/>
      <c r="T383" s="36"/>
      <c r="U383" s="36"/>
      <c r="V383" s="36"/>
      <c r="W383" s="36"/>
      <c r="X383" s="36"/>
      <c r="Y383" s="36"/>
      <c r="Z383" s="36"/>
      <c r="AA383" s="36"/>
      <c r="AB383" s="36"/>
      <c r="AD383" s="36"/>
      <c r="AE383" s="59"/>
      <c r="AF383" s="59"/>
      <c r="AG383" s="36"/>
      <c r="BT383" s="267"/>
      <c r="BV383" s="282"/>
      <c r="BW383" s="369"/>
      <c r="BX383" s="369"/>
      <c r="BY383" s="369"/>
      <c r="BZ383" s="369"/>
      <c r="CA383" s="369"/>
      <c r="CB383" s="369"/>
      <c r="CC383" s="369"/>
      <c r="CD383" s="369"/>
      <c r="CE383" s="369"/>
      <c r="CF383" s="369"/>
      <c r="CG383" s="369"/>
      <c r="CH383" s="369"/>
      <c r="CI383" s="369"/>
      <c r="CJ383" s="369"/>
      <c r="CK383" s="369"/>
      <c r="CL383" s="369"/>
      <c r="CM383" s="369"/>
      <c r="CN383" s="369"/>
      <c r="CO383" s="369"/>
      <c r="CP383" s="369"/>
      <c r="CQ383" s="369"/>
      <c r="CR383" s="369"/>
      <c r="CS383" s="369"/>
    </row>
    <row r="384" spans="1:97" s="22" customFormat="1">
      <c r="A384"/>
      <c r="B384" s="36"/>
      <c r="C384" s="36"/>
      <c r="D384" s="36"/>
      <c r="E384" s="36"/>
      <c r="F384" s="36"/>
      <c r="G384" s="36"/>
      <c r="H384" s="36"/>
      <c r="I384" s="36"/>
      <c r="J384" s="36"/>
      <c r="K384" s="36"/>
      <c r="L384" s="36"/>
      <c r="M384" s="36"/>
      <c r="N384" s="36"/>
      <c r="O384" s="36"/>
      <c r="P384" s="36"/>
      <c r="Q384" s="36"/>
      <c r="R384" s="36"/>
      <c r="S384" s="36"/>
      <c r="T384" s="36"/>
      <c r="U384" s="36"/>
      <c r="V384" s="36"/>
      <c r="W384" s="36"/>
      <c r="X384" s="36"/>
      <c r="Y384" s="36"/>
      <c r="Z384" s="36"/>
      <c r="AA384" s="36"/>
      <c r="AB384" s="36"/>
      <c r="AD384" s="36"/>
      <c r="AE384" s="59"/>
      <c r="AF384" s="59"/>
      <c r="AG384" s="36"/>
      <c r="BT384" s="267"/>
      <c r="BV384" s="282"/>
      <c r="BW384" s="369"/>
      <c r="BX384" s="369"/>
      <c r="BY384" s="369"/>
      <c r="BZ384" s="369"/>
      <c r="CA384" s="369"/>
      <c r="CB384" s="369"/>
      <c r="CC384" s="369"/>
      <c r="CD384" s="369"/>
      <c r="CE384" s="369"/>
      <c r="CF384" s="369"/>
      <c r="CG384" s="369"/>
      <c r="CH384" s="369"/>
      <c r="CI384" s="369"/>
      <c r="CJ384" s="369"/>
      <c r="CK384" s="369"/>
      <c r="CL384" s="369"/>
      <c r="CM384" s="369"/>
      <c r="CN384" s="369"/>
      <c r="CO384" s="369"/>
      <c r="CP384" s="369"/>
      <c r="CQ384" s="369"/>
      <c r="CR384" s="369"/>
      <c r="CS384" s="369"/>
    </row>
    <row r="385" spans="1:97" s="22" customFormat="1">
      <c r="A385"/>
      <c r="B385" s="36"/>
      <c r="C385" s="36"/>
      <c r="D385" s="36"/>
      <c r="E385" s="36"/>
      <c r="F385" s="36"/>
      <c r="G385" s="36"/>
      <c r="H385" s="36"/>
      <c r="I385" s="36"/>
      <c r="J385" s="36"/>
      <c r="K385" s="36"/>
      <c r="L385" s="36"/>
      <c r="M385" s="36"/>
      <c r="N385" s="36"/>
      <c r="O385" s="36"/>
      <c r="P385" s="36"/>
      <c r="Q385" s="36"/>
      <c r="R385" s="36"/>
      <c r="S385" s="36"/>
      <c r="T385" s="36"/>
      <c r="U385" s="36"/>
      <c r="V385" s="36"/>
      <c r="W385" s="36"/>
      <c r="X385" s="36"/>
      <c r="Y385" s="36"/>
      <c r="Z385" s="36"/>
      <c r="AA385" s="36"/>
      <c r="AB385" s="36"/>
      <c r="AD385" s="36"/>
      <c r="AE385" s="59"/>
      <c r="AF385" s="59"/>
      <c r="AG385" s="36"/>
      <c r="BT385" s="267"/>
      <c r="BV385" s="282"/>
      <c r="BW385" s="369"/>
      <c r="BX385" s="369"/>
      <c r="BY385" s="369"/>
      <c r="BZ385" s="369"/>
      <c r="CA385" s="369"/>
      <c r="CB385" s="369"/>
      <c r="CC385" s="369"/>
      <c r="CD385" s="369"/>
      <c r="CE385" s="369"/>
      <c r="CF385" s="369"/>
      <c r="CG385" s="369"/>
      <c r="CH385" s="369"/>
      <c r="CI385" s="369"/>
      <c r="CJ385" s="369"/>
      <c r="CK385" s="369"/>
      <c r="CL385" s="369"/>
      <c r="CM385" s="369"/>
      <c r="CN385" s="369"/>
      <c r="CO385" s="369"/>
      <c r="CP385" s="369"/>
      <c r="CQ385" s="369"/>
      <c r="CR385" s="369"/>
      <c r="CS385" s="369"/>
    </row>
    <row r="386" spans="1:97" s="22" customFormat="1">
      <c r="A386"/>
      <c r="B386" s="36"/>
      <c r="C386" s="36"/>
      <c r="D386" s="36"/>
      <c r="E386" s="36"/>
      <c r="F386" s="36"/>
      <c r="G386" s="36"/>
      <c r="H386" s="36"/>
      <c r="I386" s="36"/>
      <c r="J386" s="36"/>
      <c r="K386" s="36"/>
      <c r="L386" s="36"/>
      <c r="M386" s="36"/>
      <c r="N386" s="36"/>
      <c r="O386" s="36"/>
      <c r="P386" s="36"/>
      <c r="Q386" s="36"/>
      <c r="R386" s="36"/>
      <c r="S386" s="36"/>
      <c r="T386" s="36"/>
      <c r="U386" s="36"/>
      <c r="V386" s="36"/>
      <c r="W386" s="36"/>
      <c r="X386" s="36"/>
      <c r="Y386" s="36"/>
      <c r="Z386" s="36"/>
      <c r="AA386" s="36"/>
      <c r="AB386" s="36"/>
      <c r="AD386" s="36"/>
      <c r="AE386" s="59"/>
      <c r="AF386" s="59"/>
      <c r="AG386" s="36"/>
      <c r="BT386" s="267"/>
      <c r="BV386" s="282"/>
      <c r="BW386" s="369"/>
      <c r="BX386" s="369"/>
      <c r="BY386" s="369"/>
      <c r="BZ386" s="369"/>
      <c r="CA386" s="369"/>
      <c r="CB386" s="369"/>
      <c r="CC386" s="369"/>
      <c r="CD386" s="369"/>
      <c r="CE386" s="369"/>
      <c r="CF386" s="369"/>
      <c r="CG386" s="369"/>
      <c r="CH386" s="369"/>
      <c r="CI386" s="369"/>
      <c r="CJ386" s="369"/>
      <c r="CK386" s="369"/>
      <c r="CL386" s="369"/>
      <c r="CM386" s="369"/>
      <c r="CN386" s="369"/>
      <c r="CO386" s="369"/>
      <c r="CP386" s="369"/>
      <c r="CQ386" s="369"/>
      <c r="CR386" s="369"/>
      <c r="CS386" s="369"/>
    </row>
    <row r="387" spans="1:97" s="22" customFormat="1">
      <c r="A387"/>
      <c r="B387" s="36"/>
      <c r="C387" s="36"/>
      <c r="D387" s="36"/>
      <c r="E387" s="36"/>
      <c r="F387" s="36"/>
      <c r="G387" s="36"/>
      <c r="H387" s="36"/>
      <c r="I387" s="36"/>
      <c r="J387" s="36"/>
      <c r="K387" s="36"/>
      <c r="L387" s="36"/>
      <c r="M387" s="36"/>
      <c r="N387" s="36"/>
      <c r="O387" s="36"/>
      <c r="P387" s="36"/>
      <c r="Q387" s="36"/>
      <c r="R387" s="36"/>
      <c r="S387" s="36"/>
      <c r="T387" s="36"/>
      <c r="U387" s="36"/>
      <c r="V387" s="36"/>
      <c r="W387" s="36"/>
      <c r="X387" s="36"/>
      <c r="Y387" s="36"/>
      <c r="Z387" s="36"/>
      <c r="AA387" s="36"/>
      <c r="AB387" s="36"/>
      <c r="AD387" s="36"/>
      <c r="AE387" s="59"/>
      <c r="AF387" s="59"/>
      <c r="AG387" s="36"/>
      <c r="BT387" s="267"/>
      <c r="BV387" s="282"/>
      <c r="BW387" s="369"/>
      <c r="BX387" s="369"/>
      <c r="BY387" s="369"/>
      <c r="BZ387" s="369"/>
      <c r="CA387" s="369"/>
      <c r="CB387" s="369"/>
      <c r="CC387" s="369"/>
      <c r="CD387" s="369"/>
      <c r="CE387" s="369"/>
      <c r="CF387" s="369"/>
      <c r="CG387" s="369"/>
      <c r="CH387" s="369"/>
      <c r="CI387" s="369"/>
      <c r="CJ387" s="369"/>
      <c r="CK387" s="369"/>
      <c r="CL387" s="369"/>
      <c r="CM387" s="369"/>
      <c r="CN387" s="369"/>
      <c r="CO387" s="369"/>
      <c r="CP387" s="369"/>
      <c r="CQ387" s="369"/>
      <c r="CR387" s="369"/>
      <c r="CS387" s="369"/>
    </row>
    <row r="388" spans="1:97" s="22" customFormat="1">
      <c r="A388"/>
      <c r="B388" s="36"/>
      <c r="C388" s="36"/>
      <c r="D388" s="36"/>
      <c r="E388" s="36"/>
      <c r="F388" s="36"/>
      <c r="G388" s="36"/>
      <c r="H388" s="36"/>
      <c r="I388" s="36"/>
      <c r="J388" s="36"/>
      <c r="K388" s="36"/>
      <c r="L388" s="36"/>
      <c r="M388" s="36"/>
      <c r="N388" s="36"/>
      <c r="O388" s="36"/>
      <c r="P388" s="36"/>
      <c r="Q388" s="36"/>
      <c r="R388" s="36"/>
      <c r="S388" s="36"/>
      <c r="T388" s="36"/>
      <c r="U388" s="36"/>
      <c r="V388" s="36"/>
      <c r="W388" s="36"/>
      <c r="X388" s="36"/>
      <c r="Y388" s="36"/>
      <c r="Z388" s="36"/>
      <c r="AA388" s="36"/>
      <c r="AB388" s="36"/>
      <c r="AD388" s="36"/>
      <c r="AE388" s="59"/>
      <c r="AF388" s="59"/>
      <c r="AG388" s="36"/>
      <c r="BT388" s="267"/>
      <c r="BV388" s="282"/>
      <c r="BW388" s="369"/>
      <c r="BX388" s="369"/>
      <c r="BY388" s="369"/>
      <c r="BZ388" s="369"/>
      <c r="CA388" s="369"/>
      <c r="CB388" s="369"/>
      <c r="CC388" s="369"/>
      <c r="CD388" s="369"/>
      <c r="CE388" s="369"/>
      <c r="CF388" s="369"/>
      <c r="CG388" s="369"/>
      <c r="CH388" s="369"/>
      <c r="CI388" s="369"/>
      <c r="CJ388" s="369"/>
      <c r="CK388" s="369"/>
      <c r="CL388" s="369"/>
      <c r="CM388" s="369"/>
      <c r="CN388" s="369"/>
      <c r="CO388" s="369"/>
      <c r="CP388" s="369"/>
      <c r="CQ388" s="369"/>
      <c r="CR388" s="369"/>
      <c r="CS388" s="369"/>
    </row>
    <row r="389" spans="1:97" s="22" customFormat="1">
      <c r="A389"/>
      <c r="B389" s="36"/>
      <c r="C389" s="36"/>
      <c r="D389" s="36"/>
      <c r="E389" s="36"/>
      <c r="F389" s="36"/>
      <c r="G389" s="36"/>
      <c r="H389" s="36"/>
      <c r="I389" s="36"/>
      <c r="J389" s="36"/>
      <c r="K389" s="36"/>
      <c r="L389" s="36"/>
      <c r="M389" s="36"/>
      <c r="N389" s="36"/>
      <c r="O389" s="36"/>
      <c r="P389" s="36"/>
      <c r="Q389" s="36"/>
      <c r="R389" s="36"/>
      <c r="S389" s="36"/>
      <c r="T389" s="36"/>
      <c r="U389" s="36"/>
      <c r="V389" s="36"/>
      <c r="W389" s="36"/>
      <c r="X389" s="36"/>
      <c r="Y389" s="36"/>
      <c r="Z389" s="36"/>
      <c r="AA389" s="36"/>
      <c r="AB389" s="36"/>
      <c r="AD389" s="36"/>
      <c r="AE389" s="59"/>
      <c r="AF389" s="59"/>
      <c r="AG389" s="36"/>
      <c r="BT389" s="267"/>
      <c r="BV389" s="282"/>
      <c r="BW389" s="369"/>
      <c r="BX389" s="369"/>
      <c r="BY389" s="369"/>
      <c r="BZ389" s="369"/>
      <c r="CA389" s="369"/>
      <c r="CB389" s="369"/>
      <c r="CC389" s="369"/>
      <c r="CD389" s="369"/>
      <c r="CE389" s="369"/>
      <c r="CF389" s="369"/>
      <c r="CG389" s="369"/>
      <c r="CH389" s="369"/>
      <c r="CI389" s="369"/>
      <c r="CJ389" s="369"/>
      <c r="CK389" s="369"/>
      <c r="CL389" s="369"/>
      <c r="CM389" s="369"/>
      <c r="CN389" s="369"/>
      <c r="CO389" s="369"/>
      <c r="CP389" s="369"/>
      <c r="CQ389" s="369"/>
      <c r="CR389" s="369"/>
      <c r="CS389" s="369"/>
    </row>
    <row r="390" spans="1:97" s="22" customFormat="1">
      <c r="A390"/>
      <c r="B390" s="36"/>
      <c r="C390" s="36"/>
      <c r="D390" s="36"/>
      <c r="E390" s="36"/>
      <c r="F390" s="36"/>
      <c r="G390" s="36"/>
      <c r="H390" s="36"/>
      <c r="I390" s="36"/>
      <c r="J390" s="36"/>
      <c r="K390" s="36"/>
      <c r="L390" s="36"/>
      <c r="M390" s="36"/>
      <c r="N390" s="36"/>
      <c r="O390" s="36"/>
      <c r="P390" s="36"/>
      <c r="Q390" s="36"/>
      <c r="R390" s="36"/>
      <c r="S390" s="36"/>
      <c r="T390" s="36"/>
      <c r="U390" s="36"/>
      <c r="V390" s="36"/>
      <c r="W390" s="36"/>
      <c r="X390" s="36"/>
      <c r="Y390" s="36"/>
      <c r="Z390" s="36"/>
      <c r="AA390" s="36"/>
      <c r="AB390" s="36"/>
      <c r="AD390" s="36"/>
      <c r="AE390" s="59"/>
      <c r="AF390" s="59"/>
      <c r="AG390" s="36"/>
      <c r="BT390" s="267"/>
      <c r="BV390" s="282"/>
      <c r="BW390" s="369"/>
      <c r="BX390" s="369"/>
      <c r="BY390" s="369"/>
      <c r="BZ390" s="369"/>
      <c r="CA390" s="369"/>
      <c r="CB390" s="369"/>
      <c r="CC390" s="369"/>
      <c r="CD390" s="369"/>
      <c r="CE390" s="369"/>
      <c r="CF390" s="369"/>
      <c r="CG390" s="369"/>
      <c r="CH390" s="369"/>
      <c r="CI390" s="369"/>
      <c r="CJ390" s="369"/>
      <c r="CK390" s="369"/>
      <c r="CL390" s="369"/>
      <c r="CM390" s="369"/>
      <c r="CN390" s="369"/>
      <c r="CO390" s="369"/>
      <c r="CP390" s="369"/>
      <c r="CQ390" s="369"/>
      <c r="CR390" s="369"/>
      <c r="CS390" s="369"/>
    </row>
    <row r="391" spans="1:97" s="22" customFormat="1">
      <c r="A391"/>
      <c r="B391" s="36"/>
      <c r="C391" s="36"/>
      <c r="D391" s="36"/>
      <c r="E391" s="36"/>
      <c r="F391" s="36"/>
      <c r="G391" s="36"/>
      <c r="H391" s="36"/>
      <c r="I391" s="36"/>
      <c r="J391" s="36"/>
      <c r="K391" s="36"/>
      <c r="L391" s="36"/>
      <c r="M391" s="36"/>
      <c r="N391" s="36"/>
      <c r="O391" s="36"/>
      <c r="P391" s="36"/>
      <c r="Q391" s="36"/>
      <c r="R391" s="36"/>
      <c r="S391" s="36"/>
      <c r="T391" s="36"/>
      <c r="U391" s="36"/>
      <c r="V391" s="36"/>
      <c r="W391" s="36"/>
      <c r="X391" s="36"/>
      <c r="Y391" s="36"/>
      <c r="Z391" s="36"/>
      <c r="AA391" s="36"/>
      <c r="AB391" s="36"/>
      <c r="AD391" s="36"/>
      <c r="AE391" s="59"/>
      <c r="AF391" s="59"/>
      <c r="AG391" s="36"/>
      <c r="BT391" s="267"/>
      <c r="BV391" s="282"/>
      <c r="BW391" s="369"/>
      <c r="BX391" s="369"/>
      <c r="BY391" s="369"/>
      <c r="BZ391" s="369"/>
      <c r="CA391" s="369"/>
      <c r="CB391" s="369"/>
      <c r="CC391" s="369"/>
      <c r="CD391" s="369"/>
      <c r="CE391" s="369"/>
      <c r="CF391" s="369"/>
      <c r="CG391" s="369"/>
      <c r="CH391" s="369"/>
      <c r="CI391" s="369"/>
      <c r="CJ391" s="369"/>
      <c r="CK391" s="369"/>
      <c r="CL391" s="369"/>
      <c r="CM391" s="369"/>
      <c r="CN391" s="369"/>
      <c r="CO391" s="369"/>
      <c r="CP391" s="369"/>
      <c r="CQ391" s="369"/>
      <c r="CR391" s="369"/>
      <c r="CS391" s="369"/>
    </row>
    <row r="392" spans="1:97" s="22" customFormat="1">
      <c r="A392"/>
      <c r="B392" s="36"/>
      <c r="C392" s="36"/>
      <c r="D392" s="36"/>
      <c r="E392" s="36"/>
      <c r="F392" s="36"/>
      <c r="G392" s="36"/>
      <c r="H392" s="36"/>
      <c r="I392" s="36"/>
      <c r="J392" s="36"/>
      <c r="K392" s="36"/>
      <c r="L392" s="36"/>
      <c r="M392" s="36"/>
      <c r="N392" s="36"/>
      <c r="O392" s="36"/>
      <c r="P392" s="36"/>
      <c r="Q392" s="36"/>
      <c r="R392" s="36"/>
      <c r="S392" s="36"/>
      <c r="T392" s="36"/>
      <c r="U392" s="36"/>
      <c r="V392" s="36"/>
      <c r="W392" s="36"/>
      <c r="X392" s="36"/>
      <c r="Y392" s="36"/>
      <c r="Z392" s="36"/>
      <c r="AA392" s="36"/>
      <c r="AB392" s="36"/>
      <c r="AD392" s="36"/>
      <c r="AE392" s="59"/>
      <c r="AF392" s="59"/>
      <c r="AG392" s="36"/>
      <c r="BT392" s="267"/>
      <c r="BV392" s="282"/>
      <c r="BW392" s="369"/>
      <c r="BX392" s="369"/>
      <c r="BY392" s="369"/>
      <c r="BZ392" s="369"/>
      <c r="CA392" s="369"/>
      <c r="CB392" s="369"/>
      <c r="CC392" s="369"/>
      <c r="CD392" s="369"/>
      <c r="CE392" s="369"/>
      <c r="CF392" s="369"/>
      <c r="CG392" s="369"/>
      <c r="CH392" s="369"/>
      <c r="CI392" s="369"/>
      <c r="CJ392" s="369"/>
      <c r="CK392" s="369"/>
      <c r="CL392" s="369"/>
      <c r="CM392" s="369"/>
      <c r="CN392" s="369"/>
      <c r="CO392" s="369"/>
      <c r="CP392" s="369"/>
      <c r="CQ392" s="369"/>
      <c r="CR392" s="369"/>
      <c r="CS392" s="369"/>
    </row>
    <row r="393" spans="1:97" s="22" customFormat="1">
      <c r="A393"/>
      <c r="B393" s="36"/>
      <c r="C393" s="36"/>
      <c r="D393" s="36"/>
      <c r="E393" s="36"/>
      <c r="F393" s="36"/>
      <c r="G393" s="36"/>
      <c r="H393" s="36"/>
      <c r="I393" s="36"/>
      <c r="J393" s="36"/>
      <c r="K393" s="36"/>
      <c r="L393" s="36"/>
      <c r="M393" s="36"/>
      <c r="N393" s="36"/>
      <c r="O393" s="36"/>
      <c r="P393" s="36"/>
      <c r="Q393" s="36"/>
      <c r="R393" s="36"/>
      <c r="S393" s="36"/>
      <c r="T393" s="36"/>
      <c r="U393" s="36"/>
      <c r="V393" s="36"/>
      <c r="W393" s="36"/>
      <c r="X393" s="36"/>
      <c r="Y393" s="36"/>
      <c r="Z393" s="36"/>
      <c r="AA393" s="36"/>
      <c r="AB393" s="36"/>
      <c r="AD393" s="36"/>
      <c r="AE393" s="59"/>
      <c r="AF393" s="59"/>
      <c r="AG393" s="36"/>
      <c r="BT393" s="267"/>
      <c r="BV393" s="282"/>
      <c r="BW393" s="369"/>
      <c r="BX393" s="369"/>
      <c r="BY393" s="369"/>
      <c r="BZ393" s="369"/>
      <c r="CA393" s="369"/>
      <c r="CB393" s="369"/>
      <c r="CC393" s="369"/>
      <c r="CD393" s="369"/>
      <c r="CE393" s="369"/>
      <c r="CF393" s="369"/>
      <c r="CG393" s="369"/>
      <c r="CH393" s="369"/>
      <c r="CI393" s="369"/>
      <c r="CJ393" s="369"/>
      <c r="CK393" s="369"/>
      <c r="CL393" s="369"/>
      <c r="CM393" s="369"/>
      <c r="CN393" s="369"/>
      <c r="CO393" s="369"/>
      <c r="CP393" s="369"/>
      <c r="CQ393" s="369"/>
      <c r="CR393" s="369"/>
      <c r="CS393" s="369"/>
    </row>
    <row r="394" spans="1:97" s="22" customFormat="1">
      <c r="A394"/>
      <c r="B394" s="36"/>
      <c r="C394" s="36"/>
      <c r="D394" s="36"/>
      <c r="E394" s="36"/>
      <c r="F394" s="36"/>
      <c r="G394" s="36"/>
      <c r="H394" s="36"/>
      <c r="I394" s="36"/>
      <c r="J394" s="36"/>
      <c r="K394" s="36"/>
      <c r="L394" s="36"/>
      <c r="M394" s="36"/>
      <c r="N394" s="36"/>
      <c r="O394" s="36"/>
      <c r="P394" s="36"/>
      <c r="Q394" s="36"/>
      <c r="R394" s="36"/>
      <c r="S394" s="36"/>
      <c r="T394" s="36"/>
      <c r="U394" s="36"/>
      <c r="V394" s="36"/>
      <c r="W394" s="36"/>
      <c r="X394" s="36"/>
      <c r="Y394" s="36"/>
      <c r="Z394" s="36"/>
      <c r="AA394" s="36"/>
      <c r="AB394" s="36"/>
      <c r="AD394" s="36"/>
      <c r="AE394" s="59"/>
      <c r="AF394" s="59"/>
      <c r="AG394" s="36"/>
      <c r="BT394" s="267"/>
      <c r="BV394" s="282"/>
      <c r="BW394" s="369"/>
      <c r="BX394" s="369"/>
      <c r="BY394" s="369"/>
      <c r="BZ394" s="369"/>
      <c r="CA394" s="369"/>
      <c r="CB394" s="369"/>
      <c r="CC394" s="369"/>
      <c r="CD394" s="369"/>
      <c r="CE394" s="369"/>
      <c r="CF394" s="369"/>
      <c r="CG394" s="369"/>
      <c r="CH394" s="369"/>
      <c r="CI394" s="369"/>
      <c r="CJ394" s="369"/>
      <c r="CK394" s="369"/>
      <c r="CL394" s="369"/>
      <c r="CM394" s="369"/>
      <c r="CN394" s="369"/>
      <c r="CO394" s="369"/>
      <c r="CP394" s="369"/>
      <c r="CQ394" s="369"/>
      <c r="CR394" s="369"/>
      <c r="CS394" s="369"/>
    </row>
    <row r="395" spans="1:97" s="22" customFormat="1">
      <c r="A395"/>
      <c r="B395" s="36"/>
      <c r="C395" s="36"/>
      <c r="D395" s="36"/>
      <c r="E395" s="36"/>
      <c r="F395" s="36"/>
      <c r="G395" s="36"/>
      <c r="H395" s="36"/>
      <c r="I395" s="36"/>
      <c r="J395" s="36"/>
      <c r="K395" s="36"/>
      <c r="L395" s="36"/>
      <c r="M395" s="36"/>
      <c r="N395" s="36"/>
      <c r="O395" s="36"/>
      <c r="P395" s="36"/>
      <c r="Q395" s="36"/>
      <c r="R395" s="36"/>
      <c r="S395" s="36"/>
      <c r="T395" s="36"/>
      <c r="U395" s="36"/>
      <c r="V395" s="36"/>
      <c r="W395" s="36"/>
      <c r="X395" s="36"/>
      <c r="Y395" s="36"/>
      <c r="Z395" s="36"/>
      <c r="AA395" s="36"/>
      <c r="AB395" s="36"/>
      <c r="AD395" s="36"/>
      <c r="AE395" s="59"/>
      <c r="AF395" s="59"/>
      <c r="AG395" s="36"/>
      <c r="BT395" s="267"/>
      <c r="BV395" s="282"/>
      <c r="BW395" s="369"/>
      <c r="BX395" s="369"/>
      <c r="BY395" s="369"/>
      <c r="BZ395" s="369"/>
      <c r="CA395" s="369"/>
      <c r="CB395" s="369"/>
      <c r="CC395" s="369"/>
      <c r="CD395" s="369"/>
      <c r="CE395" s="369"/>
      <c r="CF395" s="369"/>
      <c r="CG395" s="369"/>
      <c r="CH395" s="369"/>
      <c r="CI395" s="369"/>
      <c r="CJ395" s="369"/>
      <c r="CK395" s="369"/>
      <c r="CL395" s="369"/>
      <c r="CM395" s="369"/>
      <c r="CN395" s="369"/>
      <c r="CO395" s="369"/>
      <c r="CP395" s="369"/>
      <c r="CQ395" s="369"/>
      <c r="CR395" s="369"/>
      <c r="CS395" s="369"/>
    </row>
    <row r="396" spans="1:97" s="22" customFormat="1">
      <c r="A396"/>
      <c r="B396" s="36"/>
      <c r="C396" s="36"/>
      <c r="D396" s="36"/>
      <c r="E396" s="36"/>
      <c r="F396" s="36"/>
      <c r="G396" s="36"/>
      <c r="H396" s="36"/>
      <c r="I396" s="36"/>
      <c r="J396" s="36"/>
      <c r="K396" s="36"/>
      <c r="L396" s="36"/>
      <c r="M396" s="36"/>
      <c r="N396" s="36"/>
      <c r="O396" s="36"/>
      <c r="P396" s="36"/>
      <c r="Q396" s="36"/>
      <c r="R396" s="36"/>
      <c r="S396" s="36"/>
      <c r="T396" s="36"/>
      <c r="U396" s="36"/>
      <c r="V396" s="36"/>
      <c r="W396" s="36"/>
      <c r="X396" s="36"/>
      <c r="Y396" s="36"/>
      <c r="Z396" s="36"/>
      <c r="AA396" s="36"/>
      <c r="AB396" s="36"/>
      <c r="AD396" s="36"/>
      <c r="AE396" s="59"/>
      <c r="AF396" s="59"/>
      <c r="AG396" s="36"/>
      <c r="BT396" s="267"/>
      <c r="BV396" s="282"/>
      <c r="BW396" s="369"/>
      <c r="BX396" s="369"/>
      <c r="BY396" s="369"/>
      <c r="BZ396" s="369"/>
      <c r="CA396" s="369"/>
      <c r="CB396" s="369"/>
      <c r="CC396" s="369"/>
      <c r="CD396" s="369"/>
      <c r="CE396" s="369"/>
      <c r="CF396" s="369"/>
      <c r="CG396" s="369"/>
      <c r="CH396" s="369"/>
      <c r="CI396" s="369"/>
      <c r="CJ396" s="369"/>
      <c r="CK396" s="369"/>
      <c r="CL396" s="369"/>
      <c r="CM396" s="369"/>
      <c r="CN396" s="369"/>
      <c r="CO396" s="369"/>
      <c r="CP396" s="369"/>
      <c r="CQ396" s="369"/>
      <c r="CR396" s="369"/>
      <c r="CS396" s="369"/>
    </row>
    <row r="397" spans="1:97" s="22" customFormat="1">
      <c r="A397"/>
      <c r="B397" s="36"/>
      <c r="C397" s="36"/>
      <c r="D397" s="36"/>
      <c r="E397" s="36"/>
      <c r="F397" s="36"/>
      <c r="G397" s="36"/>
      <c r="H397" s="36"/>
      <c r="I397" s="36"/>
      <c r="J397" s="36"/>
      <c r="K397" s="36"/>
      <c r="L397" s="36"/>
      <c r="M397" s="36"/>
      <c r="N397" s="36"/>
      <c r="O397" s="36"/>
      <c r="P397" s="36"/>
      <c r="Q397" s="36"/>
      <c r="R397" s="36"/>
      <c r="S397" s="36"/>
      <c r="T397" s="36"/>
      <c r="U397" s="36"/>
      <c r="V397" s="36"/>
      <c r="W397" s="36"/>
      <c r="X397" s="36"/>
      <c r="Y397" s="36"/>
      <c r="Z397" s="36"/>
      <c r="AA397" s="36"/>
      <c r="AB397" s="36"/>
      <c r="AD397" s="36"/>
      <c r="AE397" s="59"/>
      <c r="AF397" s="59"/>
      <c r="AG397" s="36"/>
      <c r="BT397" s="267"/>
      <c r="BV397" s="282"/>
      <c r="BW397" s="369"/>
      <c r="BX397" s="369"/>
      <c r="BY397" s="369"/>
      <c r="BZ397" s="369"/>
      <c r="CA397" s="369"/>
      <c r="CB397" s="369"/>
      <c r="CC397" s="369"/>
      <c r="CD397" s="369"/>
      <c r="CE397" s="369"/>
      <c r="CF397" s="369"/>
      <c r="CG397" s="369"/>
      <c r="CH397" s="369"/>
      <c r="CI397" s="369"/>
      <c r="CJ397" s="369"/>
      <c r="CK397" s="369"/>
      <c r="CL397" s="369"/>
      <c r="CM397" s="369"/>
      <c r="CN397" s="369"/>
      <c r="CO397" s="369"/>
      <c r="CP397" s="369"/>
      <c r="CQ397" s="369"/>
      <c r="CR397" s="369"/>
      <c r="CS397" s="369"/>
    </row>
    <row r="398" spans="1:97" s="22" customFormat="1">
      <c r="A398"/>
      <c r="B398" s="36"/>
      <c r="C398" s="36"/>
      <c r="D398" s="36"/>
      <c r="E398" s="36"/>
      <c r="F398" s="36"/>
      <c r="G398" s="36"/>
      <c r="H398" s="36"/>
      <c r="I398" s="36"/>
      <c r="J398" s="36"/>
      <c r="K398" s="36"/>
      <c r="L398" s="36"/>
      <c r="M398" s="36"/>
      <c r="N398" s="36"/>
      <c r="O398" s="36"/>
      <c r="P398" s="36"/>
      <c r="Q398" s="36"/>
      <c r="R398" s="36"/>
      <c r="S398" s="36"/>
      <c r="T398" s="36"/>
      <c r="U398" s="36"/>
      <c r="V398" s="36"/>
      <c r="W398" s="36"/>
      <c r="X398" s="36"/>
      <c r="Y398" s="36"/>
      <c r="Z398" s="36"/>
      <c r="AA398" s="36"/>
      <c r="AB398" s="36"/>
      <c r="AD398" s="36"/>
      <c r="AE398" s="59"/>
      <c r="AF398" s="59"/>
      <c r="AG398" s="36"/>
      <c r="BT398" s="267"/>
      <c r="BV398" s="282"/>
      <c r="BW398" s="369"/>
      <c r="BX398" s="369"/>
      <c r="BY398" s="369"/>
      <c r="BZ398" s="369"/>
      <c r="CA398" s="369"/>
      <c r="CB398" s="369"/>
      <c r="CC398" s="369"/>
      <c r="CD398" s="369"/>
      <c r="CE398" s="369"/>
      <c r="CF398" s="369"/>
      <c r="CG398" s="369"/>
      <c r="CH398" s="369"/>
      <c r="CI398" s="369"/>
      <c r="CJ398" s="369"/>
      <c r="CK398" s="369"/>
      <c r="CL398" s="369"/>
      <c r="CM398" s="369"/>
      <c r="CN398" s="369"/>
      <c r="CO398" s="369"/>
      <c r="CP398" s="369"/>
      <c r="CQ398" s="369"/>
      <c r="CR398" s="369"/>
      <c r="CS398" s="369"/>
    </row>
    <row r="399" spans="1:97" s="22" customFormat="1">
      <c r="A399"/>
      <c r="B399" s="36"/>
      <c r="C399" s="36"/>
      <c r="D399" s="36"/>
      <c r="E399" s="36"/>
      <c r="F399" s="36"/>
      <c r="G399" s="36"/>
      <c r="H399" s="36"/>
      <c r="I399" s="36"/>
      <c r="J399" s="36"/>
      <c r="K399" s="36"/>
      <c r="L399" s="36"/>
      <c r="M399" s="36"/>
      <c r="N399" s="36"/>
      <c r="O399" s="36"/>
      <c r="P399" s="36"/>
      <c r="Q399" s="36"/>
      <c r="R399" s="36"/>
      <c r="S399" s="36"/>
      <c r="T399" s="36"/>
      <c r="U399" s="36"/>
      <c r="V399" s="36"/>
      <c r="W399" s="36"/>
      <c r="X399" s="36"/>
      <c r="Y399" s="36"/>
      <c r="Z399" s="36"/>
      <c r="AA399" s="36"/>
      <c r="AB399" s="36"/>
      <c r="AD399" s="36"/>
      <c r="AE399" s="59"/>
      <c r="AF399" s="59"/>
      <c r="AG399" s="36"/>
      <c r="BT399" s="267"/>
      <c r="BV399" s="282"/>
      <c r="BW399" s="369"/>
      <c r="BX399" s="369"/>
      <c r="BY399" s="369"/>
      <c r="BZ399" s="369"/>
      <c r="CA399" s="369"/>
      <c r="CB399" s="369"/>
      <c r="CC399" s="369"/>
      <c r="CD399" s="369"/>
      <c r="CE399" s="369"/>
      <c r="CF399" s="369"/>
      <c r="CG399" s="369"/>
      <c r="CH399" s="369"/>
      <c r="CI399" s="369"/>
      <c r="CJ399" s="369"/>
      <c r="CK399" s="369"/>
      <c r="CL399" s="369"/>
      <c r="CM399" s="369"/>
      <c r="CN399" s="369"/>
      <c r="CO399" s="369"/>
      <c r="CP399" s="369"/>
      <c r="CQ399" s="369"/>
      <c r="CR399" s="369"/>
      <c r="CS399" s="369"/>
    </row>
    <row r="400" spans="1:97" s="22" customFormat="1">
      <c r="A400"/>
      <c r="B400" s="36"/>
      <c r="C400" s="36"/>
      <c r="D400" s="36"/>
      <c r="E400" s="36"/>
      <c r="F400" s="36"/>
      <c r="G400" s="36"/>
      <c r="H400" s="36"/>
      <c r="I400" s="36"/>
      <c r="J400" s="36"/>
      <c r="K400" s="36"/>
      <c r="L400" s="36"/>
      <c r="M400" s="36"/>
      <c r="N400" s="36"/>
      <c r="O400" s="36"/>
      <c r="P400" s="36"/>
      <c r="Q400" s="36"/>
      <c r="R400" s="36"/>
      <c r="S400" s="36"/>
      <c r="T400" s="36"/>
      <c r="U400" s="36"/>
      <c r="V400" s="36"/>
      <c r="W400" s="36"/>
      <c r="X400" s="36"/>
      <c r="Y400" s="36"/>
      <c r="Z400" s="36"/>
      <c r="AA400" s="36"/>
      <c r="AB400" s="36"/>
      <c r="AD400" s="36"/>
      <c r="AE400" s="59"/>
      <c r="AF400" s="59"/>
      <c r="AG400" s="36"/>
      <c r="BT400" s="267"/>
      <c r="BV400" s="282"/>
      <c r="BW400" s="369"/>
      <c r="BX400" s="369"/>
      <c r="BY400" s="369"/>
      <c r="BZ400" s="369"/>
      <c r="CA400" s="369"/>
      <c r="CB400" s="369"/>
      <c r="CC400" s="369"/>
      <c r="CD400" s="369"/>
      <c r="CE400" s="369"/>
      <c r="CF400" s="369"/>
      <c r="CG400" s="369"/>
      <c r="CH400" s="369"/>
      <c r="CI400" s="369"/>
      <c r="CJ400" s="369"/>
      <c r="CK400" s="369"/>
      <c r="CL400" s="369"/>
      <c r="CM400" s="369"/>
      <c r="CN400" s="369"/>
      <c r="CO400" s="369"/>
      <c r="CP400" s="369"/>
      <c r="CQ400" s="369"/>
      <c r="CR400" s="369"/>
      <c r="CS400" s="369"/>
    </row>
    <row r="401" spans="1:97" s="22" customFormat="1">
      <c r="A401"/>
      <c r="B401" s="36"/>
      <c r="C401" s="36"/>
      <c r="D401" s="36"/>
      <c r="E401" s="36"/>
      <c r="F401" s="36"/>
      <c r="G401" s="36"/>
      <c r="H401" s="36"/>
      <c r="I401" s="36"/>
      <c r="J401" s="36"/>
      <c r="K401" s="36"/>
      <c r="L401" s="36"/>
      <c r="M401" s="36"/>
      <c r="N401" s="36"/>
      <c r="O401" s="36"/>
      <c r="P401" s="36"/>
      <c r="Q401" s="36"/>
      <c r="R401" s="36"/>
      <c r="S401" s="36"/>
      <c r="T401" s="36"/>
      <c r="U401" s="36"/>
      <c r="V401" s="36"/>
      <c r="W401" s="36"/>
      <c r="X401" s="36"/>
      <c r="Y401" s="36"/>
      <c r="Z401" s="36"/>
      <c r="AA401" s="36"/>
      <c r="AB401" s="36"/>
      <c r="AD401" s="36"/>
      <c r="AE401" s="59"/>
      <c r="AF401" s="59"/>
      <c r="AG401" s="36"/>
      <c r="BT401" s="267"/>
      <c r="BV401" s="282"/>
      <c r="BW401" s="369"/>
      <c r="BX401" s="369"/>
      <c r="BY401" s="369"/>
      <c r="BZ401" s="369"/>
      <c r="CA401" s="369"/>
      <c r="CB401" s="369"/>
      <c r="CC401" s="369"/>
      <c r="CD401" s="369"/>
      <c r="CE401" s="369"/>
      <c r="CF401" s="369"/>
      <c r="CG401" s="369"/>
      <c r="CH401" s="369"/>
      <c r="CI401" s="369"/>
      <c r="CJ401" s="369"/>
      <c r="CK401" s="369"/>
      <c r="CL401" s="369"/>
      <c r="CM401" s="369"/>
      <c r="CN401" s="369"/>
      <c r="CO401" s="369"/>
      <c r="CP401" s="369"/>
      <c r="CQ401" s="369"/>
      <c r="CR401" s="369"/>
      <c r="CS401" s="369"/>
    </row>
    <row r="402" spans="1:97" s="22" customFormat="1">
      <c r="A402"/>
      <c r="B402" s="36"/>
      <c r="C402" s="36"/>
      <c r="D402" s="36"/>
      <c r="E402" s="36"/>
      <c r="F402" s="36"/>
      <c r="G402" s="36"/>
      <c r="H402" s="36"/>
      <c r="I402" s="36"/>
      <c r="J402" s="36"/>
      <c r="K402" s="36"/>
      <c r="L402" s="36"/>
      <c r="M402" s="36"/>
      <c r="N402" s="36"/>
      <c r="O402" s="36"/>
      <c r="P402" s="36"/>
      <c r="Q402" s="36"/>
      <c r="R402" s="36"/>
      <c r="S402" s="36"/>
      <c r="T402" s="36"/>
      <c r="U402" s="36"/>
      <c r="V402" s="36"/>
      <c r="W402" s="36"/>
      <c r="X402" s="36"/>
      <c r="Y402" s="36"/>
      <c r="Z402" s="36"/>
      <c r="AA402" s="36"/>
      <c r="AB402" s="36"/>
      <c r="AD402" s="36"/>
      <c r="AE402" s="59"/>
      <c r="AF402" s="59"/>
      <c r="AG402" s="36"/>
      <c r="BT402" s="267"/>
      <c r="BV402" s="282"/>
      <c r="BW402" s="369"/>
      <c r="BX402" s="369"/>
      <c r="BY402" s="369"/>
      <c r="BZ402" s="369"/>
      <c r="CA402" s="369"/>
      <c r="CB402" s="369"/>
      <c r="CC402" s="369"/>
      <c r="CD402" s="369"/>
      <c r="CE402" s="369"/>
      <c r="CF402" s="369"/>
      <c r="CG402" s="369"/>
      <c r="CH402" s="369"/>
      <c r="CI402" s="369"/>
      <c r="CJ402" s="369"/>
      <c r="CK402" s="369"/>
      <c r="CL402" s="369"/>
      <c r="CM402" s="369"/>
      <c r="CN402" s="369"/>
      <c r="CO402" s="369"/>
      <c r="CP402" s="369"/>
      <c r="CQ402" s="369"/>
      <c r="CR402" s="369"/>
      <c r="CS402" s="369"/>
    </row>
    <row r="403" spans="1:97" s="22" customFormat="1">
      <c r="A403"/>
      <c r="B403" s="36"/>
      <c r="C403" s="36"/>
      <c r="D403" s="36"/>
      <c r="E403" s="36"/>
      <c r="F403" s="36"/>
      <c r="G403" s="36"/>
      <c r="H403" s="36"/>
      <c r="I403" s="36"/>
      <c r="J403" s="36"/>
      <c r="K403" s="36"/>
      <c r="L403" s="36"/>
      <c r="M403" s="36"/>
      <c r="N403" s="36"/>
      <c r="O403" s="36"/>
      <c r="P403" s="36"/>
      <c r="Q403" s="36"/>
      <c r="R403" s="36"/>
      <c r="S403" s="36"/>
      <c r="T403" s="36"/>
      <c r="U403" s="36"/>
      <c r="V403" s="36"/>
      <c r="W403" s="36"/>
      <c r="X403" s="36"/>
      <c r="Y403" s="36"/>
      <c r="Z403" s="36"/>
      <c r="AA403" s="36"/>
      <c r="AB403" s="36"/>
      <c r="AD403" s="36"/>
      <c r="AE403" s="59"/>
      <c r="AF403" s="59"/>
      <c r="AG403" s="36"/>
      <c r="BT403" s="267"/>
      <c r="BV403" s="282"/>
      <c r="BW403" s="369"/>
      <c r="BX403" s="369"/>
      <c r="BY403" s="369"/>
      <c r="BZ403" s="369"/>
      <c r="CA403" s="369"/>
      <c r="CB403" s="369"/>
      <c r="CC403" s="369"/>
      <c r="CD403" s="369"/>
      <c r="CE403" s="369"/>
      <c r="CF403" s="369"/>
      <c r="CG403" s="369"/>
      <c r="CH403" s="369"/>
      <c r="CI403" s="369"/>
      <c r="CJ403" s="369"/>
      <c r="CK403" s="369"/>
      <c r="CL403" s="369"/>
      <c r="CM403" s="369"/>
      <c r="CN403" s="369"/>
      <c r="CO403" s="369"/>
      <c r="CP403" s="369"/>
      <c r="CQ403" s="369"/>
      <c r="CR403" s="369"/>
      <c r="CS403" s="369"/>
    </row>
    <row r="404" spans="1:97" s="22" customFormat="1">
      <c r="A404"/>
      <c r="B404" s="36"/>
      <c r="C404" s="36"/>
      <c r="D404" s="36"/>
      <c r="E404" s="36"/>
      <c r="F404" s="36"/>
      <c r="G404" s="36"/>
      <c r="H404" s="36"/>
      <c r="I404" s="36"/>
      <c r="J404" s="36"/>
      <c r="K404" s="36"/>
      <c r="L404" s="36"/>
      <c r="M404" s="36"/>
      <c r="N404" s="36"/>
      <c r="O404" s="36"/>
      <c r="P404" s="36"/>
      <c r="Q404" s="36"/>
      <c r="R404" s="36"/>
      <c r="S404" s="36"/>
      <c r="T404" s="36"/>
      <c r="U404" s="36"/>
      <c r="V404" s="36"/>
      <c r="W404" s="36"/>
      <c r="X404" s="36"/>
      <c r="Y404" s="36"/>
      <c r="Z404" s="36"/>
      <c r="AA404" s="36"/>
      <c r="AB404" s="36"/>
      <c r="AD404" s="36"/>
      <c r="AE404" s="59"/>
      <c r="AF404" s="59"/>
      <c r="AG404" s="36"/>
      <c r="BT404" s="267"/>
      <c r="BV404" s="282"/>
      <c r="BW404" s="369"/>
      <c r="BX404" s="369"/>
      <c r="BY404" s="369"/>
      <c r="BZ404" s="369"/>
      <c r="CA404" s="369"/>
      <c r="CB404" s="369"/>
      <c r="CC404" s="369"/>
      <c r="CD404" s="369"/>
      <c r="CE404" s="369"/>
      <c r="CF404" s="369"/>
      <c r="CG404" s="369"/>
      <c r="CH404" s="369"/>
      <c r="CI404" s="369"/>
      <c r="CJ404" s="369"/>
      <c r="CK404" s="369"/>
      <c r="CL404" s="369"/>
      <c r="CM404" s="369"/>
      <c r="CN404" s="369"/>
      <c r="CO404" s="369"/>
      <c r="CP404" s="369"/>
      <c r="CQ404" s="369"/>
      <c r="CR404" s="369"/>
      <c r="CS404" s="369"/>
    </row>
    <row r="405" spans="1:97" s="22" customFormat="1">
      <c r="A405"/>
      <c r="B405" s="36"/>
      <c r="C405" s="36"/>
      <c r="D405" s="36"/>
      <c r="E405" s="36"/>
      <c r="F405" s="36"/>
      <c r="G405" s="36"/>
      <c r="H405" s="36"/>
      <c r="I405" s="36"/>
      <c r="J405" s="36"/>
      <c r="K405" s="36"/>
      <c r="L405" s="36"/>
      <c r="M405" s="36"/>
      <c r="N405" s="36"/>
      <c r="O405" s="36"/>
      <c r="P405" s="36"/>
      <c r="Q405" s="36"/>
      <c r="R405" s="36"/>
      <c r="S405" s="36"/>
      <c r="T405" s="36"/>
      <c r="U405" s="36"/>
      <c r="V405" s="36"/>
      <c r="W405" s="36"/>
      <c r="X405" s="36"/>
      <c r="Y405" s="36"/>
      <c r="Z405" s="36"/>
      <c r="AA405" s="36"/>
      <c r="AB405" s="36"/>
      <c r="AD405" s="36"/>
      <c r="AE405" s="59"/>
      <c r="AF405" s="59"/>
      <c r="AG405" s="36"/>
      <c r="BT405" s="267"/>
      <c r="BV405" s="282"/>
      <c r="BW405" s="369"/>
      <c r="BX405" s="369"/>
      <c r="BY405" s="369"/>
      <c r="BZ405" s="369"/>
      <c r="CA405" s="369"/>
      <c r="CB405" s="369"/>
      <c r="CC405" s="369"/>
      <c r="CD405" s="369"/>
      <c r="CE405" s="369"/>
      <c r="CF405" s="369"/>
      <c r="CG405" s="369"/>
      <c r="CH405" s="369"/>
      <c r="CI405" s="369"/>
      <c r="CJ405" s="369"/>
      <c r="CK405" s="369"/>
      <c r="CL405" s="369"/>
      <c r="CM405" s="369"/>
      <c r="CN405" s="369"/>
      <c r="CO405" s="369"/>
      <c r="CP405" s="369"/>
      <c r="CQ405" s="369"/>
      <c r="CR405" s="369"/>
      <c r="CS405" s="369"/>
    </row>
    <row r="406" spans="1:97" s="22" customFormat="1">
      <c r="A406"/>
      <c r="B406" s="36"/>
      <c r="C406" s="36"/>
      <c r="D406" s="36"/>
      <c r="E406" s="36"/>
      <c r="F406" s="36"/>
      <c r="G406" s="36"/>
      <c r="H406" s="36"/>
      <c r="I406" s="36"/>
      <c r="J406" s="36"/>
      <c r="K406" s="36"/>
      <c r="L406" s="36"/>
      <c r="M406" s="36"/>
      <c r="N406" s="36"/>
      <c r="O406" s="36"/>
      <c r="P406" s="36"/>
      <c r="Q406" s="36"/>
      <c r="R406" s="36"/>
      <c r="S406" s="36"/>
      <c r="T406" s="36"/>
      <c r="U406" s="36"/>
      <c r="V406" s="36"/>
      <c r="W406" s="36"/>
      <c r="X406" s="36"/>
      <c r="Y406" s="36"/>
      <c r="Z406" s="36"/>
      <c r="AA406" s="36"/>
      <c r="AB406" s="36"/>
      <c r="AD406" s="36"/>
      <c r="AE406" s="59"/>
      <c r="AF406" s="59"/>
      <c r="AG406" s="36"/>
      <c r="BT406" s="267"/>
      <c r="BV406" s="282"/>
      <c r="BW406" s="369"/>
      <c r="BX406" s="369"/>
      <c r="BY406" s="369"/>
      <c r="BZ406" s="369"/>
      <c r="CA406" s="369"/>
      <c r="CB406" s="369"/>
      <c r="CC406" s="369"/>
      <c r="CD406" s="369"/>
      <c r="CE406" s="369"/>
      <c r="CF406" s="369"/>
      <c r="CG406" s="369"/>
      <c r="CH406" s="369"/>
      <c r="CI406" s="369"/>
      <c r="CJ406" s="369"/>
      <c r="CK406" s="369"/>
      <c r="CL406" s="369"/>
      <c r="CM406" s="369"/>
      <c r="CN406" s="369"/>
      <c r="CO406" s="369"/>
      <c r="CP406" s="369"/>
      <c r="CQ406" s="369"/>
      <c r="CR406" s="369"/>
      <c r="CS406" s="369"/>
    </row>
    <row r="407" spans="1:97" s="22" customFormat="1">
      <c r="A407"/>
      <c r="B407" s="36"/>
      <c r="C407" s="36"/>
      <c r="D407" s="36"/>
      <c r="E407" s="36"/>
      <c r="F407" s="36"/>
      <c r="G407" s="36"/>
      <c r="H407" s="36"/>
      <c r="I407" s="36"/>
      <c r="J407" s="36"/>
      <c r="K407" s="36"/>
      <c r="L407" s="36"/>
      <c r="M407" s="36"/>
      <c r="N407" s="36"/>
      <c r="O407" s="36"/>
      <c r="P407" s="36"/>
      <c r="Q407" s="36"/>
      <c r="R407" s="36"/>
      <c r="S407" s="36"/>
      <c r="T407" s="36"/>
      <c r="U407" s="36"/>
      <c r="V407" s="36"/>
      <c r="W407" s="36"/>
      <c r="X407" s="36"/>
      <c r="Y407" s="36"/>
      <c r="Z407" s="36"/>
      <c r="AA407" s="36"/>
      <c r="AB407" s="36"/>
      <c r="AD407" s="36"/>
      <c r="AE407" s="59"/>
      <c r="AF407" s="59"/>
      <c r="AG407" s="36"/>
      <c r="BT407" s="267"/>
      <c r="BV407" s="282"/>
      <c r="BW407" s="369"/>
      <c r="BX407" s="369"/>
      <c r="BY407" s="369"/>
      <c r="BZ407" s="369"/>
      <c r="CA407" s="369"/>
      <c r="CB407" s="369"/>
      <c r="CC407" s="369"/>
      <c r="CD407" s="369"/>
      <c r="CE407" s="369"/>
      <c r="CF407" s="369"/>
      <c r="CG407" s="369"/>
      <c r="CH407" s="369"/>
      <c r="CI407" s="369"/>
      <c r="CJ407" s="369"/>
      <c r="CK407" s="369"/>
      <c r="CL407" s="369"/>
      <c r="CM407" s="369"/>
      <c r="CN407" s="369"/>
      <c r="CO407" s="369"/>
      <c r="CP407" s="369"/>
      <c r="CQ407" s="369"/>
      <c r="CR407" s="369"/>
      <c r="CS407" s="369"/>
    </row>
    <row r="408" spans="1:97" s="22" customFormat="1">
      <c r="A408"/>
      <c r="B408" s="36"/>
      <c r="C408" s="36"/>
      <c r="D408" s="36"/>
      <c r="E408" s="36"/>
      <c r="F408" s="36"/>
      <c r="G408" s="36"/>
      <c r="H408" s="36"/>
      <c r="I408" s="36"/>
      <c r="J408" s="36"/>
      <c r="K408" s="36"/>
      <c r="L408" s="36"/>
      <c r="M408" s="36"/>
      <c r="N408" s="36"/>
      <c r="O408" s="36"/>
      <c r="P408" s="36"/>
      <c r="Q408" s="36"/>
      <c r="R408" s="36"/>
      <c r="S408" s="36"/>
      <c r="T408" s="36"/>
      <c r="U408" s="36"/>
      <c r="V408" s="36"/>
      <c r="W408" s="36"/>
      <c r="X408" s="36"/>
      <c r="Y408" s="36"/>
      <c r="Z408" s="36"/>
      <c r="AA408" s="36"/>
      <c r="AB408" s="36"/>
      <c r="AD408" s="36"/>
      <c r="AE408" s="59"/>
      <c r="AF408" s="59"/>
      <c r="AG408" s="36"/>
      <c r="BT408" s="267"/>
      <c r="BV408" s="282"/>
      <c r="BW408" s="369"/>
      <c r="BX408" s="369"/>
      <c r="BY408" s="369"/>
      <c r="BZ408" s="369"/>
      <c r="CA408" s="369"/>
      <c r="CB408" s="369"/>
      <c r="CC408" s="369"/>
      <c r="CD408" s="369"/>
      <c r="CE408" s="369"/>
      <c r="CF408" s="369"/>
      <c r="CG408" s="369"/>
      <c r="CH408" s="369"/>
      <c r="CI408" s="369"/>
      <c r="CJ408" s="369"/>
      <c r="CK408" s="369"/>
      <c r="CL408" s="369"/>
      <c r="CM408" s="369"/>
      <c r="CN408" s="369"/>
      <c r="CO408" s="369"/>
      <c r="CP408" s="369"/>
      <c r="CQ408" s="369"/>
      <c r="CR408" s="369"/>
      <c r="CS408" s="369"/>
    </row>
    <row r="409" spans="1:97" s="22" customFormat="1">
      <c r="A409"/>
      <c r="B409" s="36"/>
      <c r="C409" s="36"/>
      <c r="D409" s="36"/>
      <c r="E409" s="36"/>
      <c r="F409" s="36"/>
      <c r="G409" s="36"/>
      <c r="H409" s="36"/>
      <c r="I409" s="36"/>
      <c r="J409" s="36"/>
      <c r="K409" s="36"/>
      <c r="L409" s="36"/>
      <c r="M409" s="36"/>
      <c r="N409" s="36"/>
      <c r="O409" s="36"/>
      <c r="P409" s="36"/>
      <c r="Q409" s="36"/>
      <c r="R409" s="36"/>
      <c r="S409" s="36"/>
      <c r="T409" s="36"/>
      <c r="U409" s="36"/>
      <c r="V409" s="36"/>
      <c r="W409" s="36"/>
      <c r="X409" s="36"/>
      <c r="Y409" s="36"/>
      <c r="Z409" s="36"/>
      <c r="AA409" s="36"/>
      <c r="AB409" s="36"/>
      <c r="AD409" s="36"/>
      <c r="AE409" s="59"/>
      <c r="AF409" s="59"/>
      <c r="AG409" s="36"/>
      <c r="BT409" s="267"/>
      <c r="BV409" s="282"/>
      <c r="BW409" s="369"/>
      <c r="BX409" s="369"/>
      <c r="BY409" s="369"/>
      <c r="BZ409" s="369"/>
      <c r="CA409" s="369"/>
      <c r="CB409" s="369"/>
      <c r="CC409" s="369"/>
      <c r="CD409" s="369"/>
      <c r="CE409" s="369"/>
      <c r="CF409" s="369"/>
      <c r="CG409" s="369"/>
      <c r="CH409" s="369"/>
      <c r="CI409" s="369"/>
      <c r="CJ409" s="369"/>
      <c r="CK409" s="369"/>
      <c r="CL409" s="369"/>
      <c r="CM409" s="369"/>
      <c r="CN409" s="369"/>
      <c r="CO409" s="369"/>
      <c r="CP409" s="369"/>
      <c r="CQ409" s="369"/>
      <c r="CR409" s="369"/>
      <c r="CS409" s="369"/>
    </row>
    <row r="410" spans="1:97" s="22" customFormat="1">
      <c r="A410"/>
      <c r="B410" s="36"/>
      <c r="C410" s="36"/>
      <c r="D410" s="36"/>
      <c r="E410" s="36"/>
      <c r="F410" s="36"/>
      <c r="G410" s="36"/>
      <c r="H410" s="36"/>
      <c r="I410" s="36"/>
      <c r="J410" s="36"/>
      <c r="K410" s="36"/>
      <c r="L410" s="36"/>
      <c r="M410" s="36"/>
      <c r="N410" s="36"/>
      <c r="O410" s="36"/>
      <c r="P410" s="36"/>
      <c r="Q410" s="36"/>
      <c r="R410" s="36"/>
      <c r="S410" s="36"/>
      <c r="T410" s="36"/>
      <c r="U410" s="36"/>
      <c r="V410" s="36"/>
      <c r="W410" s="36"/>
      <c r="X410" s="36"/>
      <c r="Y410" s="36"/>
      <c r="Z410" s="36"/>
      <c r="AA410" s="36"/>
      <c r="AB410" s="36"/>
      <c r="AD410" s="36"/>
      <c r="AE410" s="59"/>
      <c r="AF410" s="59"/>
      <c r="AG410" s="36"/>
      <c r="BT410" s="267"/>
      <c r="BV410" s="282"/>
      <c r="BW410" s="369"/>
      <c r="BX410" s="369"/>
      <c r="BY410" s="369"/>
      <c r="BZ410" s="369"/>
      <c r="CA410" s="369"/>
      <c r="CB410" s="369"/>
      <c r="CC410" s="369"/>
      <c r="CD410" s="369"/>
      <c r="CE410" s="369"/>
      <c r="CF410" s="369"/>
      <c r="CG410" s="369"/>
      <c r="CH410" s="369"/>
      <c r="CI410" s="369"/>
      <c r="CJ410" s="369"/>
      <c r="CK410" s="369"/>
      <c r="CL410" s="369"/>
      <c r="CM410" s="369"/>
      <c r="CN410" s="369"/>
      <c r="CO410" s="369"/>
      <c r="CP410" s="369"/>
      <c r="CQ410" s="369"/>
      <c r="CR410" s="369"/>
      <c r="CS410" s="369"/>
    </row>
    <row r="411" spans="1:97" s="22" customFormat="1">
      <c r="A411"/>
      <c r="B411" s="36"/>
      <c r="C411" s="36"/>
      <c r="D411" s="36"/>
      <c r="E411" s="36"/>
      <c r="F411" s="36"/>
      <c r="G411" s="36"/>
      <c r="H411" s="36"/>
      <c r="I411" s="36"/>
      <c r="J411" s="36"/>
      <c r="K411" s="36"/>
      <c r="L411" s="36"/>
      <c r="M411" s="36"/>
      <c r="N411" s="36"/>
      <c r="O411" s="36"/>
      <c r="P411" s="36"/>
      <c r="Q411" s="36"/>
      <c r="R411" s="36"/>
      <c r="S411" s="36"/>
      <c r="T411" s="36"/>
      <c r="U411" s="36"/>
      <c r="V411" s="36"/>
      <c r="W411" s="36"/>
      <c r="X411" s="36"/>
      <c r="Y411" s="36"/>
      <c r="Z411" s="36"/>
      <c r="AA411" s="36"/>
      <c r="AB411" s="36"/>
      <c r="AD411" s="36"/>
      <c r="AE411" s="59"/>
      <c r="AF411" s="59"/>
      <c r="AG411" s="36"/>
      <c r="BT411" s="267"/>
      <c r="BV411" s="282"/>
      <c r="BW411" s="369"/>
      <c r="BX411" s="369"/>
      <c r="BY411" s="369"/>
      <c r="BZ411" s="369"/>
      <c r="CA411" s="369"/>
      <c r="CB411" s="369"/>
      <c r="CC411" s="369"/>
      <c r="CD411" s="369"/>
      <c r="CE411" s="369"/>
      <c r="CF411" s="369"/>
      <c r="CG411" s="369"/>
      <c r="CH411" s="369"/>
      <c r="CI411" s="369"/>
      <c r="CJ411" s="369"/>
      <c r="CK411" s="369"/>
      <c r="CL411" s="369"/>
      <c r="CM411" s="369"/>
      <c r="CN411" s="369"/>
      <c r="CO411" s="369"/>
      <c r="CP411" s="369"/>
      <c r="CQ411" s="369"/>
      <c r="CR411" s="369"/>
      <c r="CS411" s="369"/>
    </row>
    <row r="412" spans="1:97" s="22" customFormat="1">
      <c r="A412"/>
      <c r="B412" s="36"/>
      <c r="C412" s="36"/>
      <c r="D412" s="36"/>
      <c r="E412" s="36"/>
      <c r="F412" s="36"/>
      <c r="G412" s="36"/>
      <c r="H412" s="36"/>
      <c r="I412" s="36"/>
      <c r="J412" s="36"/>
      <c r="K412" s="36"/>
      <c r="L412" s="36"/>
      <c r="M412" s="36"/>
      <c r="N412" s="36"/>
      <c r="O412" s="36"/>
      <c r="P412" s="36"/>
      <c r="Q412" s="36"/>
      <c r="R412" s="36"/>
      <c r="S412" s="36"/>
      <c r="T412" s="36"/>
      <c r="U412" s="36"/>
      <c r="V412" s="36"/>
      <c r="W412" s="36"/>
      <c r="X412" s="36"/>
      <c r="Y412" s="36"/>
      <c r="Z412" s="36"/>
      <c r="AA412" s="36"/>
      <c r="AB412" s="36"/>
      <c r="AD412" s="36"/>
      <c r="AE412" s="59"/>
      <c r="AF412" s="59"/>
      <c r="AG412" s="36"/>
      <c r="BT412" s="267"/>
      <c r="BV412" s="282"/>
      <c r="BW412" s="369"/>
      <c r="BX412" s="369"/>
      <c r="BY412" s="369"/>
      <c r="BZ412" s="369"/>
      <c r="CA412" s="369"/>
      <c r="CB412" s="369"/>
      <c r="CC412" s="369"/>
      <c r="CD412" s="369"/>
      <c r="CE412" s="369"/>
      <c r="CF412" s="369"/>
      <c r="CG412" s="369"/>
      <c r="CH412" s="369"/>
      <c r="CI412" s="369"/>
      <c r="CJ412" s="369"/>
      <c r="CK412" s="369"/>
      <c r="CL412" s="369"/>
      <c r="CM412" s="369"/>
      <c r="CN412" s="369"/>
      <c r="CO412" s="369"/>
      <c r="CP412" s="369"/>
      <c r="CQ412" s="369"/>
      <c r="CR412" s="369"/>
      <c r="CS412" s="369"/>
    </row>
    <row r="413" spans="1:97" s="22" customFormat="1">
      <c r="A413"/>
      <c r="B413" s="36"/>
      <c r="C413" s="36"/>
      <c r="D413" s="36"/>
      <c r="E413" s="36"/>
      <c r="F413" s="36"/>
      <c r="G413" s="36"/>
      <c r="H413" s="36"/>
      <c r="I413" s="36"/>
      <c r="J413" s="36"/>
      <c r="K413" s="36"/>
      <c r="L413" s="36"/>
      <c r="M413" s="36"/>
      <c r="N413" s="36"/>
      <c r="O413" s="36"/>
      <c r="P413" s="36"/>
      <c r="Q413" s="36"/>
      <c r="R413" s="36"/>
      <c r="S413" s="36"/>
      <c r="T413" s="36"/>
      <c r="U413" s="36"/>
      <c r="V413" s="36"/>
      <c r="W413" s="36"/>
      <c r="X413" s="36"/>
      <c r="Y413" s="36"/>
      <c r="Z413" s="36"/>
      <c r="AA413" s="36"/>
      <c r="AB413" s="36"/>
      <c r="AD413" s="36"/>
      <c r="AE413" s="59"/>
      <c r="AF413" s="59"/>
      <c r="AG413" s="36"/>
      <c r="BT413" s="267"/>
      <c r="BV413" s="282"/>
      <c r="BW413" s="369"/>
      <c r="BX413" s="369"/>
      <c r="BY413" s="369"/>
      <c r="BZ413" s="369"/>
      <c r="CA413" s="369"/>
      <c r="CB413" s="369"/>
      <c r="CC413" s="369"/>
      <c r="CD413" s="369"/>
      <c r="CE413" s="369"/>
      <c r="CF413" s="369"/>
      <c r="CG413" s="369"/>
      <c r="CH413" s="369"/>
      <c r="CI413" s="369"/>
      <c r="CJ413" s="369"/>
      <c r="CK413" s="369"/>
      <c r="CL413" s="369"/>
      <c r="CM413" s="369"/>
      <c r="CN413" s="369"/>
      <c r="CO413" s="369"/>
      <c r="CP413" s="369"/>
      <c r="CQ413" s="369"/>
      <c r="CR413" s="369"/>
      <c r="CS413" s="369"/>
    </row>
    <row r="414" spans="1:97" s="22" customFormat="1">
      <c r="A414"/>
      <c r="B414" s="36"/>
      <c r="C414" s="36"/>
      <c r="D414" s="36"/>
      <c r="E414" s="36"/>
      <c r="F414" s="36"/>
      <c r="G414" s="36"/>
      <c r="H414" s="36"/>
      <c r="I414" s="36"/>
      <c r="J414" s="36"/>
      <c r="K414" s="36"/>
      <c r="L414" s="36"/>
      <c r="M414" s="36"/>
      <c r="N414" s="36"/>
      <c r="O414" s="36"/>
      <c r="P414" s="36"/>
      <c r="Q414" s="36"/>
      <c r="R414" s="36"/>
      <c r="S414" s="36"/>
      <c r="T414" s="36"/>
      <c r="U414" s="36"/>
      <c r="V414" s="36"/>
      <c r="W414" s="36"/>
      <c r="X414" s="36"/>
      <c r="Y414" s="36"/>
      <c r="Z414" s="36"/>
      <c r="AA414" s="36"/>
      <c r="AB414" s="36"/>
      <c r="AD414" s="36"/>
      <c r="AE414" s="59"/>
      <c r="AF414" s="59"/>
      <c r="AG414" s="36"/>
      <c r="BT414" s="267"/>
      <c r="BV414" s="282"/>
      <c r="BW414" s="369"/>
      <c r="BX414" s="369"/>
      <c r="BY414" s="369"/>
      <c r="BZ414" s="369"/>
      <c r="CA414" s="369"/>
      <c r="CB414" s="369"/>
      <c r="CC414" s="369"/>
      <c r="CD414" s="369"/>
      <c r="CE414" s="369"/>
      <c r="CF414" s="369"/>
      <c r="CG414" s="369"/>
      <c r="CH414" s="369"/>
      <c r="CI414" s="369"/>
      <c r="CJ414" s="369"/>
      <c r="CK414" s="369"/>
      <c r="CL414" s="369"/>
      <c r="CM414" s="369"/>
      <c r="CN414" s="369"/>
      <c r="CO414" s="369"/>
      <c r="CP414" s="369"/>
      <c r="CQ414" s="369"/>
      <c r="CR414" s="369"/>
      <c r="CS414" s="369"/>
    </row>
    <row r="415" spans="1:97" s="22" customFormat="1">
      <c r="A415"/>
      <c r="B415" s="36"/>
      <c r="C415" s="36"/>
      <c r="D415" s="36"/>
      <c r="E415" s="36"/>
      <c r="F415" s="36"/>
      <c r="G415" s="36"/>
      <c r="H415" s="36"/>
      <c r="I415" s="36"/>
      <c r="J415" s="36"/>
      <c r="K415" s="36"/>
      <c r="L415" s="36"/>
      <c r="M415" s="36"/>
      <c r="N415" s="36"/>
      <c r="O415" s="36"/>
      <c r="P415" s="36"/>
      <c r="Q415" s="36"/>
      <c r="R415" s="36"/>
      <c r="S415" s="36"/>
      <c r="T415" s="36"/>
      <c r="U415" s="36"/>
      <c r="V415" s="36"/>
      <c r="W415" s="36"/>
      <c r="X415" s="36"/>
      <c r="Y415" s="36"/>
      <c r="Z415" s="36"/>
      <c r="AA415" s="36"/>
      <c r="AB415" s="36"/>
      <c r="AD415" s="36"/>
      <c r="AE415" s="59"/>
      <c r="AF415" s="59"/>
      <c r="AG415" s="36"/>
      <c r="BT415" s="267"/>
      <c r="BV415" s="282"/>
      <c r="BW415" s="369"/>
      <c r="BX415" s="369"/>
      <c r="BY415" s="369"/>
      <c r="BZ415" s="369"/>
      <c r="CA415" s="369"/>
      <c r="CB415" s="369"/>
      <c r="CC415" s="369"/>
      <c r="CD415" s="369"/>
      <c r="CE415" s="369"/>
      <c r="CF415" s="369"/>
      <c r="CG415" s="369"/>
      <c r="CH415" s="369"/>
      <c r="CI415" s="369"/>
      <c r="CJ415" s="369"/>
      <c r="CK415" s="369"/>
      <c r="CL415" s="369"/>
      <c r="CM415" s="369"/>
      <c r="CN415" s="369"/>
      <c r="CO415" s="369"/>
      <c r="CP415" s="369"/>
      <c r="CQ415" s="369"/>
      <c r="CR415" s="369"/>
      <c r="CS415" s="369"/>
    </row>
    <row r="416" spans="1:97" s="22" customFormat="1">
      <c r="A416"/>
      <c r="B416" s="36"/>
      <c r="C416" s="36"/>
      <c r="D416" s="36"/>
      <c r="E416" s="36"/>
      <c r="F416" s="36"/>
      <c r="G416" s="36"/>
      <c r="H416" s="36"/>
      <c r="I416" s="36"/>
      <c r="J416" s="36"/>
      <c r="K416" s="36"/>
      <c r="L416" s="36"/>
      <c r="M416" s="36"/>
      <c r="N416" s="36"/>
      <c r="O416" s="36"/>
      <c r="P416" s="36"/>
      <c r="Q416" s="36"/>
      <c r="R416" s="36"/>
      <c r="S416" s="36"/>
      <c r="T416" s="36"/>
      <c r="U416" s="36"/>
      <c r="V416" s="36"/>
      <c r="W416" s="36"/>
      <c r="X416" s="36"/>
      <c r="Y416" s="36"/>
      <c r="Z416" s="36"/>
      <c r="AA416" s="36"/>
      <c r="AB416" s="36"/>
      <c r="AD416" s="36"/>
      <c r="AE416" s="59"/>
      <c r="AF416" s="59"/>
      <c r="AG416" s="36"/>
      <c r="BT416" s="267"/>
      <c r="BV416" s="282"/>
      <c r="BW416" s="369"/>
      <c r="BX416" s="369"/>
      <c r="BY416" s="369"/>
      <c r="BZ416" s="369"/>
      <c r="CA416" s="369"/>
      <c r="CB416" s="369"/>
      <c r="CC416" s="369"/>
      <c r="CD416" s="369"/>
      <c r="CE416" s="369"/>
      <c r="CF416" s="369"/>
      <c r="CG416" s="369"/>
      <c r="CH416" s="369"/>
      <c r="CI416" s="369"/>
      <c r="CJ416" s="369"/>
      <c r="CK416" s="369"/>
      <c r="CL416" s="369"/>
      <c r="CM416" s="369"/>
      <c r="CN416" s="369"/>
      <c r="CO416" s="369"/>
      <c r="CP416" s="369"/>
      <c r="CQ416" s="369"/>
      <c r="CR416" s="369"/>
      <c r="CS416" s="369"/>
    </row>
    <row r="417" spans="1:97" s="22" customFormat="1">
      <c r="A417"/>
      <c r="B417" s="36"/>
      <c r="C417" s="36"/>
      <c r="D417" s="36"/>
      <c r="E417" s="36"/>
      <c r="F417" s="36"/>
      <c r="G417" s="36"/>
      <c r="H417" s="36"/>
      <c r="I417" s="36"/>
      <c r="J417" s="36"/>
      <c r="K417" s="36"/>
      <c r="L417" s="36"/>
      <c r="M417" s="36"/>
      <c r="N417" s="36"/>
      <c r="O417" s="36"/>
      <c r="P417" s="36"/>
      <c r="Q417" s="36"/>
      <c r="R417" s="36"/>
      <c r="S417" s="36"/>
      <c r="T417" s="36"/>
      <c r="U417" s="36"/>
      <c r="V417" s="36"/>
      <c r="W417" s="36"/>
      <c r="X417" s="36"/>
      <c r="Y417" s="36"/>
      <c r="Z417" s="36"/>
      <c r="AA417" s="36"/>
      <c r="AB417" s="36"/>
      <c r="AD417" s="36"/>
      <c r="AE417" s="59"/>
      <c r="AF417" s="59"/>
      <c r="AG417" s="36"/>
      <c r="BT417" s="267"/>
      <c r="BV417" s="282"/>
      <c r="BW417" s="369"/>
      <c r="BX417" s="369"/>
      <c r="BY417" s="369"/>
      <c r="BZ417" s="369"/>
      <c r="CA417" s="369"/>
      <c r="CB417" s="369"/>
      <c r="CC417" s="369"/>
      <c r="CD417" s="369"/>
      <c r="CE417" s="369"/>
      <c r="CF417" s="369"/>
      <c r="CG417" s="369"/>
      <c r="CH417" s="369"/>
      <c r="CI417" s="369"/>
      <c r="CJ417" s="369"/>
      <c r="CK417" s="369"/>
      <c r="CL417" s="369"/>
      <c r="CM417" s="369"/>
      <c r="CN417" s="369"/>
      <c r="CO417" s="369"/>
      <c r="CP417" s="369"/>
      <c r="CQ417" s="369"/>
      <c r="CR417" s="369"/>
      <c r="CS417" s="369"/>
    </row>
    <row r="418" spans="1:97" s="22" customFormat="1">
      <c r="A418"/>
      <c r="B418" s="36"/>
      <c r="C418" s="36"/>
      <c r="D418" s="36"/>
      <c r="E418" s="36"/>
      <c r="F418" s="36"/>
      <c r="G418" s="36"/>
      <c r="H418" s="36"/>
      <c r="I418" s="36"/>
      <c r="J418" s="36"/>
      <c r="K418" s="36"/>
      <c r="L418" s="36"/>
      <c r="M418" s="36"/>
      <c r="N418" s="36"/>
      <c r="O418" s="36"/>
      <c r="P418" s="36"/>
      <c r="Q418" s="36"/>
      <c r="R418" s="36"/>
      <c r="S418" s="36"/>
      <c r="T418" s="36"/>
      <c r="U418" s="36"/>
      <c r="V418" s="36"/>
      <c r="W418" s="36"/>
      <c r="X418" s="36"/>
      <c r="Y418" s="36"/>
      <c r="Z418" s="36"/>
      <c r="AA418" s="36"/>
      <c r="AB418" s="36"/>
      <c r="AD418" s="36"/>
      <c r="AE418" s="59"/>
      <c r="AF418" s="59"/>
      <c r="AG418" s="36"/>
      <c r="BT418" s="267"/>
      <c r="BV418" s="282"/>
      <c r="BW418" s="369"/>
      <c r="BX418" s="369"/>
      <c r="BY418" s="369"/>
      <c r="BZ418" s="369"/>
      <c r="CA418" s="369"/>
      <c r="CB418" s="369"/>
      <c r="CC418" s="369"/>
      <c r="CD418" s="369"/>
      <c r="CE418" s="369"/>
      <c r="CF418" s="369"/>
      <c r="CG418" s="369"/>
      <c r="CH418" s="369"/>
      <c r="CI418" s="369"/>
      <c r="CJ418" s="369"/>
      <c r="CK418" s="369"/>
      <c r="CL418" s="369"/>
      <c r="CM418" s="369"/>
      <c r="CN418" s="369"/>
      <c r="CO418" s="369"/>
      <c r="CP418" s="369"/>
      <c r="CQ418" s="369"/>
      <c r="CR418" s="369"/>
      <c r="CS418" s="369"/>
    </row>
    <row r="419" spans="1:97" s="22" customFormat="1">
      <c r="A419"/>
      <c r="B419" s="36"/>
      <c r="C419" s="36"/>
      <c r="D419" s="36"/>
      <c r="E419" s="36"/>
      <c r="F419" s="36"/>
      <c r="G419" s="36"/>
      <c r="H419" s="36"/>
      <c r="I419" s="36"/>
      <c r="J419" s="36"/>
      <c r="K419" s="36"/>
      <c r="L419" s="36"/>
      <c r="M419" s="36"/>
      <c r="N419" s="36"/>
      <c r="O419" s="36"/>
      <c r="P419" s="36"/>
      <c r="Q419" s="36"/>
      <c r="R419" s="36"/>
      <c r="S419" s="36"/>
      <c r="T419" s="36"/>
      <c r="U419" s="36"/>
      <c r="V419" s="36"/>
      <c r="W419" s="36"/>
      <c r="X419" s="36"/>
      <c r="Y419" s="36"/>
      <c r="Z419" s="36"/>
      <c r="AA419" s="36"/>
      <c r="AB419" s="36"/>
      <c r="AD419" s="36"/>
      <c r="AE419" s="59"/>
      <c r="AF419" s="59"/>
      <c r="AG419" s="36"/>
      <c r="BT419" s="267"/>
      <c r="BV419" s="282"/>
      <c r="BW419" s="369"/>
      <c r="BX419" s="369"/>
      <c r="BY419" s="369"/>
      <c r="BZ419" s="369"/>
      <c r="CA419" s="369"/>
      <c r="CB419" s="369"/>
      <c r="CC419" s="369"/>
      <c r="CD419" s="369"/>
      <c r="CE419" s="369"/>
      <c r="CF419" s="369"/>
      <c r="CG419" s="369"/>
      <c r="CH419" s="369"/>
      <c r="CI419" s="369"/>
      <c r="CJ419" s="369"/>
      <c r="CK419" s="369"/>
      <c r="CL419" s="369"/>
      <c r="CM419" s="369"/>
      <c r="CN419" s="369"/>
      <c r="CO419" s="369"/>
      <c r="CP419" s="369"/>
      <c r="CQ419" s="369"/>
      <c r="CR419" s="369"/>
      <c r="CS419" s="369"/>
    </row>
    <row r="420" spans="1:97" s="22" customFormat="1">
      <c r="A420"/>
      <c r="B420" s="36"/>
      <c r="C420" s="36"/>
      <c r="D420" s="36"/>
      <c r="E420" s="36"/>
      <c r="F420" s="36"/>
      <c r="G420" s="36"/>
      <c r="H420" s="36"/>
      <c r="I420" s="36"/>
      <c r="J420" s="36"/>
      <c r="K420" s="36"/>
      <c r="L420" s="36"/>
      <c r="M420" s="36"/>
      <c r="N420" s="36"/>
      <c r="O420" s="36"/>
      <c r="P420" s="36"/>
      <c r="Q420" s="36"/>
      <c r="R420" s="36"/>
      <c r="S420" s="36"/>
      <c r="T420" s="36"/>
      <c r="U420" s="36"/>
      <c r="V420" s="36"/>
      <c r="W420" s="36"/>
      <c r="X420" s="36"/>
      <c r="Y420" s="36"/>
      <c r="Z420" s="36"/>
      <c r="AA420" s="36"/>
      <c r="AB420" s="36"/>
      <c r="AD420" s="36"/>
      <c r="AE420" s="59"/>
      <c r="AF420" s="59"/>
      <c r="AG420" s="36"/>
      <c r="BT420" s="267"/>
      <c r="BV420" s="282"/>
      <c r="BW420" s="369"/>
      <c r="BX420" s="369"/>
      <c r="BY420" s="369"/>
      <c r="BZ420" s="369"/>
      <c r="CA420" s="369"/>
      <c r="CB420" s="369"/>
      <c r="CC420" s="369"/>
      <c r="CD420" s="369"/>
      <c r="CE420" s="369"/>
      <c r="CF420" s="369"/>
      <c r="CG420" s="369"/>
      <c r="CH420" s="369"/>
      <c r="CI420" s="369"/>
      <c r="CJ420" s="369"/>
      <c r="CK420" s="369"/>
      <c r="CL420" s="369"/>
      <c r="CM420" s="369"/>
      <c r="CN420" s="369"/>
      <c r="CO420" s="369"/>
      <c r="CP420" s="369"/>
      <c r="CQ420" s="369"/>
      <c r="CR420" s="369"/>
      <c r="CS420" s="369"/>
    </row>
    <row r="421" spans="1:97" s="22" customFormat="1">
      <c r="A421"/>
      <c r="B421" s="36"/>
      <c r="C421" s="36"/>
      <c r="D421" s="36"/>
      <c r="E421" s="36"/>
      <c r="F421" s="36"/>
      <c r="G421" s="36"/>
      <c r="H421" s="36"/>
      <c r="I421" s="36"/>
      <c r="J421" s="36"/>
      <c r="K421" s="36"/>
      <c r="L421" s="36"/>
      <c r="M421" s="36"/>
      <c r="N421" s="36"/>
      <c r="O421" s="36"/>
      <c r="P421" s="36"/>
      <c r="Q421" s="36"/>
      <c r="R421" s="36"/>
      <c r="S421" s="36"/>
      <c r="T421" s="36"/>
      <c r="U421" s="36"/>
      <c r="V421" s="36"/>
      <c r="W421" s="36"/>
      <c r="X421" s="36"/>
      <c r="Y421" s="36"/>
      <c r="Z421" s="36"/>
      <c r="AA421" s="36"/>
      <c r="AB421" s="36"/>
      <c r="AD421" s="36"/>
      <c r="AE421" s="59"/>
      <c r="AF421" s="59"/>
      <c r="AG421" s="36"/>
      <c r="BT421" s="267"/>
      <c r="BV421" s="282"/>
      <c r="BW421" s="369"/>
      <c r="BX421" s="369"/>
      <c r="BY421" s="369"/>
      <c r="BZ421" s="369"/>
      <c r="CA421" s="369"/>
      <c r="CB421" s="369"/>
      <c r="CC421" s="369"/>
      <c r="CD421" s="369"/>
      <c r="CE421" s="369"/>
      <c r="CF421" s="369"/>
      <c r="CG421" s="369"/>
      <c r="CH421" s="369"/>
      <c r="CI421" s="369"/>
      <c r="CJ421" s="369"/>
      <c r="CK421" s="369"/>
      <c r="CL421" s="369"/>
      <c r="CM421" s="369"/>
      <c r="CN421" s="369"/>
      <c r="CO421" s="369"/>
      <c r="CP421" s="369"/>
      <c r="CQ421" s="369"/>
      <c r="CR421" s="369"/>
      <c r="CS421" s="369"/>
    </row>
    <row r="422" spans="1:97" s="22" customFormat="1">
      <c r="A422"/>
      <c r="B422" s="36"/>
      <c r="C422" s="36"/>
      <c r="D422" s="36"/>
      <c r="E422" s="36"/>
      <c r="F422" s="36"/>
      <c r="G422" s="36"/>
      <c r="H422" s="36"/>
      <c r="I422" s="36"/>
      <c r="J422" s="36"/>
      <c r="K422" s="36"/>
      <c r="L422" s="36"/>
      <c r="M422" s="36"/>
      <c r="N422" s="36"/>
      <c r="O422" s="36"/>
      <c r="P422" s="36"/>
      <c r="Q422" s="36"/>
      <c r="R422" s="36"/>
      <c r="S422" s="36"/>
      <c r="T422" s="36"/>
      <c r="U422" s="36"/>
      <c r="V422" s="36"/>
      <c r="W422" s="36"/>
      <c r="X422" s="36"/>
      <c r="Y422" s="36"/>
      <c r="Z422" s="36"/>
      <c r="AA422" s="36"/>
      <c r="AB422" s="36"/>
      <c r="AD422" s="36"/>
      <c r="AE422" s="59"/>
      <c r="AF422" s="59"/>
      <c r="AG422" s="36"/>
      <c r="BT422" s="267"/>
      <c r="BV422" s="282"/>
      <c r="BW422" s="369"/>
      <c r="BX422" s="369"/>
      <c r="BY422" s="369"/>
      <c r="BZ422" s="369"/>
      <c r="CA422" s="369"/>
      <c r="CB422" s="369"/>
      <c r="CC422" s="369"/>
      <c r="CD422" s="369"/>
      <c r="CE422" s="369"/>
      <c r="CF422" s="369"/>
      <c r="CG422" s="369"/>
      <c r="CH422" s="369"/>
      <c r="CI422" s="369"/>
      <c r="CJ422" s="369"/>
      <c r="CK422" s="369"/>
      <c r="CL422" s="369"/>
      <c r="CM422" s="369"/>
      <c r="CN422" s="369"/>
      <c r="CO422" s="369"/>
      <c r="CP422" s="369"/>
      <c r="CQ422" s="369"/>
      <c r="CR422" s="369"/>
      <c r="CS422" s="369"/>
    </row>
    <row r="423" spans="1:97" s="22" customFormat="1">
      <c r="A423"/>
      <c r="B423" s="36"/>
      <c r="C423" s="36"/>
      <c r="D423" s="36"/>
      <c r="E423" s="36"/>
      <c r="F423" s="36"/>
      <c r="G423" s="36"/>
      <c r="H423" s="36"/>
      <c r="I423" s="36"/>
      <c r="J423" s="36"/>
      <c r="K423" s="36"/>
      <c r="L423" s="36"/>
      <c r="M423" s="36"/>
      <c r="N423" s="36"/>
      <c r="O423" s="36"/>
      <c r="P423" s="36"/>
      <c r="Q423" s="36"/>
      <c r="R423" s="36"/>
      <c r="S423" s="36"/>
      <c r="T423" s="36"/>
      <c r="U423" s="36"/>
      <c r="V423" s="36"/>
      <c r="W423" s="36"/>
      <c r="X423" s="36"/>
      <c r="Y423" s="36"/>
      <c r="Z423" s="36"/>
      <c r="AA423" s="36"/>
      <c r="AB423" s="36"/>
      <c r="AD423" s="36"/>
      <c r="AE423" s="59"/>
      <c r="AF423" s="59"/>
      <c r="AG423" s="36"/>
      <c r="BT423" s="267"/>
      <c r="BV423" s="282"/>
      <c r="BW423" s="369"/>
      <c r="BX423" s="369"/>
      <c r="BY423" s="369"/>
      <c r="BZ423" s="369"/>
      <c r="CA423" s="369"/>
      <c r="CB423" s="369"/>
      <c r="CC423" s="369"/>
      <c r="CD423" s="369"/>
      <c r="CE423" s="369"/>
      <c r="CF423" s="369"/>
      <c r="CG423" s="369"/>
      <c r="CH423" s="369"/>
      <c r="CI423" s="369"/>
      <c r="CJ423" s="369"/>
      <c r="CK423" s="369"/>
      <c r="CL423" s="369"/>
      <c r="CM423" s="369"/>
      <c r="CN423" s="369"/>
      <c r="CO423" s="369"/>
      <c r="CP423" s="369"/>
      <c r="CQ423" s="369"/>
      <c r="CR423" s="369"/>
      <c r="CS423" s="369"/>
    </row>
    <row r="424" spans="1:97" s="22" customFormat="1">
      <c r="A424"/>
      <c r="B424" s="36"/>
      <c r="C424" s="36"/>
      <c r="D424" s="36"/>
      <c r="E424" s="36"/>
      <c r="F424" s="36"/>
      <c r="G424" s="36"/>
      <c r="H424" s="36"/>
      <c r="I424" s="36"/>
      <c r="J424" s="36"/>
      <c r="K424" s="36"/>
      <c r="L424" s="36"/>
      <c r="M424" s="36"/>
      <c r="N424" s="36"/>
      <c r="O424" s="36"/>
      <c r="P424" s="36"/>
      <c r="Q424" s="36"/>
      <c r="R424" s="36"/>
      <c r="S424" s="36"/>
      <c r="T424" s="36"/>
      <c r="U424" s="36"/>
      <c r="V424" s="36"/>
      <c r="W424" s="36"/>
      <c r="X424" s="36"/>
      <c r="Y424" s="36"/>
      <c r="Z424" s="36"/>
      <c r="AA424" s="36"/>
      <c r="AB424" s="36"/>
      <c r="AD424" s="36"/>
      <c r="AE424" s="59"/>
      <c r="AF424" s="59"/>
      <c r="AG424" s="36"/>
      <c r="BT424" s="267"/>
      <c r="BV424" s="282"/>
      <c r="BW424" s="369"/>
      <c r="BX424" s="369"/>
      <c r="BY424" s="369"/>
      <c r="BZ424" s="369"/>
      <c r="CA424" s="369"/>
      <c r="CB424" s="369"/>
      <c r="CC424" s="369"/>
      <c r="CD424" s="369"/>
      <c r="CE424" s="369"/>
      <c r="CF424" s="369"/>
      <c r="CG424" s="369"/>
      <c r="CH424" s="369"/>
      <c r="CI424" s="369"/>
      <c r="CJ424" s="369"/>
      <c r="CK424" s="369"/>
      <c r="CL424" s="369"/>
      <c r="CM424" s="369"/>
      <c r="CN424" s="369"/>
      <c r="CO424" s="369"/>
      <c r="CP424" s="369"/>
      <c r="CQ424" s="369"/>
      <c r="CR424" s="369"/>
      <c r="CS424" s="369"/>
    </row>
    <row r="425" spans="1:97" s="22" customFormat="1">
      <c r="A425"/>
      <c r="B425" s="36"/>
      <c r="C425" s="36"/>
      <c r="D425" s="36"/>
      <c r="E425" s="36"/>
      <c r="F425" s="36"/>
      <c r="G425" s="36"/>
      <c r="H425" s="36"/>
      <c r="I425" s="36"/>
      <c r="J425" s="36"/>
      <c r="K425" s="36"/>
      <c r="L425" s="36"/>
      <c r="M425" s="36"/>
      <c r="N425" s="36"/>
      <c r="O425" s="36"/>
      <c r="P425" s="36"/>
      <c r="Q425" s="36"/>
      <c r="R425" s="36"/>
      <c r="S425" s="36"/>
      <c r="T425" s="36"/>
      <c r="U425" s="36"/>
      <c r="V425" s="36"/>
      <c r="W425" s="36"/>
      <c r="X425" s="36"/>
      <c r="Y425" s="36"/>
      <c r="Z425" s="36"/>
      <c r="AA425" s="36"/>
      <c r="AB425" s="36"/>
      <c r="AD425" s="36"/>
      <c r="AE425" s="59"/>
      <c r="AF425" s="59"/>
      <c r="AG425" s="36"/>
      <c r="BT425" s="267"/>
      <c r="BV425" s="282"/>
      <c r="BW425" s="369"/>
      <c r="BX425" s="369"/>
      <c r="BY425" s="369"/>
      <c r="BZ425" s="369"/>
      <c r="CA425" s="369"/>
      <c r="CB425" s="369"/>
      <c r="CC425" s="369"/>
      <c r="CD425" s="369"/>
      <c r="CE425" s="369"/>
      <c r="CF425" s="369"/>
      <c r="CG425" s="369"/>
      <c r="CH425" s="369"/>
      <c r="CI425" s="369"/>
      <c r="CJ425" s="369"/>
      <c r="CK425" s="369"/>
      <c r="CL425" s="369"/>
      <c r="CM425" s="369"/>
      <c r="CN425" s="369"/>
      <c r="CO425" s="369"/>
      <c r="CP425" s="369"/>
      <c r="CQ425" s="369"/>
      <c r="CR425" s="369"/>
      <c r="CS425" s="369"/>
    </row>
    <row r="426" spans="1:97" s="22" customFormat="1">
      <c r="A426"/>
      <c r="B426" s="36"/>
      <c r="C426" s="36"/>
      <c r="D426" s="36"/>
      <c r="E426" s="36"/>
      <c r="F426" s="36"/>
      <c r="G426" s="36"/>
      <c r="H426" s="36"/>
      <c r="I426" s="36"/>
      <c r="J426" s="36"/>
      <c r="K426" s="36"/>
      <c r="L426" s="36"/>
      <c r="M426" s="36"/>
      <c r="N426" s="36"/>
      <c r="O426" s="36"/>
      <c r="P426" s="36"/>
      <c r="Q426" s="36"/>
      <c r="R426" s="36"/>
      <c r="S426" s="36"/>
      <c r="T426" s="36"/>
      <c r="U426" s="36"/>
      <c r="V426" s="36"/>
      <c r="W426" s="36"/>
      <c r="X426" s="36"/>
      <c r="Y426" s="36"/>
      <c r="Z426" s="36"/>
      <c r="AA426" s="36"/>
      <c r="AB426" s="36"/>
      <c r="AD426" s="36"/>
      <c r="AE426" s="59"/>
      <c r="AF426" s="59"/>
      <c r="AG426" s="36"/>
      <c r="BT426" s="267"/>
      <c r="BV426" s="282"/>
      <c r="BW426" s="369"/>
      <c r="BX426" s="369"/>
      <c r="BY426" s="369"/>
      <c r="BZ426" s="369"/>
      <c r="CA426" s="369"/>
      <c r="CB426" s="369"/>
      <c r="CC426" s="369"/>
      <c r="CD426" s="369"/>
      <c r="CE426" s="369"/>
      <c r="CF426" s="369"/>
      <c r="CG426" s="369"/>
      <c r="CH426" s="369"/>
      <c r="CI426" s="369"/>
      <c r="CJ426" s="369"/>
      <c r="CK426" s="369"/>
      <c r="CL426" s="369"/>
      <c r="CM426" s="369"/>
      <c r="CN426" s="369"/>
      <c r="CO426" s="369"/>
      <c r="CP426" s="369"/>
      <c r="CQ426" s="369"/>
      <c r="CR426" s="369"/>
      <c r="CS426" s="369"/>
    </row>
    <row r="427" spans="1:97" s="22" customFormat="1">
      <c r="A427"/>
      <c r="B427" s="36"/>
      <c r="C427" s="36"/>
      <c r="D427" s="36"/>
      <c r="E427" s="36"/>
      <c r="F427" s="36"/>
      <c r="G427" s="36"/>
      <c r="H427" s="36"/>
      <c r="I427" s="36"/>
      <c r="J427" s="36"/>
      <c r="K427" s="36"/>
      <c r="L427" s="36"/>
      <c r="M427" s="36"/>
      <c r="N427" s="36"/>
      <c r="O427" s="36"/>
      <c r="P427" s="36"/>
      <c r="Q427" s="36"/>
      <c r="R427" s="36"/>
      <c r="S427" s="36"/>
      <c r="T427" s="36"/>
      <c r="U427" s="36"/>
      <c r="V427" s="36"/>
      <c r="W427" s="36"/>
      <c r="X427" s="36"/>
      <c r="Y427" s="36"/>
      <c r="Z427" s="36"/>
      <c r="AA427" s="36"/>
      <c r="AB427" s="36"/>
      <c r="AD427" s="36"/>
      <c r="AE427" s="59"/>
      <c r="AF427" s="59"/>
      <c r="AG427" s="36"/>
      <c r="BT427" s="267"/>
      <c r="BV427" s="282"/>
      <c r="BW427" s="369"/>
      <c r="BX427" s="369"/>
      <c r="BY427" s="369"/>
      <c r="BZ427" s="369"/>
      <c r="CA427" s="369"/>
      <c r="CB427" s="369"/>
      <c r="CC427" s="369"/>
      <c r="CD427" s="369"/>
      <c r="CE427" s="369"/>
      <c r="CF427" s="369"/>
      <c r="CG427" s="369"/>
      <c r="CH427" s="369"/>
      <c r="CI427" s="369"/>
      <c r="CJ427" s="369"/>
      <c r="CK427" s="369"/>
      <c r="CL427" s="369"/>
      <c r="CM427" s="369"/>
      <c r="CN427" s="369"/>
      <c r="CO427" s="369"/>
      <c r="CP427" s="369"/>
      <c r="CQ427" s="369"/>
      <c r="CR427" s="369"/>
      <c r="CS427" s="369"/>
    </row>
    <row r="428" spans="1:97" s="22" customFormat="1">
      <c r="A428"/>
      <c r="B428" s="36"/>
      <c r="C428" s="36"/>
      <c r="D428" s="36"/>
      <c r="E428" s="36"/>
      <c r="F428" s="36"/>
      <c r="G428" s="36"/>
      <c r="H428" s="36"/>
      <c r="I428" s="36"/>
      <c r="J428" s="36"/>
      <c r="K428" s="36"/>
      <c r="L428" s="36"/>
      <c r="M428" s="36"/>
      <c r="N428" s="36"/>
      <c r="O428" s="36"/>
      <c r="P428" s="36"/>
      <c r="Q428" s="36"/>
      <c r="R428" s="36"/>
      <c r="S428" s="36"/>
      <c r="T428" s="36"/>
      <c r="U428" s="36"/>
      <c r="V428" s="36"/>
      <c r="W428" s="36"/>
      <c r="X428" s="36"/>
      <c r="Y428" s="36"/>
      <c r="Z428" s="36"/>
      <c r="AA428" s="36"/>
      <c r="AB428" s="36"/>
      <c r="AD428" s="36"/>
      <c r="AE428" s="59"/>
      <c r="AF428" s="59"/>
      <c r="AG428" s="36"/>
      <c r="BT428" s="267"/>
      <c r="BV428" s="282"/>
      <c r="BW428" s="369"/>
      <c r="BX428" s="369"/>
      <c r="BY428" s="369"/>
      <c r="BZ428" s="369"/>
      <c r="CA428" s="369"/>
      <c r="CB428" s="369"/>
      <c r="CC428" s="369"/>
      <c r="CD428" s="369"/>
      <c r="CE428" s="369"/>
      <c r="CF428" s="369"/>
      <c r="CG428" s="369"/>
      <c r="CH428" s="369"/>
      <c r="CI428" s="369"/>
      <c r="CJ428" s="369"/>
      <c r="CK428" s="369"/>
      <c r="CL428" s="369"/>
      <c r="CM428" s="369"/>
      <c r="CN428" s="369"/>
      <c r="CO428" s="369"/>
      <c r="CP428" s="369"/>
      <c r="CQ428" s="369"/>
      <c r="CR428" s="369"/>
      <c r="CS428" s="369"/>
    </row>
    <row r="429" spans="1:97" s="22" customFormat="1">
      <c r="A429"/>
      <c r="B429" s="36"/>
      <c r="C429" s="36"/>
      <c r="D429" s="36"/>
      <c r="E429" s="36"/>
      <c r="F429" s="36"/>
      <c r="G429" s="36"/>
      <c r="H429" s="36"/>
      <c r="I429" s="36"/>
      <c r="J429" s="36"/>
      <c r="K429" s="36"/>
      <c r="L429" s="36"/>
      <c r="M429" s="36"/>
      <c r="N429" s="36"/>
      <c r="O429" s="36"/>
      <c r="P429" s="36"/>
      <c r="Q429" s="36"/>
      <c r="R429" s="36"/>
      <c r="S429" s="36"/>
      <c r="T429" s="36"/>
      <c r="U429" s="36"/>
      <c r="V429" s="36"/>
      <c r="W429" s="36"/>
      <c r="X429" s="36"/>
      <c r="Y429" s="36"/>
      <c r="Z429" s="36"/>
      <c r="AA429" s="36"/>
      <c r="AB429" s="36"/>
      <c r="AD429" s="36"/>
      <c r="AE429" s="59"/>
      <c r="AF429" s="59"/>
      <c r="AG429" s="36"/>
      <c r="BT429" s="267"/>
      <c r="BV429" s="282"/>
      <c r="BW429" s="369"/>
      <c r="BX429" s="369"/>
      <c r="BY429" s="369"/>
      <c r="BZ429" s="369"/>
      <c r="CA429" s="369"/>
      <c r="CB429" s="369"/>
      <c r="CC429" s="369"/>
      <c r="CD429" s="369"/>
      <c r="CE429" s="369"/>
      <c r="CF429" s="369"/>
      <c r="CG429" s="369"/>
      <c r="CH429" s="369"/>
      <c r="CI429" s="369"/>
      <c r="CJ429" s="369"/>
      <c r="CK429" s="369"/>
      <c r="CL429" s="369"/>
      <c r="CM429" s="369"/>
      <c r="CN429" s="369"/>
      <c r="CO429" s="369"/>
      <c r="CP429" s="369"/>
      <c r="CQ429" s="369"/>
      <c r="CR429" s="369"/>
      <c r="CS429" s="369"/>
    </row>
    <row r="430" spans="1:97" s="22" customFormat="1">
      <c r="A430"/>
      <c r="B430" s="36"/>
      <c r="C430" s="36"/>
      <c r="D430" s="36"/>
      <c r="E430" s="36"/>
      <c r="F430" s="36"/>
      <c r="G430" s="36"/>
      <c r="H430" s="36"/>
      <c r="I430" s="36"/>
      <c r="J430" s="36"/>
      <c r="K430" s="36"/>
      <c r="L430" s="36"/>
      <c r="M430" s="36"/>
      <c r="N430" s="36"/>
      <c r="O430" s="36"/>
      <c r="P430" s="36"/>
      <c r="Q430" s="36"/>
      <c r="R430" s="36"/>
      <c r="S430" s="36"/>
      <c r="T430" s="36"/>
      <c r="U430" s="36"/>
      <c r="V430" s="36"/>
      <c r="W430" s="36"/>
      <c r="X430" s="36"/>
      <c r="Y430" s="36"/>
      <c r="Z430" s="36"/>
      <c r="AA430" s="36"/>
      <c r="AB430" s="36"/>
      <c r="AD430" s="36"/>
      <c r="AE430" s="59"/>
      <c r="AF430" s="59"/>
      <c r="AG430" s="36"/>
      <c r="BT430" s="267"/>
      <c r="BV430" s="282"/>
      <c r="BW430" s="369"/>
      <c r="BX430" s="369"/>
      <c r="BY430" s="369"/>
      <c r="BZ430" s="369"/>
      <c r="CA430" s="369"/>
      <c r="CB430" s="369"/>
      <c r="CC430" s="369"/>
      <c r="CD430" s="369"/>
      <c r="CE430" s="369"/>
      <c r="CF430" s="369"/>
      <c r="CG430" s="369"/>
      <c r="CH430" s="369"/>
      <c r="CI430" s="369"/>
      <c r="CJ430" s="369"/>
      <c r="CK430" s="369"/>
      <c r="CL430" s="369"/>
      <c r="CM430" s="369"/>
      <c r="CN430" s="369"/>
      <c r="CO430" s="369"/>
      <c r="CP430" s="369"/>
      <c r="CQ430" s="369"/>
      <c r="CR430" s="369"/>
      <c r="CS430" s="369"/>
    </row>
    <row r="431" spans="1:97" s="22" customFormat="1">
      <c r="A431"/>
      <c r="B431" s="36"/>
      <c r="C431" s="36"/>
      <c r="D431" s="36"/>
      <c r="E431" s="36"/>
      <c r="F431" s="36"/>
      <c r="G431" s="36"/>
      <c r="H431" s="36"/>
      <c r="I431" s="36"/>
      <c r="J431" s="36"/>
      <c r="K431" s="36"/>
      <c r="L431" s="36"/>
      <c r="M431" s="36"/>
      <c r="N431" s="36"/>
      <c r="O431" s="36"/>
      <c r="P431" s="36"/>
      <c r="Q431" s="36"/>
      <c r="R431" s="36"/>
      <c r="S431" s="36"/>
      <c r="T431" s="36"/>
      <c r="U431" s="36"/>
      <c r="V431" s="36"/>
      <c r="W431" s="36"/>
      <c r="X431" s="36"/>
      <c r="Y431" s="36"/>
      <c r="Z431" s="36"/>
      <c r="AA431" s="36"/>
      <c r="AB431" s="36"/>
      <c r="AD431" s="36"/>
      <c r="AE431" s="59"/>
      <c r="AF431" s="59"/>
      <c r="AG431" s="36"/>
      <c r="BT431" s="267"/>
      <c r="BV431" s="282"/>
      <c r="BW431" s="369"/>
      <c r="BX431" s="369"/>
      <c r="BY431" s="369"/>
      <c r="BZ431" s="369"/>
      <c r="CA431" s="369"/>
      <c r="CB431" s="369"/>
      <c r="CC431" s="369"/>
      <c r="CD431" s="369"/>
      <c r="CE431" s="369"/>
      <c r="CF431" s="369"/>
      <c r="CG431" s="369"/>
      <c r="CH431" s="369"/>
      <c r="CI431" s="369"/>
      <c r="CJ431" s="369"/>
      <c r="CK431" s="369"/>
      <c r="CL431" s="369"/>
      <c r="CM431" s="369"/>
      <c r="CN431" s="369"/>
      <c r="CO431" s="369"/>
      <c r="CP431" s="369"/>
      <c r="CQ431" s="369"/>
      <c r="CR431" s="369"/>
      <c r="CS431" s="369"/>
    </row>
    <row r="432" spans="1:97" s="22" customFormat="1">
      <c r="A432"/>
      <c r="B432" s="36"/>
      <c r="C432" s="36"/>
      <c r="D432" s="36"/>
      <c r="E432" s="36"/>
      <c r="F432" s="36"/>
      <c r="G432" s="36"/>
      <c r="H432" s="36"/>
      <c r="I432" s="36"/>
      <c r="J432" s="36"/>
      <c r="K432" s="36"/>
      <c r="L432" s="36"/>
      <c r="M432" s="36"/>
      <c r="N432" s="36"/>
      <c r="O432" s="36"/>
      <c r="P432" s="36"/>
      <c r="Q432" s="36"/>
      <c r="R432" s="36"/>
      <c r="S432" s="36"/>
      <c r="T432" s="36"/>
      <c r="U432" s="36"/>
      <c r="V432" s="36"/>
      <c r="W432" s="36"/>
      <c r="X432" s="36"/>
      <c r="Y432" s="36"/>
      <c r="Z432" s="36"/>
      <c r="AA432" s="36"/>
      <c r="AB432" s="36"/>
      <c r="AD432" s="36"/>
      <c r="AE432" s="59"/>
      <c r="AF432" s="59"/>
      <c r="AG432" s="36"/>
      <c r="BT432" s="267"/>
      <c r="BV432" s="282"/>
      <c r="BW432" s="369"/>
      <c r="BX432" s="369"/>
      <c r="BY432" s="369"/>
      <c r="BZ432" s="369"/>
      <c r="CA432" s="369"/>
      <c r="CB432" s="369"/>
      <c r="CC432" s="369"/>
      <c r="CD432" s="369"/>
      <c r="CE432" s="369"/>
      <c r="CF432" s="369"/>
      <c r="CG432" s="369"/>
      <c r="CH432" s="369"/>
      <c r="CI432" s="369"/>
      <c r="CJ432" s="369"/>
      <c r="CK432" s="369"/>
      <c r="CL432" s="369"/>
      <c r="CM432" s="369"/>
      <c r="CN432" s="369"/>
      <c r="CO432" s="369"/>
      <c r="CP432" s="369"/>
      <c r="CQ432" s="369"/>
      <c r="CR432" s="369"/>
      <c r="CS432" s="369"/>
    </row>
    <row r="433" spans="1:97" s="22" customFormat="1">
      <c r="A433"/>
      <c r="B433" s="36"/>
      <c r="C433" s="36"/>
      <c r="D433" s="36"/>
      <c r="E433" s="36"/>
      <c r="F433" s="36"/>
      <c r="G433" s="36"/>
      <c r="H433" s="36"/>
      <c r="I433" s="36"/>
      <c r="J433" s="36"/>
      <c r="K433" s="36"/>
      <c r="L433" s="36"/>
      <c r="M433" s="36"/>
      <c r="N433" s="36"/>
      <c r="O433" s="36"/>
      <c r="P433" s="36"/>
      <c r="Q433" s="36"/>
      <c r="R433" s="36"/>
      <c r="S433" s="36"/>
      <c r="T433" s="36"/>
      <c r="U433" s="36"/>
      <c r="V433" s="36"/>
      <c r="W433" s="36"/>
      <c r="X433" s="36"/>
      <c r="Y433" s="36"/>
      <c r="Z433" s="36"/>
      <c r="AA433" s="36"/>
      <c r="AB433" s="36"/>
      <c r="AD433" s="36"/>
      <c r="AE433" s="59"/>
      <c r="AF433" s="59"/>
      <c r="AG433" s="36"/>
      <c r="BT433" s="267"/>
      <c r="BV433" s="282"/>
      <c r="BW433" s="369"/>
      <c r="BX433" s="369"/>
      <c r="BY433" s="369"/>
      <c r="BZ433" s="369"/>
      <c r="CA433" s="369"/>
      <c r="CB433" s="369"/>
      <c r="CC433" s="369"/>
      <c r="CD433" s="369"/>
      <c r="CE433" s="369"/>
      <c r="CF433" s="369"/>
      <c r="CG433" s="369"/>
      <c r="CH433" s="369"/>
      <c r="CI433" s="369"/>
      <c r="CJ433" s="369"/>
      <c r="CK433" s="369"/>
      <c r="CL433" s="369"/>
      <c r="CM433" s="369"/>
      <c r="CN433" s="369"/>
      <c r="CO433" s="369"/>
      <c r="CP433" s="369"/>
      <c r="CQ433" s="369"/>
      <c r="CR433" s="369"/>
      <c r="CS433" s="369"/>
    </row>
    <row r="434" spans="1:97" s="22" customFormat="1">
      <c r="A434"/>
      <c r="B434" s="36"/>
      <c r="C434" s="36"/>
      <c r="D434" s="36"/>
      <c r="E434" s="36"/>
      <c r="F434" s="36"/>
      <c r="G434" s="36"/>
      <c r="H434" s="36"/>
      <c r="I434" s="36"/>
      <c r="J434" s="36"/>
      <c r="K434" s="36"/>
      <c r="L434" s="36"/>
      <c r="M434" s="36"/>
      <c r="N434" s="36"/>
      <c r="O434" s="36"/>
      <c r="P434" s="36"/>
      <c r="Q434" s="36"/>
      <c r="R434" s="36"/>
      <c r="S434" s="36"/>
      <c r="T434" s="36"/>
      <c r="U434" s="36"/>
      <c r="V434" s="36"/>
      <c r="W434" s="36"/>
      <c r="X434" s="36"/>
      <c r="Y434" s="36"/>
      <c r="Z434" s="36"/>
      <c r="AA434" s="36"/>
      <c r="AB434" s="36"/>
      <c r="AD434" s="36"/>
      <c r="AE434" s="59"/>
      <c r="AF434" s="59"/>
      <c r="AG434" s="36"/>
      <c r="BT434" s="267"/>
      <c r="BV434" s="282"/>
      <c r="BW434" s="369"/>
      <c r="BX434" s="369"/>
      <c r="BY434" s="369"/>
      <c r="BZ434" s="369"/>
      <c r="CA434" s="369"/>
      <c r="CB434" s="369"/>
      <c r="CC434" s="369"/>
      <c r="CD434" s="369"/>
      <c r="CE434" s="369"/>
      <c r="CF434" s="369"/>
      <c r="CG434" s="369"/>
      <c r="CH434" s="369"/>
      <c r="CI434" s="369"/>
      <c r="CJ434" s="369"/>
      <c r="CK434" s="369"/>
      <c r="CL434" s="369"/>
      <c r="CM434" s="369"/>
      <c r="CN434" s="369"/>
      <c r="CO434" s="369"/>
      <c r="CP434" s="369"/>
      <c r="CQ434" s="369"/>
      <c r="CR434" s="369"/>
      <c r="CS434" s="369"/>
    </row>
    <row r="435" spans="1:97" s="22" customFormat="1">
      <c r="A435"/>
      <c r="B435" s="36"/>
      <c r="C435" s="36"/>
      <c r="D435" s="36"/>
      <c r="E435" s="36"/>
      <c r="F435" s="36"/>
      <c r="G435" s="36"/>
      <c r="H435" s="36"/>
      <c r="I435" s="36"/>
      <c r="J435" s="36"/>
      <c r="K435" s="36"/>
      <c r="L435" s="36"/>
      <c r="M435" s="36"/>
      <c r="N435" s="36"/>
      <c r="O435" s="36"/>
      <c r="P435" s="36"/>
      <c r="Q435" s="36"/>
      <c r="R435" s="36"/>
      <c r="S435" s="36"/>
      <c r="T435" s="36"/>
      <c r="U435" s="36"/>
      <c r="V435" s="36"/>
      <c r="W435" s="36"/>
      <c r="X435" s="36"/>
      <c r="Y435" s="36"/>
      <c r="Z435" s="36"/>
      <c r="AA435" s="36"/>
      <c r="AB435" s="36"/>
      <c r="AD435" s="36"/>
      <c r="AE435" s="59"/>
      <c r="AF435" s="59"/>
      <c r="AG435" s="36"/>
      <c r="BT435" s="267"/>
      <c r="BV435" s="282"/>
      <c r="BW435" s="369"/>
      <c r="BX435" s="369"/>
      <c r="BY435" s="369"/>
      <c r="BZ435" s="369"/>
      <c r="CA435" s="369"/>
      <c r="CB435" s="369"/>
      <c r="CC435" s="369"/>
      <c r="CD435" s="369"/>
      <c r="CE435" s="369"/>
      <c r="CF435" s="369"/>
      <c r="CG435" s="369"/>
      <c r="CH435" s="369"/>
      <c r="CI435" s="369"/>
      <c r="CJ435" s="369"/>
      <c r="CK435" s="369"/>
      <c r="CL435" s="369"/>
      <c r="CM435" s="369"/>
      <c r="CN435" s="369"/>
      <c r="CO435" s="369"/>
      <c r="CP435" s="369"/>
      <c r="CQ435" s="369"/>
      <c r="CR435" s="369"/>
      <c r="CS435" s="369"/>
    </row>
    <row r="436" spans="1:97" s="22" customFormat="1">
      <c r="A436"/>
      <c r="B436" s="36"/>
      <c r="C436" s="36"/>
      <c r="D436" s="36"/>
      <c r="E436" s="36"/>
      <c r="F436" s="36"/>
      <c r="G436" s="36"/>
      <c r="H436" s="36"/>
      <c r="I436" s="36"/>
      <c r="J436" s="36"/>
      <c r="K436" s="36"/>
      <c r="L436" s="36"/>
      <c r="M436" s="36"/>
      <c r="N436" s="36"/>
      <c r="O436" s="36"/>
      <c r="P436" s="36"/>
      <c r="Q436" s="36"/>
      <c r="R436" s="36"/>
      <c r="S436" s="36"/>
      <c r="T436" s="36"/>
      <c r="U436" s="36"/>
      <c r="V436" s="36"/>
      <c r="W436" s="36"/>
      <c r="X436" s="36"/>
      <c r="Y436" s="36"/>
      <c r="Z436" s="36"/>
      <c r="AA436" s="36"/>
      <c r="AB436" s="36"/>
      <c r="AD436" s="36"/>
      <c r="AE436" s="59"/>
      <c r="AF436" s="59"/>
      <c r="AG436" s="36"/>
      <c r="BT436" s="267"/>
      <c r="BV436" s="282"/>
      <c r="BW436" s="369"/>
      <c r="BX436" s="369"/>
      <c r="BY436" s="369"/>
      <c r="BZ436" s="369"/>
      <c r="CA436" s="369"/>
      <c r="CB436" s="369"/>
      <c r="CC436" s="369"/>
      <c r="CD436" s="369"/>
      <c r="CE436" s="369"/>
      <c r="CF436" s="369"/>
      <c r="CG436" s="369"/>
      <c r="CH436" s="369"/>
      <c r="CI436" s="369"/>
      <c r="CJ436" s="369"/>
      <c r="CK436" s="369"/>
      <c r="CL436" s="369"/>
      <c r="CM436" s="369"/>
      <c r="CN436" s="369"/>
      <c r="CO436" s="369"/>
      <c r="CP436" s="369"/>
      <c r="CQ436" s="369"/>
      <c r="CR436" s="369"/>
      <c r="CS436" s="369"/>
    </row>
    <row r="437" spans="1:97" s="22" customFormat="1">
      <c r="A437"/>
      <c r="B437" s="36"/>
      <c r="C437" s="36"/>
      <c r="D437" s="36"/>
      <c r="E437" s="36"/>
      <c r="F437" s="36"/>
      <c r="G437" s="36"/>
      <c r="H437" s="36"/>
      <c r="I437" s="36"/>
      <c r="J437" s="36"/>
      <c r="K437" s="36"/>
      <c r="L437" s="36"/>
      <c r="M437" s="36"/>
      <c r="N437" s="36"/>
      <c r="O437" s="36"/>
      <c r="P437" s="36"/>
      <c r="Q437" s="36"/>
      <c r="R437" s="36"/>
      <c r="S437" s="36"/>
      <c r="T437" s="36"/>
      <c r="U437" s="36"/>
      <c r="V437" s="36"/>
      <c r="W437" s="36"/>
      <c r="X437" s="36"/>
      <c r="Y437" s="36"/>
      <c r="Z437" s="36"/>
      <c r="AA437" s="36"/>
      <c r="AB437" s="36"/>
      <c r="AD437" s="36"/>
      <c r="AE437" s="59"/>
      <c r="AF437" s="59"/>
      <c r="AG437" s="36"/>
      <c r="BT437" s="267"/>
      <c r="BV437" s="282"/>
      <c r="BW437" s="369"/>
      <c r="BX437" s="369"/>
      <c r="BY437" s="369"/>
      <c r="BZ437" s="369"/>
      <c r="CA437" s="369"/>
      <c r="CB437" s="369"/>
      <c r="CC437" s="369"/>
      <c r="CD437" s="369"/>
      <c r="CE437" s="369"/>
      <c r="CF437" s="369"/>
      <c r="CG437" s="369"/>
      <c r="CH437" s="369"/>
      <c r="CI437" s="369"/>
      <c r="CJ437" s="369"/>
      <c r="CK437" s="369"/>
      <c r="CL437" s="369"/>
      <c r="CM437" s="369"/>
      <c r="CN437" s="369"/>
      <c r="CO437" s="369"/>
      <c r="CP437" s="369"/>
      <c r="CQ437" s="369"/>
      <c r="CR437" s="369"/>
      <c r="CS437" s="369"/>
    </row>
    <row r="438" spans="1:97" s="22" customFormat="1">
      <c r="A438"/>
      <c r="B438" s="36"/>
      <c r="C438" s="36"/>
      <c r="D438" s="36"/>
      <c r="E438" s="36"/>
      <c r="F438" s="36"/>
      <c r="G438" s="36"/>
      <c r="H438" s="36"/>
      <c r="I438" s="36"/>
      <c r="J438" s="36"/>
      <c r="K438" s="36"/>
      <c r="L438" s="36"/>
      <c r="M438" s="36"/>
      <c r="N438" s="36"/>
      <c r="O438" s="36"/>
      <c r="P438" s="36"/>
      <c r="Q438" s="36"/>
      <c r="R438" s="36"/>
      <c r="S438" s="36"/>
      <c r="T438" s="36"/>
      <c r="U438" s="36"/>
      <c r="V438" s="36"/>
      <c r="W438" s="36"/>
      <c r="X438" s="36"/>
      <c r="Y438" s="36"/>
      <c r="Z438" s="36"/>
      <c r="AA438" s="36"/>
      <c r="AB438" s="36"/>
      <c r="AD438" s="36"/>
      <c r="AE438" s="59"/>
      <c r="AF438" s="59"/>
      <c r="AG438" s="36"/>
      <c r="BT438" s="267"/>
      <c r="BV438" s="282"/>
      <c r="BW438" s="369"/>
      <c r="BX438" s="369"/>
      <c r="BY438" s="369"/>
      <c r="BZ438" s="369"/>
      <c r="CA438" s="369"/>
      <c r="CB438" s="369"/>
      <c r="CC438" s="369"/>
      <c r="CD438" s="369"/>
      <c r="CE438" s="369"/>
      <c r="CF438" s="369"/>
      <c r="CG438" s="369"/>
      <c r="CH438" s="369"/>
      <c r="CI438" s="369"/>
      <c r="CJ438" s="369"/>
      <c r="CK438" s="369"/>
      <c r="CL438" s="369"/>
      <c r="CM438" s="369"/>
      <c r="CN438" s="369"/>
      <c r="CO438" s="369"/>
      <c r="CP438" s="369"/>
      <c r="CQ438" s="369"/>
      <c r="CR438" s="369"/>
      <c r="CS438" s="369"/>
    </row>
    <row r="439" spans="1:97" s="22" customFormat="1">
      <c r="A439"/>
      <c r="B439" s="36"/>
      <c r="C439" s="36"/>
      <c r="D439" s="36"/>
      <c r="E439" s="36"/>
      <c r="F439" s="36"/>
      <c r="G439" s="36"/>
      <c r="H439" s="36"/>
      <c r="I439" s="36"/>
      <c r="J439" s="36"/>
      <c r="K439" s="36"/>
      <c r="L439" s="36"/>
      <c r="M439" s="36"/>
      <c r="N439" s="36"/>
      <c r="O439" s="36"/>
      <c r="P439" s="36"/>
      <c r="Q439" s="36"/>
      <c r="R439" s="36"/>
      <c r="S439" s="36"/>
      <c r="T439" s="36"/>
      <c r="U439" s="36"/>
      <c r="V439" s="36"/>
      <c r="W439" s="36"/>
      <c r="X439" s="36"/>
      <c r="Y439" s="36"/>
      <c r="Z439" s="36"/>
      <c r="AA439" s="36"/>
      <c r="AB439" s="36"/>
      <c r="AD439" s="36"/>
      <c r="AE439" s="59"/>
      <c r="AF439" s="59"/>
      <c r="AG439" s="36"/>
      <c r="BT439" s="267"/>
      <c r="BV439" s="282"/>
      <c r="BW439" s="369"/>
      <c r="BX439" s="369"/>
      <c r="BY439" s="369"/>
      <c r="BZ439" s="369"/>
      <c r="CA439" s="369"/>
      <c r="CB439" s="369"/>
      <c r="CC439" s="369"/>
      <c r="CD439" s="369"/>
      <c r="CE439" s="369"/>
      <c r="CF439" s="369"/>
      <c r="CG439" s="369"/>
      <c r="CH439" s="369"/>
      <c r="CI439" s="369"/>
      <c r="CJ439" s="369"/>
      <c r="CK439" s="369"/>
      <c r="CL439" s="369"/>
      <c r="CM439" s="369"/>
      <c r="CN439" s="369"/>
      <c r="CO439" s="369"/>
      <c r="CP439" s="369"/>
      <c r="CQ439" s="369"/>
      <c r="CR439" s="369"/>
      <c r="CS439" s="369"/>
    </row>
    <row r="440" spans="1:97" s="22" customFormat="1">
      <c r="A440"/>
      <c r="B440" s="36"/>
      <c r="C440" s="36"/>
      <c r="D440" s="36"/>
      <c r="E440" s="36"/>
      <c r="F440" s="36"/>
      <c r="G440" s="36"/>
      <c r="H440" s="36"/>
      <c r="I440" s="36"/>
      <c r="J440" s="36"/>
      <c r="K440" s="36"/>
      <c r="L440" s="36"/>
      <c r="M440" s="36"/>
      <c r="N440" s="36"/>
      <c r="O440" s="36"/>
      <c r="P440" s="36"/>
      <c r="Q440" s="36"/>
      <c r="R440" s="36"/>
      <c r="S440" s="36"/>
      <c r="T440" s="36"/>
      <c r="U440" s="36"/>
      <c r="V440" s="36"/>
      <c r="W440" s="36"/>
      <c r="X440" s="36"/>
      <c r="Y440" s="36"/>
      <c r="Z440" s="36"/>
      <c r="AA440" s="36"/>
      <c r="AB440" s="36"/>
      <c r="AD440" s="36"/>
      <c r="AE440" s="59"/>
      <c r="AF440" s="59"/>
      <c r="AG440" s="36"/>
      <c r="BT440" s="267"/>
      <c r="BV440" s="282"/>
      <c r="BW440" s="369"/>
      <c r="BX440" s="369"/>
      <c r="BY440" s="369"/>
      <c r="BZ440" s="369"/>
      <c r="CA440" s="369"/>
      <c r="CB440" s="369"/>
      <c r="CC440" s="369"/>
      <c r="CD440" s="369"/>
      <c r="CE440" s="369"/>
      <c r="CF440" s="369"/>
      <c r="CG440" s="369"/>
      <c r="CH440" s="369"/>
      <c r="CI440" s="369"/>
      <c r="CJ440" s="369"/>
      <c r="CK440" s="369"/>
      <c r="CL440" s="369"/>
      <c r="CM440" s="369"/>
      <c r="CN440" s="369"/>
      <c r="CO440" s="369"/>
      <c r="CP440" s="369"/>
      <c r="CQ440" s="369"/>
      <c r="CR440" s="369"/>
      <c r="CS440" s="369"/>
    </row>
    <row r="441" spans="1:97" s="22" customFormat="1">
      <c r="A441"/>
      <c r="B441" s="36"/>
      <c r="C441" s="36"/>
      <c r="D441" s="36"/>
      <c r="E441" s="36"/>
      <c r="F441" s="36"/>
      <c r="G441" s="36"/>
      <c r="H441" s="36"/>
      <c r="I441" s="36"/>
      <c r="J441" s="36"/>
      <c r="K441" s="36"/>
      <c r="L441" s="36"/>
      <c r="M441" s="36"/>
      <c r="N441" s="36"/>
      <c r="O441" s="36"/>
      <c r="P441" s="36"/>
      <c r="Q441" s="36"/>
      <c r="R441" s="36"/>
      <c r="S441" s="36"/>
      <c r="T441" s="36"/>
      <c r="U441" s="36"/>
      <c r="V441" s="36"/>
      <c r="W441" s="36"/>
      <c r="X441" s="36"/>
      <c r="Y441" s="36"/>
      <c r="Z441" s="36"/>
      <c r="AA441" s="36"/>
      <c r="AB441" s="36"/>
      <c r="AD441" s="36"/>
      <c r="AE441" s="59"/>
      <c r="AF441" s="59"/>
      <c r="AG441" s="36"/>
      <c r="BT441" s="267"/>
      <c r="BV441" s="282"/>
      <c r="BW441" s="369"/>
      <c r="BX441" s="369"/>
      <c r="BY441" s="369"/>
      <c r="BZ441" s="369"/>
      <c r="CA441" s="369"/>
      <c r="CB441" s="369"/>
      <c r="CC441" s="369"/>
      <c r="CD441" s="369"/>
      <c r="CE441" s="369"/>
      <c r="CF441" s="369"/>
      <c r="CG441" s="369"/>
      <c r="CH441" s="369"/>
      <c r="CI441" s="369"/>
      <c r="CJ441" s="369"/>
      <c r="CK441" s="369"/>
      <c r="CL441" s="369"/>
      <c r="CM441" s="369"/>
      <c r="CN441" s="369"/>
      <c r="CO441" s="369"/>
      <c r="CP441" s="369"/>
      <c r="CQ441" s="369"/>
      <c r="CR441" s="369"/>
      <c r="CS441" s="369"/>
    </row>
    <row r="442" spans="1:97" s="22" customFormat="1">
      <c r="A442"/>
      <c r="B442" s="36"/>
      <c r="C442" s="36"/>
      <c r="D442" s="36"/>
      <c r="E442" s="36"/>
      <c r="F442" s="36"/>
      <c r="G442" s="36"/>
      <c r="H442" s="36"/>
      <c r="I442" s="36"/>
      <c r="J442" s="36"/>
      <c r="K442" s="36"/>
      <c r="L442" s="36"/>
      <c r="M442" s="36"/>
      <c r="N442" s="36"/>
      <c r="O442" s="36"/>
      <c r="P442" s="36"/>
      <c r="Q442" s="36"/>
      <c r="R442" s="36"/>
      <c r="S442" s="36"/>
      <c r="T442" s="36"/>
      <c r="U442" s="36"/>
      <c r="V442" s="36"/>
      <c r="W442" s="36"/>
      <c r="X442" s="36"/>
      <c r="Y442" s="36"/>
      <c r="Z442" s="36"/>
      <c r="AA442" s="36"/>
      <c r="AB442" s="36"/>
      <c r="AD442" s="36"/>
      <c r="AE442" s="59"/>
      <c r="AF442" s="59"/>
      <c r="AG442" s="36"/>
      <c r="BT442" s="267"/>
      <c r="BV442" s="282"/>
      <c r="BW442" s="369"/>
      <c r="BX442" s="369"/>
      <c r="BY442" s="369"/>
      <c r="BZ442" s="369"/>
      <c r="CA442" s="369"/>
      <c r="CB442" s="369"/>
      <c r="CC442" s="369"/>
      <c r="CD442" s="369"/>
      <c r="CE442" s="369"/>
      <c r="CF442" s="369"/>
      <c r="CG442" s="369"/>
      <c r="CH442" s="369"/>
      <c r="CI442" s="369"/>
      <c r="CJ442" s="369"/>
      <c r="CK442" s="369"/>
      <c r="CL442" s="369"/>
      <c r="CM442" s="369"/>
      <c r="CN442" s="369"/>
      <c r="CO442" s="369"/>
      <c r="CP442" s="369"/>
      <c r="CQ442" s="369"/>
      <c r="CR442" s="369"/>
      <c r="CS442" s="369"/>
    </row>
    <row r="443" spans="1:97" s="22" customFormat="1">
      <c r="A443"/>
      <c r="B443" s="36"/>
      <c r="C443" s="36"/>
      <c r="D443" s="36"/>
      <c r="E443" s="36"/>
      <c r="F443" s="36"/>
      <c r="G443" s="36"/>
      <c r="H443" s="36"/>
      <c r="I443" s="36"/>
      <c r="J443" s="36"/>
      <c r="K443" s="36"/>
      <c r="L443" s="36"/>
      <c r="M443" s="36"/>
      <c r="N443" s="36"/>
      <c r="O443" s="36"/>
      <c r="P443" s="36"/>
      <c r="Q443" s="36"/>
      <c r="R443" s="36"/>
      <c r="S443" s="36"/>
      <c r="T443" s="36"/>
      <c r="U443" s="36"/>
      <c r="V443" s="36"/>
      <c r="W443" s="36"/>
      <c r="X443" s="36"/>
      <c r="Y443" s="36"/>
      <c r="Z443" s="36"/>
      <c r="AA443" s="36"/>
      <c r="AB443" s="36"/>
      <c r="AD443" s="36"/>
      <c r="AE443" s="59"/>
      <c r="AF443" s="59"/>
      <c r="AG443" s="36"/>
      <c r="BT443" s="267"/>
      <c r="BV443" s="282"/>
      <c r="BW443" s="369"/>
      <c r="BX443" s="369"/>
      <c r="BY443" s="369"/>
      <c r="BZ443" s="369"/>
      <c r="CA443" s="369"/>
      <c r="CB443" s="369"/>
      <c r="CC443" s="369"/>
      <c r="CD443" s="369"/>
      <c r="CE443" s="369"/>
      <c r="CF443" s="369"/>
      <c r="CG443" s="369"/>
      <c r="CH443" s="369"/>
      <c r="CI443" s="369"/>
      <c r="CJ443" s="369"/>
      <c r="CK443" s="369"/>
      <c r="CL443" s="369"/>
      <c r="CM443" s="369"/>
      <c r="CN443" s="369"/>
      <c r="CO443" s="369"/>
      <c r="CP443" s="369"/>
      <c r="CQ443" s="369"/>
      <c r="CR443" s="369"/>
      <c r="CS443" s="369"/>
    </row>
    <row r="444" spans="1:97" s="22" customFormat="1">
      <c r="A444"/>
      <c r="B444" s="36"/>
      <c r="C444" s="36"/>
      <c r="D444" s="36"/>
      <c r="E444" s="36"/>
      <c r="F444" s="36"/>
      <c r="G444" s="36"/>
      <c r="H444" s="36"/>
      <c r="I444" s="36"/>
      <c r="J444" s="36"/>
      <c r="K444" s="36"/>
      <c r="L444" s="36"/>
      <c r="M444" s="36"/>
      <c r="N444" s="36"/>
      <c r="O444" s="36"/>
      <c r="P444" s="36"/>
      <c r="Q444" s="36"/>
      <c r="R444" s="36"/>
      <c r="S444" s="36"/>
      <c r="T444" s="36"/>
      <c r="U444" s="36"/>
      <c r="V444" s="36"/>
      <c r="W444" s="36"/>
      <c r="X444" s="36"/>
      <c r="Y444" s="36"/>
      <c r="Z444" s="36"/>
      <c r="AA444" s="36"/>
      <c r="AB444" s="36"/>
      <c r="AD444" s="36"/>
      <c r="AE444" s="59"/>
      <c r="AF444" s="59"/>
      <c r="AG444" s="36"/>
      <c r="BT444" s="267"/>
      <c r="BV444" s="282"/>
      <c r="BW444" s="369"/>
      <c r="BX444" s="369"/>
      <c r="BY444" s="369"/>
      <c r="BZ444" s="369"/>
      <c r="CA444" s="369"/>
      <c r="CB444" s="369"/>
      <c r="CC444" s="369"/>
      <c r="CD444" s="369"/>
      <c r="CE444" s="369"/>
      <c r="CF444" s="369"/>
      <c r="CG444" s="369"/>
      <c r="CH444" s="369"/>
      <c r="CI444" s="369"/>
      <c r="CJ444" s="369"/>
      <c r="CK444" s="369"/>
      <c r="CL444" s="369"/>
      <c r="CM444" s="369"/>
      <c r="CN444" s="369"/>
      <c r="CO444" s="369"/>
      <c r="CP444" s="369"/>
      <c r="CQ444" s="369"/>
      <c r="CR444" s="369"/>
      <c r="CS444" s="369"/>
    </row>
    <row r="445" spans="1:97" s="22" customFormat="1">
      <c r="A445"/>
      <c r="B445" s="36"/>
      <c r="C445" s="36"/>
      <c r="D445" s="36"/>
      <c r="E445" s="36"/>
      <c r="F445" s="36"/>
      <c r="G445" s="36"/>
      <c r="H445" s="36"/>
      <c r="I445" s="36"/>
      <c r="J445" s="36"/>
      <c r="K445" s="36"/>
      <c r="L445" s="36"/>
      <c r="M445" s="36"/>
      <c r="N445" s="36"/>
      <c r="O445" s="36"/>
      <c r="P445" s="36"/>
      <c r="Q445" s="36"/>
      <c r="R445" s="36"/>
      <c r="S445" s="36"/>
      <c r="T445" s="36"/>
      <c r="U445" s="36"/>
      <c r="V445" s="36"/>
      <c r="W445" s="36"/>
      <c r="X445" s="36"/>
      <c r="Y445" s="36"/>
      <c r="Z445" s="36"/>
      <c r="AA445" s="36"/>
      <c r="AB445" s="36"/>
      <c r="AD445" s="36"/>
      <c r="AE445" s="59"/>
      <c r="AF445" s="59"/>
      <c r="AG445" s="36"/>
      <c r="BT445" s="267"/>
      <c r="BV445" s="282"/>
      <c r="BW445" s="369"/>
      <c r="BX445" s="369"/>
      <c r="BY445" s="369"/>
      <c r="BZ445" s="369"/>
      <c r="CA445" s="369"/>
      <c r="CB445" s="369"/>
      <c r="CC445" s="369"/>
      <c r="CD445" s="369"/>
      <c r="CE445" s="369"/>
      <c r="CF445" s="369"/>
      <c r="CG445" s="369"/>
      <c r="CH445" s="369"/>
      <c r="CI445" s="369"/>
      <c r="CJ445" s="369"/>
      <c r="CK445" s="369"/>
      <c r="CL445" s="369"/>
      <c r="CM445" s="369"/>
      <c r="CN445" s="369"/>
      <c r="CO445" s="369"/>
      <c r="CP445" s="369"/>
      <c r="CQ445" s="369"/>
      <c r="CR445" s="369"/>
      <c r="CS445" s="369"/>
    </row>
    <row r="446" spans="1:97" s="22" customFormat="1">
      <c r="A446"/>
      <c r="B446" s="36"/>
      <c r="C446" s="36"/>
      <c r="D446" s="36"/>
      <c r="E446" s="36"/>
      <c r="F446" s="36"/>
      <c r="G446" s="36"/>
      <c r="H446" s="36"/>
      <c r="I446" s="36"/>
      <c r="J446" s="36"/>
      <c r="K446" s="36"/>
      <c r="L446" s="36"/>
      <c r="M446" s="36"/>
      <c r="N446" s="36"/>
      <c r="O446" s="36"/>
      <c r="P446" s="36"/>
      <c r="Q446" s="36"/>
      <c r="R446" s="36"/>
      <c r="S446" s="36"/>
      <c r="T446" s="36"/>
      <c r="U446" s="36"/>
      <c r="V446" s="36"/>
      <c r="W446" s="36"/>
      <c r="X446" s="36"/>
      <c r="Y446" s="36"/>
      <c r="Z446" s="36"/>
      <c r="AA446" s="36"/>
      <c r="AB446" s="36"/>
      <c r="AD446" s="36"/>
      <c r="AE446" s="59"/>
      <c r="AF446" s="59"/>
      <c r="AG446" s="36"/>
      <c r="BT446" s="267"/>
      <c r="BV446" s="282"/>
      <c r="BW446" s="369"/>
      <c r="BX446" s="369"/>
      <c r="BY446" s="369"/>
      <c r="BZ446" s="369"/>
      <c r="CA446" s="369"/>
      <c r="CB446" s="369"/>
      <c r="CC446" s="369"/>
      <c r="CD446" s="369"/>
      <c r="CE446" s="369"/>
      <c r="CF446" s="369"/>
      <c r="CG446" s="369"/>
      <c r="CH446" s="369"/>
      <c r="CI446" s="369"/>
      <c r="CJ446" s="369"/>
      <c r="CK446" s="369"/>
      <c r="CL446" s="369"/>
      <c r="CM446" s="369"/>
      <c r="CN446" s="369"/>
      <c r="CO446" s="369"/>
      <c r="CP446" s="369"/>
      <c r="CQ446" s="369"/>
      <c r="CR446" s="369"/>
      <c r="CS446" s="369"/>
    </row>
    <row r="447" spans="1:97" s="22" customFormat="1">
      <c r="A447"/>
      <c r="B447" s="36"/>
      <c r="C447" s="36"/>
      <c r="D447" s="36"/>
      <c r="E447" s="36"/>
      <c r="F447" s="36"/>
      <c r="G447" s="36"/>
      <c r="H447" s="36"/>
      <c r="I447" s="36"/>
      <c r="J447" s="36"/>
      <c r="K447" s="36"/>
      <c r="L447" s="36"/>
      <c r="M447" s="36"/>
      <c r="N447" s="36"/>
      <c r="O447" s="36"/>
      <c r="P447" s="36"/>
      <c r="Q447" s="36"/>
      <c r="R447" s="36"/>
      <c r="S447" s="36"/>
      <c r="T447" s="36"/>
      <c r="U447" s="36"/>
      <c r="V447" s="36"/>
      <c r="W447" s="36"/>
      <c r="X447" s="36"/>
      <c r="Y447" s="36"/>
      <c r="Z447" s="36"/>
      <c r="AA447" s="36"/>
      <c r="AB447" s="36"/>
      <c r="AD447" s="36"/>
      <c r="AE447" s="59"/>
      <c r="AF447" s="59"/>
      <c r="AG447" s="36"/>
      <c r="BT447" s="267"/>
      <c r="BV447" s="282"/>
      <c r="BW447" s="369"/>
      <c r="BX447" s="369"/>
      <c r="BY447" s="369"/>
      <c r="BZ447" s="369"/>
      <c r="CA447" s="369"/>
      <c r="CB447" s="369"/>
      <c r="CC447" s="369"/>
      <c r="CD447" s="369"/>
      <c r="CE447" s="369"/>
      <c r="CF447" s="369"/>
      <c r="CG447" s="369"/>
      <c r="CH447" s="369"/>
      <c r="CI447" s="369"/>
      <c r="CJ447" s="369"/>
      <c r="CK447" s="369"/>
      <c r="CL447" s="369"/>
      <c r="CM447" s="369"/>
      <c r="CN447" s="369"/>
      <c r="CO447" s="369"/>
      <c r="CP447" s="369"/>
      <c r="CQ447" s="369"/>
      <c r="CR447" s="369"/>
      <c r="CS447" s="369"/>
    </row>
    <row r="448" spans="1:97" s="22" customFormat="1">
      <c r="A448"/>
      <c r="B448" s="36"/>
      <c r="C448" s="36"/>
      <c r="D448" s="36"/>
      <c r="E448" s="36"/>
      <c r="F448" s="36"/>
      <c r="G448" s="36"/>
      <c r="H448" s="36"/>
      <c r="I448" s="36"/>
      <c r="J448" s="36"/>
      <c r="K448" s="36"/>
      <c r="L448" s="36"/>
      <c r="M448" s="36"/>
      <c r="N448" s="36"/>
      <c r="O448" s="36"/>
      <c r="P448" s="36"/>
      <c r="Q448" s="36"/>
      <c r="R448" s="36"/>
      <c r="S448" s="36"/>
      <c r="T448" s="36"/>
      <c r="U448" s="36"/>
      <c r="V448" s="36"/>
      <c r="W448" s="36"/>
      <c r="X448" s="36"/>
      <c r="Y448" s="36"/>
      <c r="Z448" s="36"/>
      <c r="AA448" s="36"/>
      <c r="AB448" s="36"/>
      <c r="AD448" s="36"/>
      <c r="AE448" s="59"/>
      <c r="AF448" s="59"/>
      <c r="AG448" s="36"/>
      <c r="BT448" s="267"/>
      <c r="BV448" s="282"/>
      <c r="BW448" s="369"/>
      <c r="BX448" s="369"/>
      <c r="BY448" s="369"/>
      <c r="BZ448" s="369"/>
      <c r="CA448" s="369"/>
      <c r="CB448" s="369"/>
      <c r="CC448" s="369"/>
      <c r="CD448" s="369"/>
      <c r="CE448" s="369"/>
      <c r="CF448" s="369"/>
      <c r="CG448" s="369"/>
      <c r="CH448" s="369"/>
      <c r="CI448" s="369"/>
      <c r="CJ448" s="369"/>
      <c r="CK448" s="369"/>
      <c r="CL448" s="369"/>
      <c r="CM448" s="369"/>
      <c r="CN448" s="369"/>
      <c r="CO448" s="369"/>
      <c r="CP448" s="369"/>
      <c r="CQ448" s="369"/>
      <c r="CR448" s="369"/>
      <c r="CS448" s="369"/>
    </row>
    <row r="449" spans="1:97" s="22" customFormat="1">
      <c r="A449"/>
      <c r="B449" s="36"/>
      <c r="C449" s="36"/>
      <c r="D449" s="36"/>
      <c r="E449" s="36"/>
      <c r="F449" s="36"/>
      <c r="G449" s="36"/>
      <c r="H449" s="36"/>
      <c r="I449" s="36"/>
      <c r="J449" s="36"/>
      <c r="K449" s="36"/>
      <c r="L449" s="36"/>
      <c r="M449" s="36"/>
      <c r="N449" s="36"/>
      <c r="O449" s="36"/>
      <c r="P449" s="36"/>
      <c r="Q449" s="36"/>
      <c r="R449" s="36"/>
      <c r="S449" s="36"/>
      <c r="T449" s="36"/>
      <c r="U449" s="36"/>
      <c r="V449" s="36"/>
      <c r="W449" s="36"/>
      <c r="X449" s="36"/>
      <c r="Y449" s="36"/>
      <c r="Z449" s="36"/>
      <c r="AA449" s="36"/>
      <c r="AB449" s="36"/>
      <c r="AD449" s="36"/>
      <c r="AE449" s="59"/>
      <c r="AF449" s="59"/>
      <c r="AG449" s="36"/>
      <c r="BT449" s="267"/>
      <c r="BV449" s="282"/>
      <c r="BW449" s="369"/>
      <c r="BX449" s="369"/>
      <c r="BY449" s="369"/>
      <c r="BZ449" s="369"/>
      <c r="CA449" s="369"/>
      <c r="CB449" s="369"/>
      <c r="CC449" s="369"/>
      <c r="CD449" s="369"/>
      <c r="CE449" s="369"/>
      <c r="CF449" s="369"/>
      <c r="CG449" s="369"/>
      <c r="CH449" s="369"/>
      <c r="CI449" s="369"/>
      <c r="CJ449" s="369"/>
      <c r="CK449" s="369"/>
      <c r="CL449" s="369"/>
      <c r="CM449" s="369"/>
      <c r="CN449" s="369"/>
      <c r="CO449" s="369"/>
      <c r="CP449" s="369"/>
      <c r="CQ449" s="369"/>
      <c r="CR449" s="369"/>
      <c r="CS449" s="369"/>
    </row>
    <row r="450" spans="1:97" s="22" customFormat="1">
      <c r="A450"/>
      <c r="B450" s="36"/>
      <c r="C450" s="36"/>
      <c r="D450" s="36"/>
      <c r="E450" s="36"/>
      <c r="F450" s="36"/>
      <c r="G450" s="36"/>
      <c r="H450" s="36"/>
      <c r="I450" s="36"/>
      <c r="J450" s="36"/>
      <c r="K450" s="36"/>
      <c r="L450" s="36"/>
      <c r="M450" s="36"/>
      <c r="N450" s="36"/>
      <c r="O450" s="36"/>
      <c r="P450" s="36"/>
      <c r="Q450" s="36"/>
      <c r="R450" s="36"/>
      <c r="S450" s="36"/>
      <c r="T450" s="36"/>
      <c r="U450" s="36"/>
      <c r="V450" s="36"/>
      <c r="W450" s="36"/>
      <c r="X450" s="36"/>
      <c r="Y450" s="36"/>
      <c r="Z450" s="36"/>
      <c r="AA450" s="36"/>
      <c r="AB450" s="36"/>
      <c r="AD450" s="36"/>
      <c r="AE450" s="59"/>
      <c r="AF450" s="59"/>
      <c r="AG450" s="36"/>
      <c r="BT450" s="267"/>
      <c r="BV450" s="282"/>
      <c r="BW450" s="369"/>
      <c r="BX450" s="369"/>
      <c r="BY450" s="369"/>
      <c r="BZ450" s="369"/>
      <c r="CA450" s="369"/>
      <c r="CB450" s="369"/>
      <c r="CC450" s="369"/>
      <c r="CD450" s="369"/>
      <c r="CE450" s="369"/>
      <c r="CF450" s="369"/>
      <c r="CG450" s="369"/>
      <c r="CH450" s="369"/>
      <c r="CI450" s="369"/>
      <c r="CJ450" s="369"/>
      <c r="CK450" s="369"/>
      <c r="CL450" s="369"/>
      <c r="CM450" s="369"/>
      <c r="CN450" s="369"/>
      <c r="CO450" s="369"/>
      <c r="CP450" s="369"/>
      <c r="CQ450" s="369"/>
      <c r="CR450" s="369"/>
      <c r="CS450" s="369"/>
    </row>
    <row r="451" spans="1:97" s="22" customFormat="1">
      <c r="A451"/>
      <c r="B451" s="36"/>
      <c r="C451" s="36"/>
      <c r="D451" s="36"/>
      <c r="E451" s="36"/>
      <c r="F451" s="36"/>
      <c r="G451" s="36"/>
      <c r="H451" s="36"/>
      <c r="I451" s="36"/>
      <c r="J451" s="36"/>
      <c r="K451" s="36"/>
      <c r="L451" s="36"/>
      <c r="M451" s="36"/>
      <c r="N451" s="36"/>
      <c r="O451" s="36"/>
      <c r="P451" s="36"/>
      <c r="Q451" s="36"/>
      <c r="R451" s="36"/>
      <c r="S451" s="36"/>
      <c r="T451" s="36"/>
      <c r="U451" s="36"/>
      <c r="V451" s="36"/>
      <c r="W451" s="36"/>
      <c r="X451" s="36"/>
      <c r="Y451" s="36"/>
      <c r="Z451" s="36"/>
      <c r="AA451" s="36"/>
      <c r="AB451" s="36"/>
      <c r="AD451" s="36"/>
      <c r="AE451" s="59"/>
      <c r="AF451" s="59"/>
      <c r="AG451" s="36"/>
      <c r="BT451" s="267"/>
      <c r="BV451" s="282"/>
      <c r="BW451" s="369"/>
      <c r="BX451" s="369"/>
      <c r="BY451" s="369"/>
      <c r="BZ451" s="369"/>
      <c r="CA451" s="369"/>
      <c r="CB451" s="369"/>
      <c r="CC451" s="369"/>
      <c r="CD451" s="369"/>
      <c r="CE451" s="369"/>
      <c r="CF451" s="369"/>
      <c r="CG451" s="369"/>
      <c r="CH451" s="369"/>
      <c r="CI451" s="369"/>
      <c r="CJ451" s="369"/>
      <c r="CK451" s="369"/>
      <c r="CL451" s="369"/>
      <c r="CM451" s="369"/>
      <c r="CN451" s="369"/>
      <c r="CO451" s="369"/>
      <c r="CP451" s="369"/>
      <c r="CQ451" s="369"/>
      <c r="CR451" s="369"/>
      <c r="CS451" s="369"/>
    </row>
    <row r="452" spans="1:97" s="22" customFormat="1">
      <c r="A452"/>
      <c r="B452" s="36"/>
      <c r="C452" s="36"/>
      <c r="D452" s="36"/>
      <c r="E452" s="36"/>
      <c r="F452" s="36"/>
      <c r="G452" s="36"/>
      <c r="H452" s="36"/>
      <c r="I452" s="36"/>
      <c r="J452" s="36"/>
      <c r="K452" s="36"/>
      <c r="L452" s="36"/>
      <c r="M452" s="36"/>
      <c r="N452" s="36"/>
      <c r="O452" s="36"/>
      <c r="P452" s="36"/>
      <c r="Q452" s="36"/>
      <c r="R452" s="36"/>
      <c r="S452" s="36"/>
      <c r="T452" s="36"/>
      <c r="U452" s="36"/>
      <c r="V452" s="36"/>
      <c r="W452" s="36"/>
      <c r="X452" s="36"/>
      <c r="Y452" s="36"/>
      <c r="Z452" s="36"/>
      <c r="AA452" s="36"/>
      <c r="AB452" s="36"/>
      <c r="AD452" s="36"/>
      <c r="AE452" s="59"/>
      <c r="AF452" s="59"/>
      <c r="AG452" s="36"/>
      <c r="BT452" s="267"/>
      <c r="BV452" s="282"/>
      <c r="BW452" s="369"/>
      <c r="BX452" s="369"/>
      <c r="BY452" s="369"/>
      <c r="BZ452" s="369"/>
      <c r="CA452" s="369"/>
      <c r="CB452" s="369"/>
      <c r="CC452" s="369"/>
      <c r="CD452" s="369"/>
      <c r="CE452" s="369"/>
      <c r="CF452" s="369"/>
      <c r="CG452" s="369"/>
      <c r="CH452" s="369"/>
      <c r="CI452" s="369"/>
      <c r="CJ452" s="369"/>
      <c r="CK452" s="369"/>
      <c r="CL452" s="369"/>
      <c r="CM452" s="369"/>
      <c r="CN452" s="369"/>
      <c r="CO452" s="369"/>
      <c r="CP452" s="369"/>
      <c r="CQ452" s="369"/>
      <c r="CR452" s="369"/>
      <c r="CS452" s="369"/>
    </row>
    <row r="453" spans="1:97" s="22" customFormat="1">
      <c r="A453"/>
      <c r="B453" s="36"/>
      <c r="C453" s="36"/>
      <c r="D453" s="36"/>
      <c r="E453" s="36"/>
      <c r="F453" s="36"/>
      <c r="G453" s="36"/>
      <c r="H453" s="36"/>
      <c r="I453" s="36"/>
      <c r="J453" s="36"/>
      <c r="K453" s="36"/>
      <c r="L453" s="36"/>
      <c r="M453" s="36"/>
      <c r="N453" s="36"/>
      <c r="O453" s="36"/>
      <c r="P453" s="36"/>
      <c r="Q453" s="36"/>
      <c r="R453" s="36"/>
      <c r="S453" s="36"/>
      <c r="T453" s="36"/>
      <c r="U453" s="36"/>
      <c r="V453" s="36"/>
      <c r="W453" s="36"/>
      <c r="X453" s="36"/>
      <c r="Y453" s="36"/>
      <c r="Z453" s="36"/>
      <c r="AA453" s="36"/>
      <c r="AB453" s="36"/>
      <c r="AD453" s="36"/>
      <c r="AE453" s="59"/>
      <c r="AF453" s="59"/>
      <c r="AG453" s="36"/>
      <c r="BT453" s="267"/>
      <c r="BV453" s="282"/>
      <c r="BW453" s="369"/>
      <c r="BX453" s="369"/>
      <c r="BY453" s="369"/>
      <c r="BZ453" s="369"/>
      <c r="CA453" s="369"/>
      <c r="CB453" s="369"/>
      <c r="CC453" s="369"/>
      <c r="CD453" s="369"/>
      <c r="CE453" s="369"/>
      <c r="CF453" s="369"/>
      <c r="CG453" s="369"/>
      <c r="CH453" s="369"/>
      <c r="CI453" s="369"/>
      <c r="CJ453" s="369"/>
      <c r="CK453" s="369"/>
      <c r="CL453" s="369"/>
      <c r="CM453" s="369"/>
      <c r="CN453" s="369"/>
      <c r="CO453" s="369"/>
      <c r="CP453" s="369"/>
      <c r="CQ453" s="369"/>
      <c r="CR453" s="369"/>
      <c r="CS453" s="369"/>
    </row>
    <row r="454" spans="1:97" s="22" customFormat="1">
      <c r="A454"/>
      <c r="B454" s="36"/>
      <c r="C454" s="36"/>
      <c r="D454" s="36"/>
      <c r="E454" s="36"/>
      <c r="F454" s="36"/>
      <c r="G454" s="36"/>
      <c r="H454" s="36"/>
      <c r="I454" s="36"/>
      <c r="J454" s="36"/>
      <c r="K454" s="36"/>
      <c r="L454" s="36"/>
      <c r="M454" s="36"/>
      <c r="N454" s="36"/>
      <c r="O454" s="36"/>
      <c r="P454" s="36"/>
      <c r="Q454" s="36"/>
      <c r="R454" s="36"/>
      <c r="S454" s="36"/>
      <c r="T454" s="36"/>
      <c r="U454" s="36"/>
      <c r="V454" s="36"/>
      <c r="W454" s="36"/>
      <c r="X454" s="36"/>
      <c r="Y454" s="36"/>
      <c r="Z454" s="36"/>
      <c r="AA454" s="36"/>
      <c r="AB454" s="36"/>
      <c r="AD454" s="36"/>
      <c r="AE454" s="59"/>
      <c r="AF454" s="59"/>
      <c r="AG454" s="36"/>
      <c r="BT454" s="267"/>
      <c r="BV454" s="282"/>
      <c r="BW454" s="369"/>
      <c r="BX454" s="369"/>
      <c r="BY454" s="369"/>
      <c r="BZ454" s="369"/>
      <c r="CA454" s="369"/>
      <c r="CB454" s="369"/>
      <c r="CC454" s="369"/>
      <c r="CD454" s="369"/>
      <c r="CE454" s="369"/>
      <c r="CF454" s="369"/>
      <c r="CG454" s="369"/>
      <c r="CH454" s="369"/>
      <c r="CI454" s="369"/>
      <c r="CJ454" s="369"/>
      <c r="CK454" s="369"/>
      <c r="CL454" s="369"/>
      <c r="CM454" s="369"/>
      <c r="CN454" s="369"/>
      <c r="CO454" s="369"/>
      <c r="CP454" s="369"/>
      <c r="CQ454" s="369"/>
      <c r="CR454" s="369"/>
      <c r="CS454" s="369"/>
    </row>
    <row r="455" spans="1:97" s="22" customFormat="1">
      <c r="A455"/>
      <c r="B455" s="36"/>
      <c r="C455" s="36"/>
      <c r="D455" s="36"/>
      <c r="E455" s="36"/>
      <c r="F455" s="36"/>
      <c r="G455" s="36"/>
      <c r="H455" s="36"/>
      <c r="I455" s="36"/>
      <c r="J455" s="36"/>
      <c r="K455" s="36"/>
      <c r="L455" s="36"/>
      <c r="M455" s="36"/>
      <c r="N455" s="36"/>
      <c r="O455" s="36"/>
      <c r="P455" s="36"/>
      <c r="Q455" s="36"/>
      <c r="R455" s="36"/>
      <c r="S455" s="36"/>
      <c r="T455" s="36"/>
      <c r="U455" s="36"/>
      <c r="V455" s="36"/>
      <c r="W455" s="36"/>
      <c r="X455" s="36"/>
      <c r="Y455" s="36"/>
      <c r="Z455" s="36"/>
      <c r="AA455" s="36"/>
      <c r="AB455" s="36"/>
      <c r="AD455" s="36"/>
      <c r="AE455" s="59"/>
      <c r="AF455" s="59"/>
      <c r="AG455" s="36"/>
      <c r="BT455" s="267"/>
      <c r="BV455" s="282"/>
      <c r="BW455" s="369"/>
      <c r="BX455" s="369"/>
      <c r="BY455" s="369"/>
      <c r="BZ455" s="369"/>
      <c r="CA455" s="369"/>
      <c r="CB455" s="369"/>
      <c r="CC455" s="369"/>
      <c r="CD455" s="369"/>
      <c r="CE455" s="369"/>
      <c r="CF455" s="369"/>
      <c r="CG455" s="369"/>
      <c r="CH455" s="369"/>
      <c r="CI455" s="369"/>
      <c r="CJ455" s="369"/>
      <c r="CK455" s="369"/>
      <c r="CL455" s="369"/>
      <c r="CM455" s="369"/>
      <c r="CN455" s="369"/>
      <c r="CO455" s="369"/>
      <c r="CP455" s="369"/>
      <c r="CQ455" s="369"/>
      <c r="CR455" s="369"/>
      <c r="CS455" s="369"/>
    </row>
    <row r="456" spans="1:97" s="22" customFormat="1">
      <c r="A456"/>
      <c r="B456" s="36"/>
      <c r="C456" s="36"/>
      <c r="D456" s="36"/>
      <c r="E456" s="36"/>
      <c r="F456" s="36"/>
      <c r="G456" s="36"/>
      <c r="H456" s="36"/>
      <c r="I456" s="36"/>
      <c r="J456" s="36"/>
      <c r="K456" s="36"/>
      <c r="L456" s="36"/>
      <c r="M456" s="36"/>
      <c r="N456" s="36"/>
      <c r="O456" s="36"/>
      <c r="P456" s="36"/>
      <c r="Q456" s="36"/>
      <c r="R456" s="36"/>
      <c r="S456" s="36"/>
      <c r="T456" s="36"/>
      <c r="U456" s="36"/>
      <c r="V456" s="36"/>
      <c r="W456" s="36"/>
      <c r="X456" s="36"/>
      <c r="Y456" s="36"/>
      <c r="Z456" s="36"/>
      <c r="AA456" s="36"/>
      <c r="AB456" s="36"/>
      <c r="AD456" s="36"/>
      <c r="AE456" s="59"/>
      <c r="AF456" s="59"/>
      <c r="AG456" s="36"/>
      <c r="BT456" s="267"/>
      <c r="BV456" s="282"/>
      <c r="BW456" s="369"/>
      <c r="BX456" s="369"/>
      <c r="BY456" s="369"/>
      <c r="BZ456" s="369"/>
      <c r="CA456" s="369"/>
      <c r="CB456" s="369"/>
      <c r="CC456" s="369"/>
      <c r="CD456" s="369"/>
      <c r="CE456" s="369"/>
      <c r="CF456" s="369"/>
      <c r="CG456" s="369"/>
      <c r="CH456" s="369"/>
      <c r="CI456" s="369"/>
      <c r="CJ456" s="369"/>
      <c r="CK456" s="369"/>
      <c r="CL456" s="369"/>
      <c r="CM456" s="369"/>
      <c r="CN456" s="369"/>
      <c r="CO456" s="369"/>
      <c r="CP456" s="369"/>
      <c r="CQ456" s="369"/>
      <c r="CR456" s="369"/>
      <c r="CS456" s="369"/>
    </row>
    <row r="457" spans="1:97" s="22" customFormat="1">
      <c r="A457"/>
      <c r="B457" s="36"/>
      <c r="C457" s="36"/>
      <c r="D457" s="36"/>
      <c r="E457" s="36"/>
      <c r="F457" s="36"/>
      <c r="G457" s="36"/>
      <c r="H457" s="36"/>
      <c r="I457" s="36"/>
      <c r="J457" s="36"/>
      <c r="K457" s="36"/>
      <c r="L457" s="36"/>
      <c r="M457" s="36"/>
      <c r="N457" s="36"/>
      <c r="O457" s="36"/>
      <c r="P457" s="36"/>
      <c r="Q457" s="36"/>
      <c r="R457" s="36"/>
      <c r="S457" s="36"/>
      <c r="T457" s="36"/>
      <c r="U457" s="36"/>
      <c r="V457" s="36"/>
      <c r="W457" s="36"/>
      <c r="X457" s="36"/>
      <c r="Y457" s="36"/>
      <c r="Z457" s="36"/>
      <c r="AA457" s="36"/>
      <c r="AB457" s="36"/>
      <c r="AD457" s="36"/>
      <c r="AE457" s="59"/>
      <c r="AF457" s="59"/>
      <c r="AG457" s="36"/>
      <c r="BT457" s="267"/>
      <c r="BV457" s="282"/>
      <c r="BW457" s="369"/>
      <c r="BX457" s="369"/>
      <c r="BY457" s="369"/>
      <c r="BZ457" s="369"/>
      <c r="CA457" s="369"/>
      <c r="CB457" s="369"/>
      <c r="CC457" s="369"/>
      <c r="CD457" s="369"/>
      <c r="CE457" s="369"/>
      <c r="CF457" s="369"/>
      <c r="CG457" s="369"/>
      <c r="CH457" s="369"/>
      <c r="CI457" s="369"/>
      <c r="CJ457" s="369"/>
      <c r="CK457" s="369"/>
      <c r="CL457" s="369"/>
      <c r="CM457" s="369"/>
      <c r="CN457" s="369"/>
      <c r="CO457" s="369"/>
      <c r="CP457" s="369"/>
      <c r="CQ457" s="369"/>
      <c r="CR457" s="369"/>
      <c r="CS457" s="369"/>
    </row>
    <row r="458" spans="1:97" s="22" customFormat="1">
      <c r="A458"/>
      <c r="B458" s="36"/>
      <c r="C458" s="36"/>
      <c r="D458" s="36"/>
      <c r="E458" s="36"/>
      <c r="F458" s="36"/>
      <c r="G458" s="36"/>
      <c r="H458" s="36"/>
      <c r="I458" s="36"/>
      <c r="J458" s="36"/>
      <c r="K458" s="36"/>
      <c r="L458" s="36"/>
      <c r="M458" s="36"/>
      <c r="N458" s="36"/>
      <c r="O458" s="36"/>
      <c r="P458" s="36"/>
      <c r="Q458" s="36"/>
      <c r="R458" s="36"/>
      <c r="S458" s="36"/>
      <c r="T458" s="36"/>
      <c r="U458" s="36"/>
      <c r="V458" s="36"/>
      <c r="W458" s="36"/>
      <c r="X458" s="36"/>
      <c r="Y458" s="36"/>
      <c r="Z458" s="36"/>
      <c r="AA458" s="36"/>
      <c r="AB458" s="36"/>
      <c r="AD458" s="36"/>
      <c r="AE458" s="59"/>
      <c r="AF458" s="59"/>
      <c r="AG458" s="36"/>
      <c r="BT458" s="267"/>
      <c r="BV458" s="282"/>
      <c r="BW458" s="369"/>
      <c r="BX458" s="369"/>
      <c r="BY458" s="369"/>
      <c r="BZ458" s="369"/>
      <c r="CA458" s="369"/>
      <c r="CB458" s="369"/>
      <c r="CC458" s="369"/>
      <c r="CD458" s="369"/>
      <c r="CE458" s="369"/>
      <c r="CF458" s="369"/>
      <c r="CG458" s="369"/>
      <c r="CH458" s="369"/>
      <c r="CI458" s="369"/>
      <c r="CJ458" s="369"/>
      <c r="CK458" s="369"/>
      <c r="CL458" s="369"/>
      <c r="CM458" s="369"/>
      <c r="CN458" s="369"/>
      <c r="CO458" s="369"/>
      <c r="CP458" s="369"/>
      <c r="CQ458" s="369"/>
      <c r="CR458" s="369"/>
      <c r="CS458" s="369"/>
    </row>
    <row r="459" spans="1:97" s="22" customFormat="1">
      <c r="A459"/>
      <c r="B459" s="36"/>
      <c r="C459" s="36"/>
      <c r="D459" s="36"/>
      <c r="E459" s="36"/>
      <c r="F459" s="36"/>
      <c r="G459" s="36"/>
      <c r="H459" s="36"/>
      <c r="I459" s="36"/>
      <c r="J459" s="36"/>
      <c r="K459" s="36"/>
      <c r="L459" s="36"/>
      <c r="M459" s="36"/>
      <c r="N459" s="36"/>
      <c r="O459" s="36"/>
      <c r="P459" s="36"/>
      <c r="Q459" s="36"/>
      <c r="R459" s="36"/>
      <c r="S459" s="36"/>
      <c r="T459" s="36"/>
      <c r="U459" s="36"/>
      <c r="V459" s="36"/>
      <c r="W459" s="36"/>
      <c r="X459" s="36"/>
      <c r="Y459" s="36"/>
      <c r="Z459" s="36"/>
      <c r="AA459" s="36"/>
      <c r="AB459" s="36"/>
      <c r="AD459" s="36"/>
      <c r="AE459" s="59"/>
      <c r="AF459" s="59"/>
      <c r="AG459" s="36"/>
      <c r="BT459" s="267"/>
      <c r="BV459" s="282"/>
      <c r="BW459" s="369"/>
      <c r="BX459" s="369"/>
      <c r="BY459" s="369"/>
      <c r="BZ459" s="369"/>
      <c r="CA459" s="369"/>
      <c r="CB459" s="369"/>
      <c r="CC459" s="369"/>
      <c r="CD459" s="369"/>
      <c r="CE459" s="369"/>
      <c r="CF459" s="369"/>
      <c r="CG459" s="369"/>
      <c r="CH459" s="369"/>
      <c r="CI459" s="369"/>
      <c r="CJ459" s="369"/>
      <c r="CK459" s="369"/>
      <c r="CL459" s="369"/>
      <c r="CM459" s="369"/>
      <c r="CN459" s="369"/>
      <c r="CO459" s="369"/>
      <c r="CP459" s="369"/>
      <c r="CQ459" s="369"/>
      <c r="CR459" s="369"/>
      <c r="CS459" s="369"/>
    </row>
    <row r="460" spans="1:97" s="22" customFormat="1">
      <c r="A460"/>
      <c r="B460" s="36"/>
      <c r="C460" s="36"/>
      <c r="D460" s="36"/>
      <c r="E460" s="36"/>
      <c r="F460" s="36"/>
      <c r="G460" s="36"/>
      <c r="H460" s="36"/>
      <c r="I460" s="36"/>
      <c r="J460" s="36"/>
      <c r="K460" s="36"/>
      <c r="L460" s="36"/>
      <c r="M460" s="36"/>
      <c r="N460" s="36"/>
      <c r="O460" s="36"/>
      <c r="P460" s="36"/>
      <c r="Q460" s="36"/>
      <c r="R460" s="36"/>
      <c r="S460" s="36"/>
      <c r="T460" s="36"/>
      <c r="U460" s="36"/>
      <c r="V460" s="36"/>
      <c r="W460" s="36"/>
      <c r="X460" s="36"/>
      <c r="Y460" s="36"/>
      <c r="Z460" s="36"/>
      <c r="AA460" s="36"/>
      <c r="AB460" s="36"/>
      <c r="AD460" s="36"/>
      <c r="AE460" s="59"/>
      <c r="AF460" s="59"/>
      <c r="AG460" s="36"/>
      <c r="BT460" s="267"/>
      <c r="BV460" s="282"/>
      <c r="BW460" s="369"/>
      <c r="BX460" s="369"/>
      <c r="BY460" s="369"/>
      <c r="BZ460" s="369"/>
      <c r="CA460" s="369"/>
      <c r="CB460" s="369"/>
      <c r="CC460" s="369"/>
      <c r="CD460" s="369"/>
      <c r="CE460" s="369"/>
      <c r="CF460" s="369"/>
      <c r="CG460" s="369"/>
      <c r="CH460" s="369"/>
      <c r="CI460" s="369"/>
      <c r="CJ460" s="369"/>
      <c r="CK460" s="369"/>
      <c r="CL460" s="369"/>
      <c r="CM460" s="369"/>
      <c r="CN460" s="369"/>
      <c r="CO460" s="369"/>
      <c r="CP460" s="369"/>
      <c r="CQ460" s="369"/>
      <c r="CR460" s="369"/>
      <c r="CS460" s="369"/>
    </row>
    <row r="461" spans="1:97" s="22" customFormat="1">
      <c r="A461"/>
      <c r="B461" s="36"/>
      <c r="C461" s="36"/>
      <c r="D461" s="36"/>
      <c r="E461" s="36"/>
      <c r="F461" s="36"/>
      <c r="G461" s="36"/>
      <c r="H461" s="36"/>
      <c r="I461" s="36"/>
      <c r="J461" s="36"/>
      <c r="K461" s="36"/>
      <c r="L461" s="36"/>
      <c r="M461" s="36"/>
      <c r="N461" s="36"/>
      <c r="O461" s="36"/>
      <c r="P461" s="36"/>
      <c r="Q461" s="36"/>
      <c r="R461" s="36"/>
      <c r="S461" s="36"/>
      <c r="T461" s="36"/>
      <c r="U461" s="36"/>
      <c r="V461" s="36"/>
      <c r="W461" s="36"/>
      <c r="X461" s="36"/>
      <c r="Y461" s="36"/>
      <c r="Z461" s="36"/>
      <c r="AA461" s="36"/>
      <c r="AB461" s="36"/>
      <c r="AD461" s="36"/>
      <c r="AE461" s="59"/>
      <c r="AF461" s="59"/>
      <c r="AG461" s="36"/>
      <c r="BT461" s="267"/>
      <c r="BV461" s="282"/>
      <c r="BW461" s="369"/>
      <c r="BX461" s="369"/>
      <c r="BY461" s="369"/>
      <c r="BZ461" s="369"/>
      <c r="CA461" s="369"/>
      <c r="CB461" s="369"/>
      <c r="CC461" s="369"/>
      <c r="CD461" s="369"/>
      <c r="CE461" s="369"/>
      <c r="CF461" s="369"/>
      <c r="CG461" s="369"/>
      <c r="CH461" s="369"/>
      <c r="CI461" s="369"/>
      <c r="CJ461" s="369"/>
      <c r="CK461" s="369"/>
      <c r="CL461" s="369"/>
      <c r="CM461" s="369"/>
      <c r="CN461" s="369"/>
      <c r="CO461" s="369"/>
      <c r="CP461" s="369"/>
      <c r="CQ461" s="369"/>
      <c r="CR461" s="369"/>
      <c r="CS461" s="369"/>
    </row>
    <row r="462" spans="1:97" s="22" customFormat="1">
      <c r="A462"/>
      <c r="B462" s="36"/>
      <c r="C462" s="36"/>
      <c r="D462" s="36"/>
      <c r="E462" s="36"/>
      <c r="F462" s="36"/>
      <c r="G462" s="36"/>
      <c r="H462" s="36"/>
      <c r="I462" s="36"/>
      <c r="J462" s="36"/>
      <c r="K462" s="36"/>
      <c r="L462" s="36"/>
      <c r="M462" s="36"/>
      <c r="N462" s="36"/>
      <c r="O462" s="36"/>
      <c r="P462" s="36"/>
      <c r="Q462" s="36"/>
      <c r="R462" s="36"/>
      <c r="S462" s="36"/>
      <c r="T462" s="36"/>
      <c r="U462" s="36"/>
      <c r="V462" s="36"/>
      <c r="W462" s="36"/>
      <c r="X462" s="36"/>
      <c r="Y462" s="36"/>
      <c r="Z462" s="36"/>
      <c r="AA462" s="36"/>
      <c r="AB462" s="36"/>
      <c r="AD462" s="36"/>
      <c r="AE462" s="59"/>
      <c r="AF462" s="59"/>
      <c r="AG462" s="36"/>
      <c r="BT462" s="267"/>
      <c r="BV462" s="282"/>
      <c r="BW462" s="369"/>
      <c r="BX462" s="369"/>
      <c r="BY462" s="369"/>
      <c r="BZ462" s="369"/>
      <c r="CA462" s="369"/>
      <c r="CB462" s="369"/>
      <c r="CC462" s="369"/>
      <c r="CD462" s="369"/>
      <c r="CE462" s="369"/>
      <c r="CF462" s="369"/>
      <c r="CG462" s="369"/>
      <c r="CH462" s="369"/>
      <c r="CI462" s="369"/>
      <c r="CJ462" s="369"/>
      <c r="CK462" s="369"/>
      <c r="CL462" s="369"/>
      <c r="CM462" s="369"/>
      <c r="CN462" s="369"/>
      <c r="CO462" s="369"/>
      <c r="CP462" s="369"/>
      <c r="CQ462" s="369"/>
      <c r="CR462" s="369"/>
      <c r="CS462" s="369"/>
    </row>
    <row r="463" spans="1:97" s="22" customFormat="1">
      <c r="A463"/>
      <c r="B463" s="36"/>
      <c r="C463" s="36"/>
      <c r="D463" s="36"/>
      <c r="E463" s="36"/>
      <c r="F463" s="36"/>
      <c r="G463" s="36"/>
      <c r="H463" s="36"/>
      <c r="I463" s="36"/>
      <c r="J463" s="36"/>
      <c r="K463" s="36"/>
      <c r="L463" s="36"/>
      <c r="M463" s="36"/>
      <c r="N463" s="36"/>
      <c r="O463" s="36"/>
      <c r="P463" s="36"/>
      <c r="Q463" s="36"/>
      <c r="R463" s="36"/>
      <c r="S463" s="36"/>
      <c r="T463" s="36"/>
      <c r="U463" s="36"/>
      <c r="V463" s="36"/>
      <c r="W463" s="36"/>
      <c r="X463" s="36"/>
      <c r="Y463" s="36"/>
      <c r="Z463" s="36"/>
      <c r="AA463" s="36"/>
      <c r="AB463" s="36"/>
      <c r="AD463" s="36"/>
      <c r="AE463" s="59"/>
      <c r="AF463" s="59"/>
      <c r="AG463" s="36"/>
      <c r="BT463" s="267"/>
      <c r="BV463" s="282"/>
      <c r="BW463" s="369"/>
      <c r="BX463" s="369"/>
      <c r="BY463" s="369"/>
      <c r="BZ463" s="369"/>
      <c r="CA463" s="369"/>
      <c r="CB463" s="369"/>
      <c r="CC463" s="369"/>
      <c r="CD463" s="369"/>
      <c r="CE463" s="369"/>
      <c r="CF463" s="369"/>
      <c r="CG463" s="369"/>
      <c r="CH463" s="369"/>
      <c r="CI463" s="369"/>
      <c r="CJ463" s="369"/>
      <c r="CK463" s="369"/>
      <c r="CL463" s="369"/>
      <c r="CM463" s="369"/>
      <c r="CN463" s="369"/>
      <c r="CO463" s="369"/>
      <c r="CP463" s="369"/>
      <c r="CQ463" s="369"/>
      <c r="CR463" s="369"/>
      <c r="CS463" s="369"/>
    </row>
    <row r="464" spans="1:97" s="22" customFormat="1">
      <c r="A464"/>
      <c r="B464" s="36"/>
      <c r="C464" s="36"/>
      <c r="D464" s="36"/>
      <c r="E464" s="36"/>
      <c r="F464" s="36"/>
      <c r="G464" s="36"/>
      <c r="H464" s="36"/>
      <c r="I464" s="36"/>
      <c r="J464" s="36"/>
      <c r="K464" s="36"/>
      <c r="L464" s="36"/>
      <c r="M464" s="36"/>
      <c r="N464" s="36"/>
      <c r="O464" s="36"/>
      <c r="P464" s="36"/>
      <c r="Q464" s="36"/>
      <c r="R464" s="36"/>
      <c r="S464" s="36"/>
      <c r="T464" s="36"/>
      <c r="U464" s="36"/>
      <c r="V464" s="36"/>
      <c r="W464" s="36"/>
      <c r="X464" s="36"/>
      <c r="Y464" s="36"/>
      <c r="Z464" s="36"/>
      <c r="AA464" s="36"/>
      <c r="AB464" s="36"/>
      <c r="AD464" s="36"/>
      <c r="AE464" s="59"/>
      <c r="AF464" s="59"/>
      <c r="AG464" s="36"/>
      <c r="BT464" s="267"/>
      <c r="BV464" s="282"/>
      <c r="BW464" s="369"/>
      <c r="BX464" s="369"/>
      <c r="BY464" s="369"/>
      <c r="BZ464" s="369"/>
      <c r="CA464" s="369"/>
      <c r="CB464" s="369"/>
      <c r="CC464" s="369"/>
      <c r="CD464" s="369"/>
      <c r="CE464" s="369"/>
      <c r="CF464" s="369"/>
      <c r="CG464" s="369"/>
      <c r="CH464" s="369"/>
      <c r="CI464" s="369"/>
      <c r="CJ464" s="369"/>
      <c r="CK464" s="369"/>
      <c r="CL464" s="369"/>
      <c r="CM464" s="369"/>
      <c r="CN464" s="369"/>
      <c r="CO464" s="369"/>
      <c r="CP464" s="369"/>
      <c r="CQ464" s="369"/>
      <c r="CR464" s="369"/>
      <c r="CS464" s="369"/>
    </row>
    <row r="465" spans="1:97" s="22" customFormat="1">
      <c r="A465"/>
      <c r="B465" s="36"/>
      <c r="C465" s="36"/>
      <c r="D465" s="36"/>
      <c r="E465" s="36"/>
      <c r="F465" s="36"/>
      <c r="G465" s="36"/>
      <c r="H465" s="36"/>
      <c r="I465" s="36"/>
      <c r="J465" s="36"/>
      <c r="K465" s="36"/>
      <c r="L465" s="36"/>
      <c r="M465" s="36"/>
      <c r="N465" s="36"/>
      <c r="O465" s="36"/>
      <c r="P465" s="36"/>
      <c r="Q465" s="36"/>
      <c r="R465" s="36"/>
      <c r="S465" s="36"/>
      <c r="T465" s="36"/>
      <c r="U465" s="36"/>
      <c r="V465" s="36"/>
      <c r="W465" s="36"/>
      <c r="X465" s="36"/>
      <c r="Y465" s="36"/>
      <c r="Z465" s="36"/>
      <c r="AA465" s="36"/>
      <c r="AB465" s="36"/>
      <c r="AD465" s="36"/>
      <c r="AE465" s="59"/>
      <c r="AF465" s="59"/>
      <c r="AG465" s="36"/>
      <c r="BT465" s="267"/>
      <c r="BV465" s="282"/>
      <c r="BW465" s="369"/>
      <c r="BX465" s="369"/>
      <c r="BY465" s="369"/>
      <c r="BZ465" s="369"/>
      <c r="CA465" s="369"/>
      <c r="CB465" s="369"/>
      <c r="CC465" s="369"/>
      <c r="CD465" s="369"/>
      <c r="CE465" s="369"/>
      <c r="CF465" s="369"/>
      <c r="CG465" s="369"/>
      <c r="CH465" s="369"/>
      <c r="CI465" s="369"/>
      <c r="CJ465" s="369"/>
      <c r="CK465" s="369"/>
      <c r="CL465" s="369"/>
      <c r="CM465" s="369"/>
      <c r="CN465" s="369"/>
      <c r="CO465" s="369"/>
      <c r="CP465" s="369"/>
      <c r="CQ465" s="369"/>
      <c r="CR465" s="369"/>
      <c r="CS465" s="369"/>
    </row>
    <row r="466" spans="1:97" s="22" customFormat="1">
      <c r="A466"/>
      <c r="B466" s="36"/>
      <c r="C466" s="36"/>
      <c r="D466" s="36"/>
      <c r="E466" s="36"/>
      <c r="F466" s="36"/>
      <c r="G466" s="36"/>
      <c r="H466" s="36"/>
      <c r="I466" s="36"/>
      <c r="J466" s="36"/>
      <c r="K466" s="36"/>
      <c r="L466" s="36"/>
      <c r="M466" s="36"/>
      <c r="N466" s="36"/>
      <c r="O466" s="36"/>
      <c r="P466" s="36"/>
      <c r="Q466" s="36"/>
      <c r="R466" s="36"/>
      <c r="S466" s="36"/>
      <c r="T466" s="36"/>
      <c r="U466" s="36"/>
      <c r="V466" s="36"/>
      <c r="W466" s="36"/>
      <c r="X466" s="36"/>
      <c r="Y466" s="36"/>
      <c r="Z466" s="36"/>
      <c r="AA466" s="36"/>
      <c r="AB466" s="36"/>
      <c r="AD466" s="36"/>
      <c r="AE466" s="59"/>
      <c r="AF466" s="59"/>
      <c r="AG466" s="36"/>
      <c r="BT466" s="267"/>
      <c r="BV466" s="282"/>
      <c r="BW466" s="369"/>
      <c r="BX466" s="369"/>
      <c r="BY466" s="369"/>
      <c r="BZ466" s="369"/>
      <c r="CA466" s="369"/>
      <c r="CB466" s="369"/>
      <c r="CC466" s="369"/>
      <c r="CD466" s="369"/>
      <c r="CE466" s="369"/>
      <c r="CF466" s="369"/>
      <c r="CG466" s="369"/>
      <c r="CH466" s="369"/>
      <c r="CI466" s="369"/>
      <c r="CJ466" s="369"/>
      <c r="CK466" s="369"/>
      <c r="CL466" s="369"/>
      <c r="CM466" s="369"/>
      <c r="CN466" s="369"/>
      <c r="CO466" s="369"/>
      <c r="CP466" s="369"/>
      <c r="CQ466" s="369"/>
      <c r="CR466" s="369"/>
      <c r="CS466" s="369"/>
    </row>
    <row r="467" spans="1:97" s="22" customFormat="1">
      <c r="A467"/>
      <c r="B467" s="36"/>
      <c r="C467" s="36"/>
      <c r="D467" s="36"/>
      <c r="E467" s="36"/>
      <c r="F467" s="36"/>
      <c r="G467" s="36"/>
      <c r="H467" s="36"/>
      <c r="I467" s="36"/>
      <c r="J467" s="36"/>
      <c r="K467" s="36"/>
      <c r="L467" s="36"/>
      <c r="M467" s="36"/>
      <c r="N467" s="36"/>
      <c r="O467" s="36"/>
      <c r="P467" s="36"/>
      <c r="Q467" s="36"/>
      <c r="R467" s="36"/>
      <c r="S467" s="36"/>
      <c r="T467" s="36"/>
      <c r="U467" s="36"/>
      <c r="V467" s="36"/>
      <c r="W467" s="36"/>
      <c r="X467" s="36"/>
      <c r="Y467" s="36"/>
      <c r="Z467" s="36"/>
      <c r="AA467" s="36"/>
      <c r="AB467" s="36"/>
      <c r="AD467" s="36"/>
      <c r="AE467" s="59"/>
      <c r="AF467" s="59"/>
      <c r="AG467" s="36"/>
      <c r="BT467" s="267"/>
      <c r="BV467" s="282"/>
      <c r="BW467" s="369"/>
      <c r="BX467" s="369"/>
      <c r="BY467" s="369"/>
      <c r="BZ467" s="369"/>
      <c r="CA467" s="369"/>
      <c r="CB467" s="369"/>
      <c r="CC467" s="369"/>
      <c r="CD467" s="369"/>
      <c r="CE467" s="369"/>
      <c r="CF467" s="369"/>
      <c r="CG467" s="369"/>
      <c r="CH467" s="369"/>
      <c r="CI467" s="369"/>
      <c r="CJ467" s="369"/>
      <c r="CK467" s="369"/>
      <c r="CL467" s="369"/>
      <c r="CM467" s="369"/>
      <c r="CN467" s="369"/>
      <c r="CO467" s="369"/>
      <c r="CP467" s="369"/>
      <c r="CQ467" s="369"/>
      <c r="CR467" s="369"/>
      <c r="CS467" s="369"/>
    </row>
    <row r="468" spans="1:97" s="22" customFormat="1">
      <c r="A468"/>
      <c r="B468" s="36"/>
      <c r="C468" s="36"/>
      <c r="D468" s="36"/>
      <c r="E468" s="36"/>
      <c r="F468" s="36"/>
      <c r="G468" s="36"/>
      <c r="H468" s="36"/>
      <c r="I468" s="36"/>
      <c r="J468" s="36"/>
      <c r="K468" s="36"/>
      <c r="L468" s="36"/>
      <c r="M468" s="36"/>
      <c r="N468" s="36"/>
      <c r="O468" s="36"/>
      <c r="P468" s="36"/>
      <c r="Q468" s="36"/>
      <c r="R468" s="36"/>
      <c r="S468" s="36"/>
      <c r="T468" s="36"/>
      <c r="U468" s="36"/>
      <c r="V468" s="36"/>
      <c r="W468" s="36"/>
      <c r="X468" s="36"/>
      <c r="Y468" s="36"/>
      <c r="Z468" s="36"/>
      <c r="AA468" s="36"/>
      <c r="AB468" s="36"/>
      <c r="AD468" s="36"/>
      <c r="AE468" s="59"/>
      <c r="AF468" s="59"/>
      <c r="AG468" s="36"/>
      <c r="BT468" s="267"/>
      <c r="BV468" s="282"/>
      <c r="BW468" s="369"/>
      <c r="BX468" s="369"/>
      <c r="BY468" s="369"/>
      <c r="BZ468" s="369"/>
      <c r="CA468" s="369"/>
      <c r="CB468" s="369"/>
      <c r="CC468" s="369"/>
      <c r="CD468" s="369"/>
      <c r="CE468" s="369"/>
      <c r="CF468" s="369"/>
      <c r="CG468" s="369"/>
      <c r="CH468" s="369"/>
      <c r="CI468" s="369"/>
      <c r="CJ468" s="369"/>
      <c r="CK468" s="369"/>
      <c r="CL468" s="369"/>
      <c r="CM468" s="369"/>
      <c r="CN468" s="369"/>
      <c r="CO468" s="369"/>
      <c r="CP468" s="369"/>
      <c r="CQ468" s="369"/>
      <c r="CR468" s="369"/>
      <c r="CS468" s="369"/>
    </row>
    <row r="469" spans="1:97" s="22" customFormat="1">
      <c r="A469"/>
      <c r="B469" s="36"/>
      <c r="C469" s="36"/>
      <c r="D469" s="36"/>
      <c r="E469" s="36"/>
      <c r="F469" s="36"/>
      <c r="G469" s="36"/>
      <c r="H469" s="36"/>
      <c r="I469" s="36"/>
      <c r="J469" s="36"/>
      <c r="K469" s="36"/>
      <c r="L469" s="36"/>
      <c r="M469" s="36"/>
      <c r="N469" s="36"/>
      <c r="O469" s="36"/>
      <c r="P469" s="36"/>
      <c r="Q469" s="36"/>
      <c r="R469" s="36"/>
      <c r="S469" s="36"/>
      <c r="T469" s="36"/>
      <c r="U469" s="36"/>
      <c r="V469" s="36"/>
      <c r="W469" s="36"/>
      <c r="X469" s="36"/>
      <c r="Y469" s="36"/>
      <c r="Z469" s="36"/>
      <c r="AA469" s="36"/>
      <c r="AB469" s="36"/>
      <c r="AD469" s="36"/>
      <c r="AE469" s="59"/>
      <c r="AF469" s="59"/>
      <c r="AG469" s="36"/>
      <c r="BT469" s="267"/>
      <c r="BV469" s="282"/>
      <c r="BW469" s="369"/>
      <c r="BX469" s="369"/>
      <c r="BY469" s="369"/>
      <c r="BZ469" s="369"/>
      <c r="CA469" s="369"/>
      <c r="CB469" s="369"/>
      <c r="CC469" s="369"/>
      <c r="CD469" s="369"/>
      <c r="CE469" s="369"/>
      <c r="CF469" s="369"/>
      <c r="CG469" s="369"/>
      <c r="CH469" s="369"/>
      <c r="CI469" s="369"/>
      <c r="CJ469" s="369"/>
      <c r="CK469" s="369"/>
      <c r="CL469" s="369"/>
      <c r="CM469" s="369"/>
      <c r="CN469" s="369"/>
      <c r="CO469" s="369"/>
      <c r="CP469" s="369"/>
      <c r="CQ469" s="369"/>
      <c r="CR469" s="369"/>
      <c r="CS469" s="369"/>
    </row>
    <row r="470" spans="1:97" s="22" customFormat="1">
      <c r="A470"/>
      <c r="B470" s="36"/>
      <c r="C470" s="36"/>
      <c r="D470" s="36"/>
      <c r="E470" s="36"/>
      <c r="F470" s="36"/>
      <c r="G470" s="36"/>
      <c r="H470" s="36"/>
      <c r="I470" s="36"/>
      <c r="J470" s="36"/>
      <c r="K470" s="36"/>
      <c r="L470" s="36"/>
      <c r="M470" s="36"/>
      <c r="N470" s="36"/>
      <c r="O470" s="36"/>
      <c r="P470" s="36"/>
      <c r="Q470" s="36"/>
      <c r="R470" s="36"/>
      <c r="S470" s="36"/>
      <c r="T470" s="36"/>
      <c r="U470" s="36"/>
      <c r="V470" s="36"/>
      <c r="W470" s="36"/>
      <c r="X470" s="36"/>
      <c r="Y470" s="36"/>
      <c r="Z470" s="36"/>
      <c r="AA470" s="36"/>
      <c r="AB470" s="36"/>
      <c r="AD470" s="36"/>
      <c r="AE470" s="59"/>
      <c r="AF470" s="59"/>
      <c r="AG470" s="36"/>
      <c r="BT470" s="267"/>
      <c r="BV470" s="282"/>
      <c r="BW470" s="369"/>
      <c r="BX470" s="369"/>
      <c r="BY470" s="369"/>
      <c r="BZ470" s="369"/>
      <c r="CA470" s="369"/>
      <c r="CB470" s="369"/>
      <c r="CC470" s="369"/>
      <c r="CD470" s="369"/>
      <c r="CE470" s="369"/>
      <c r="CF470" s="369"/>
      <c r="CG470" s="369"/>
      <c r="CH470" s="369"/>
      <c r="CI470" s="369"/>
      <c r="CJ470" s="369"/>
      <c r="CK470" s="369"/>
      <c r="CL470" s="369"/>
      <c r="CM470" s="369"/>
      <c r="CN470" s="369"/>
      <c r="CO470" s="369"/>
      <c r="CP470" s="369"/>
      <c r="CQ470" s="369"/>
      <c r="CR470" s="369"/>
      <c r="CS470" s="369"/>
    </row>
    <row r="471" spans="1:97" s="22" customFormat="1">
      <c r="A471"/>
      <c r="B471" s="36"/>
      <c r="C471" s="36"/>
      <c r="D471" s="36"/>
      <c r="E471" s="36"/>
      <c r="F471" s="36"/>
      <c r="G471" s="36"/>
      <c r="H471" s="36"/>
      <c r="I471" s="36"/>
      <c r="J471" s="36"/>
      <c r="K471" s="36"/>
      <c r="L471" s="36"/>
      <c r="M471" s="36"/>
      <c r="N471" s="36"/>
      <c r="O471" s="36"/>
      <c r="P471" s="36"/>
      <c r="Q471" s="36"/>
      <c r="R471" s="36"/>
      <c r="S471" s="36"/>
      <c r="T471" s="36"/>
      <c r="U471" s="36"/>
      <c r="V471" s="36"/>
      <c r="W471" s="36"/>
      <c r="X471" s="36"/>
      <c r="Y471" s="36"/>
      <c r="Z471" s="36"/>
      <c r="AA471" s="36"/>
      <c r="AB471" s="36"/>
      <c r="AD471" s="36"/>
      <c r="AE471" s="59"/>
      <c r="AF471" s="59"/>
      <c r="AG471" s="36"/>
      <c r="BT471" s="267"/>
      <c r="BV471" s="282"/>
      <c r="BW471" s="369"/>
      <c r="BX471" s="369"/>
      <c r="BY471" s="369"/>
      <c r="BZ471" s="369"/>
      <c r="CA471" s="369"/>
      <c r="CB471" s="369"/>
      <c r="CC471" s="369"/>
      <c r="CD471" s="369"/>
      <c r="CE471" s="369"/>
      <c r="CF471" s="369"/>
      <c r="CG471" s="369"/>
      <c r="CH471" s="369"/>
      <c r="CI471" s="369"/>
      <c r="CJ471" s="369"/>
      <c r="CK471" s="369"/>
      <c r="CL471" s="369"/>
      <c r="CM471" s="369"/>
      <c r="CN471" s="369"/>
      <c r="CO471" s="369"/>
      <c r="CP471" s="369"/>
      <c r="CQ471" s="369"/>
      <c r="CR471" s="369"/>
      <c r="CS471" s="369"/>
    </row>
    <row r="472" spans="1:97" s="22" customFormat="1">
      <c r="A472"/>
      <c r="B472" s="36"/>
      <c r="C472" s="36"/>
      <c r="D472" s="36"/>
      <c r="E472" s="36"/>
      <c r="F472" s="36"/>
      <c r="G472" s="36"/>
      <c r="H472" s="36"/>
      <c r="I472" s="36"/>
      <c r="J472" s="36"/>
      <c r="K472" s="36"/>
      <c r="L472" s="36"/>
      <c r="M472" s="36"/>
      <c r="N472" s="36"/>
      <c r="O472" s="36"/>
      <c r="P472" s="36"/>
      <c r="Q472" s="36"/>
      <c r="R472" s="36"/>
      <c r="S472" s="36"/>
      <c r="T472" s="36"/>
      <c r="U472" s="36"/>
      <c r="V472" s="36"/>
      <c r="W472" s="36"/>
      <c r="X472" s="36"/>
      <c r="Y472" s="36"/>
      <c r="Z472" s="36"/>
      <c r="AA472" s="36"/>
      <c r="AB472" s="36"/>
      <c r="AD472" s="36"/>
      <c r="AE472" s="59"/>
      <c r="AF472" s="59"/>
      <c r="AG472" s="36"/>
      <c r="BT472" s="267"/>
      <c r="BV472" s="282"/>
      <c r="BW472" s="369"/>
      <c r="BX472" s="369"/>
      <c r="BY472" s="369"/>
      <c r="BZ472" s="369"/>
      <c r="CA472" s="369"/>
      <c r="CB472" s="369"/>
      <c r="CC472" s="369"/>
      <c r="CD472" s="369"/>
      <c r="CE472" s="369"/>
      <c r="CF472" s="369"/>
      <c r="CG472" s="369"/>
      <c r="CH472" s="369"/>
      <c r="CI472" s="369"/>
      <c r="CJ472" s="369"/>
      <c r="CK472" s="369"/>
      <c r="CL472" s="369"/>
      <c r="CM472" s="369"/>
      <c r="CN472" s="369"/>
      <c r="CO472" s="369"/>
      <c r="CP472" s="369"/>
      <c r="CQ472" s="369"/>
      <c r="CR472" s="369"/>
      <c r="CS472" s="369"/>
    </row>
    <row r="473" spans="1:97" s="22" customFormat="1">
      <c r="A473"/>
      <c r="B473" s="36"/>
      <c r="C473" s="36"/>
      <c r="D473" s="36"/>
      <c r="E473" s="36"/>
      <c r="F473" s="36"/>
      <c r="G473" s="36"/>
      <c r="H473" s="36"/>
      <c r="I473" s="36"/>
      <c r="J473" s="36"/>
      <c r="K473" s="36"/>
      <c r="L473" s="36"/>
      <c r="M473" s="36"/>
      <c r="N473" s="36"/>
      <c r="O473" s="36"/>
      <c r="P473" s="36"/>
      <c r="Q473" s="36"/>
      <c r="R473" s="36"/>
      <c r="S473" s="36"/>
      <c r="T473" s="36"/>
      <c r="U473" s="36"/>
      <c r="V473" s="36"/>
      <c r="W473" s="36"/>
      <c r="X473" s="36"/>
      <c r="Y473" s="36"/>
      <c r="Z473" s="36"/>
      <c r="AA473" s="36"/>
      <c r="AB473" s="36"/>
      <c r="AD473" s="36"/>
      <c r="AE473" s="59"/>
      <c r="AF473" s="59"/>
      <c r="AG473" s="36"/>
      <c r="BT473" s="267"/>
      <c r="BV473" s="282"/>
      <c r="BW473" s="369"/>
      <c r="BX473" s="369"/>
      <c r="BY473" s="369"/>
      <c r="BZ473" s="369"/>
      <c r="CA473" s="369"/>
      <c r="CB473" s="369"/>
      <c r="CC473" s="369"/>
      <c r="CD473" s="369"/>
      <c r="CE473" s="369"/>
      <c r="CF473" s="369"/>
      <c r="CG473" s="369"/>
      <c r="CH473" s="369"/>
      <c r="CI473" s="369"/>
      <c r="CJ473" s="369"/>
      <c r="CK473" s="369"/>
      <c r="CL473" s="369"/>
      <c r="CM473" s="369"/>
      <c r="CN473" s="369"/>
      <c r="CO473" s="369"/>
      <c r="CP473" s="369"/>
      <c r="CQ473" s="369"/>
      <c r="CR473" s="369"/>
      <c r="CS473" s="369"/>
    </row>
    <row r="474" spans="1:97" s="22" customFormat="1">
      <c r="A474"/>
      <c r="B474" s="36"/>
      <c r="C474" s="36"/>
      <c r="D474" s="36"/>
      <c r="E474" s="36"/>
      <c r="F474" s="36"/>
      <c r="G474" s="36"/>
      <c r="H474" s="36"/>
      <c r="I474" s="36"/>
      <c r="J474" s="36"/>
      <c r="K474" s="36"/>
      <c r="L474" s="36"/>
      <c r="M474" s="36"/>
      <c r="N474" s="36"/>
      <c r="O474" s="36"/>
      <c r="P474" s="36"/>
      <c r="Q474" s="36"/>
      <c r="R474" s="36"/>
      <c r="S474" s="36"/>
      <c r="T474" s="36"/>
      <c r="U474" s="36"/>
      <c r="V474" s="36"/>
      <c r="W474" s="36"/>
      <c r="X474" s="36"/>
      <c r="Y474" s="36"/>
      <c r="Z474" s="36"/>
      <c r="AA474" s="36"/>
      <c r="AB474" s="36"/>
      <c r="AD474" s="36"/>
      <c r="AE474" s="59"/>
      <c r="AF474" s="59"/>
      <c r="AG474" s="36"/>
      <c r="BT474" s="267"/>
      <c r="BV474" s="282"/>
      <c r="BW474" s="369"/>
      <c r="BX474" s="369"/>
      <c r="BY474" s="369"/>
      <c r="BZ474" s="369"/>
      <c r="CA474" s="369"/>
      <c r="CB474" s="369"/>
      <c r="CC474" s="369"/>
      <c r="CD474" s="369"/>
      <c r="CE474" s="369"/>
      <c r="CF474" s="369"/>
      <c r="CG474" s="369"/>
      <c r="CH474" s="369"/>
      <c r="CI474" s="369"/>
      <c r="CJ474" s="369"/>
      <c r="CK474" s="369"/>
      <c r="CL474" s="369"/>
      <c r="CM474" s="369"/>
      <c r="CN474" s="369"/>
      <c r="CO474" s="369"/>
      <c r="CP474" s="369"/>
      <c r="CQ474" s="369"/>
      <c r="CR474" s="369"/>
      <c r="CS474" s="369"/>
    </row>
    <row r="475" spans="1:97" s="22" customFormat="1">
      <c r="A475"/>
      <c r="B475" s="36"/>
      <c r="C475" s="36"/>
      <c r="D475" s="36"/>
      <c r="E475" s="36"/>
      <c r="F475" s="36"/>
      <c r="G475" s="36"/>
      <c r="H475" s="36"/>
      <c r="I475" s="36"/>
      <c r="J475" s="36"/>
      <c r="K475" s="36"/>
      <c r="L475" s="36"/>
      <c r="M475" s="36"/>
      <c r="N475" s="36"/>
      <c r="O475" s="36"/>
      <c r="P475" s="36"/>
      <c r="Q475" s="36"/>
      <c r="R475" s="36"/>
      <c r="S475" s="36"/>
      <c r="T475" s="36"/>
      <c r="U475" s="36"/>
      <c r="V475" s="36"/>
      <c r="W475" s="36"/>
      <c r="X475" s="36"/>
      <c r="Y475" s="36"/>
      <c r="Z475" s="36"/>
      <c r="AA475" s="36"/>
      <c r="AB475" s="36"/>
      <c r="AD475" s="36"/>
      <c r="AE475" s="59"/>
      <c r="AF475" s="59"/>
      <c r="AG475" s="36"/>
      <c r="BT475" s="267"/>
      <c r="BV475" s="282"/>
      <c r="BW475" s="369"/>
      <c r="BX475" s="369"/>
      <c r="BY475" s="369"/>
      <c r="BZ475" s="369"/>
      <c r="CA475" s="369"/>
      <c r="CB475" s="369"/>
      <c r="CC475" s="369"/>
      <c r="CD475" s="369"/>
      <c r="CE475" s="369"/>
      <c r="CF475" s="369"/>
      <c r="CG475" s="369"/>
      <c r="CH475" s="369"/>
      <c r="CI475" s="369"/>
      <c r="CJ475" s="369"/>
      <c r="CK475" s="369"/>
      <c r="CL475" s="369"/>
      <c r="CM475" s="369"/>
      <c r="CN475" s="369"/>
      <c r="CO475" s="369"/>
      <c r="CP475" s="369"/>
      <c r="CQ475" s="369"/>
      <c r="CR475" s="369"/>
      <c r="CS475" s="369"/>
    </row>
    <row r="476" spans="1:97" s="22" customFormat="1">
      <c r="A476"/>
      <c r="B476" s="36"/>
      <c r="C476" s="36"/>
      <c r="D476" s="36"/>
      <c r="E476" s="36"/>
      <c r="F476" s="36"/>
      <c r="G476" s="36"/>
      <c r="H476" s="36"/>
      <c r="I476" s="36"/>
      <c r="J476" s="36"/>
      <c r="K476" s="36"/>
      <c r="L476" s="36"/>
      <c r="M476" s="36"/>
      <c r="N476" s="36"/>
      <c r="O476" s="36"/>
      <c r="P476" s="36"/>
      <c r="Q476" s="36"/>
      <c r="R476" s="36"/>
      <c r="S476" s="36"/>
      <c r="T476" s="36"/>
      <c r="U476" s="36"/>
      <c r="V476" s="36"/>
      <c r="W476" s="36"/>
      <c r="X476" s="36"/>
      <c r="Y476" s="36"/>
      <c r="Z476" s="36"/>
      <c r="AA476" s="36"/>
      <c r="AB476" s="36"/>
      <c r="AD476" s="36"/>
      <c r="AE476" s="59"/>
      <c r="AF476" s="59"/>
      <c r="AG476" s="36"/>
      <c r="BT476" s="267"/>
      <c r="BV476" s="282"/>
      <c r="BW476" s="369"/>
      <c r="BX476" s="369"/>
      <c r="BY476" s="369"/>
      <c r="BZ476" s="369"/>
      <c r="CA476" s="369"/>
      <c r="CB476" s="369"/>
      <c r="CC476" s="369"/>
      <c r="CD476" s="369"/>
      <c r="CE476" s="369"/>
      <c r="CF476" s="369"/>
      <c r="CG476" s="369"/>
      <c r="CH476" s="369"/>
      <c r="CI476" s="369"/>
      <c r="CJ476" s="369"/>
      <c r="CK476" s="369"/>
      <c r="CL476" s="369"/>
      <c r="CM476" s="369"/>
      <c r="CN476" s="369"/>
      <c r="CO476" s="369"/>
      <c r="CP476" s="369"/>
      <c r="CQ476" s="369"/>
      <c r="CR476" s="369"/>
      <c r="CS476" s="369"/>
    </row>
    <row r="477" spans="1:97" s="22" customFormat="1">
      <c r="A477"/>
      <c r="B477" s="36"/>
      <c r="C477" s="36"/>
      <c r="D477" s="36"/>
      <c r="E477" s="36"/>
      <c r="F477" s="36"/>
      <c r="G477" s="36"/>
      <c r="H477" s="36"/>
      <c r="I477" s="36"/>
      <c r="J477" s="36"/>
      <c r="K477" s="36"/>
      <c r="L477" s="36"/>
      <c r="M477" s="36"/>
      <c r="N477" s="36"/>
      <c r="O477" s="36"/>
      <c r="P477" s="36"/>
      <c r="Q477" s="36"/>
      <c r="R477" s="36"/>
      <c r="S477" s="36"/>
      <c r="T477" s="36"/>
      <c r="U477" s="36"/>
      <c r="V477" s="36"/>
      <c r="W477" s="36"/>
      <c r="X477" s="36"/>
      <c r="Y477" s="36"/>
      <c r="Z477" s="36"/>
      <c r="AA477" s="36"/>
      <c r="AB477" s="36"/>
      <c r="AD477" s="36"/>
      <c r="AE477" s="59"/>
      <c r="AF477" s="59"/>
      <c r="AG477" s="36"/>
      <c r="BT477" s="267"/>
      <c r="BV477" s="282"/>
      <c r="BW477" s="369"/>
      <c r="BX477" s="369"/>
      <c r="BY477" s="369"/>
      <c r="BZ477" s="369"/>
      <c r="CA477" s="369"/>
      <c r="CB477" s="369"/>
      <c r="CC477" s="369"/>
      <c r="CD477" s="369"/>
      <c r="CE477" s="369"/>
      <c r="CF477" s="369"/>
      <c r="CG477" s="369"/>
      <c r="CH477" s="369"/>
      <c r="CI477" s="369"/>
      <c r="CJ477" s="369"/>
      <c r="CK477" s="369"/>
      <c r="CL477" s="369"/>
      <c r="CM477" s="369"/>
      <c r="CN477" s="369"/>
      <c r="CO477" s="369"/>
      <c r="CP477" s="369"/>
      <c r="CQ477" s="369"/>
      <c r="CR477" s="369"/>
      <c r="CS477" s="369"/>
    </row>
    <row r="478" spans="1:97" s="22" customFormat="1">
      <c r="A478"/>
      <c r="B478" s="36"/>
      <c r="C478" s="36"/>
      <c r="D478" s="36"/>
      <c r="E478" s="36"/>
      <c r="F478" s="36"/>
      <c r="G478" s="36"/>
      <c r="H478" s="36"/>
      <c r="I478" s="36"/>
      <c r="J478" s="36"/>
      <c r="K478" s="36"/>
      <c r="L478" s="36"/>
      <c r="M478" s="36"/>
      <c r="N478" s="36"/>
      <c r="O478" s="36"/>
      <c r="P478" s="36"/>
      <c r="Q478" s="36"/>
      <c r="R478" s="36"/>
      <c r="S478" s="36"/>
      <c r="T478" s="36"/>
      <c r="U478" s="36"/>
      <c r="V478" s="36"/>
      <c r="W478" s="36"/>
      <c r="X478" s="36"/>
      <c r="Y478" s="36"/>
      <c r="Z478" s="36"/>
      <c r="AA478" s="36"/>
      <c r="AB478" s="36"/>
      <c r="AD478" s="36"/>
      <c r="AE478" s="59"/>
      <c r="AF478" s="59"/>
      <c r="AG478" s="36"/>
      <c r="BT478" s="267"/>
      <c r="BV478" s="282"/>
      <c r="BW478" s="369"/>
      <c r="BX478" s="369"/>
      <c r="BY478" s="369"/>
      <c r="BZ478" s="369"/>
      <c r="CA478" s="369"/>
      <c r="CB478" s="369"/>
      <c r="CC478" s="369"/>
      <c r="CD478" s="369"/>
      <c r="CE478" s="369"/>
      <c r="CF478" s="369"/>
      <c r="CG478" s="369"/>
      <c r="CH478" s="369"/>
      <c r="CI478" s="369"/>
      <c r="CJ478" s="369"/>
      <c r="CK478" s="369"/>
      <c r="CL478" s="369"/>
      <c r="CM478" s="369"/>
      <c r="CN478" s="369"/>
      <c r="CO478" s="369"/>
      <c r="CP478" s="369"/>
      <c r="CQ478" s="369"/>
      <c r="CR478" s="369"/>
      <c r="CS478" s="369"/>
    </row>
    <row r="479" spans="1:97" s="22" customFormat="1">
      <c r="A479"/>
      <c r="B479" s="36"/>
      <c r="C479" s="36"/>
      <c r="D479" s="36"/>
      <c r="E479" s="36"/>
      <c r="F479" s="36"/>
      <c r="G479" s="36"/>
      <c r="H479" s="36"/>
      <c r="I479" s="36"/>
      <c r="J479" s="36"/>
      <c r="K479" s="36"/>
      <c r="L479" s="36"/>
      <c r="M479" s="36"/>
      <c r="N479" s="36"/>
      <c r="O479" s="36"/>
      <c r="P479" s="36"/>
      <c r="Q479" s="36"/>
      <c r="R479" s="36"/>
      <c r="S479" s="36"/>
      <c r="T479" s="36"/>
      <c r="U479" s="36"/>
      <c r="V479" s="36"/>
      <c r="W479" s="36"/>
      <c r="X479" s="36"/>
      <c r="Y479" s="36"/>
      <c r="Z479" s="36"/>
      <c r="AA479" s="36"/>
      <c r="AB479" s="36"/>
      <c r="AD479" s="36"/>
      <c r="AE479" s="59"/>
      <c r="AF479" s="59"/>
      <c r="AG479" s="36"/>
      <c r="BT479" s="267"/>
      <c r="BV479" s="282"/>
      <c r="BW479" s="369"/>
      <c r="BX479" s="369"/>
      <c r="BY479" s="369"/>
      <c r="BZ479" s="369"/>
      <c r="CA479" s="369"/>
      <c r="CB479" s="369"/>
      <c r="CC479" s="369"/>
      <c r="CD479" s="369"/>
      <c r="CE479" s="369"/>
      <c r="CF479" s="369"/>
      <c r="CG479" s="369"/>
      <c r="CH479" s="369"/>
      <c r="CI479" s="369"/>
      <c r="CJ479" s="369"/>
      <c r="CK479" s="369"/>
      <c r="CL479" s="369"/>
      <c r="CM479" s="369"/>
      <c r="CN479" s="369"/>
      <c r="CO479" s="369"/>
      <c r="CP479" s="369"/>
      <c r="CQ479" s="369"/>
      <c r="CR479" s="369"/>
      <c r="CS479" s="369"/>
    </row>
    <row r="480" spans="1:97" s="22" customFormat="1">
      <c r="A480"/>
      <c r="B480" s="36"/>
      <c r="C480" s="36"/>
      <c r="D480" s="36"/>
      <c r="E480" s="36"/>
      <c r="F480" s="36"/>
      <c r="G480" s="36"/>
      <c r="H480" s="36"/>
      <c r="I480" s="36"/>
      <c r="J480" s="36"/>
      <c r="K480" s="36"/>
      <c r="L480" s="36"/>
      <c r="M480" s="36"/>
      <c r="N480" s="36"/>
      <c r="O480" s="36"/>
      <c r="P480" s="36"/>
      <c r="Q480" s="36"/>
      <c r="R480" s="36"/>
      <c r="S480" s="36"/>
      <c r="T480" s="36"/>
      <c r="U480" s="36"/>
      <c r="V480" s="36"/>
      <c r="W480" s="36"/>
      <c r="X480" s="36"/>
      <c r="Y480" s="36"/>
      <c r="Z480" s="36"/>
      <c r="AA480" s="36"/>
      <c r="AB480" s="36"/>
      <c r="AD480" s="36"/>
      <c r="AE480" s="59"/>
      <c r="AF480" s="59"/>
      <c r="AG480" s="36"/>
      <c r="BT480" s="267"/>
      <c r="BV480" s="282"/>
      <c r="BW480" s="369"/>
      <c r="BX480" s="369"/>
      <c r="BY480" s="369"/>
      <c r="BZ480" s="369"/>
      <c r="CA480" s="369"/>
      <c r="CB480" s="369"/>
      <c r="CC480" s="369"/>
      <c r="CD480" s="369"/>
      <c r="CE480" s="369"/>
      <c r="CF480" s="369"/>
      <c r="CG480" s="369"/>
      <c r="CH480" s="369"/>
      <c r="CI480" s="369"/>
      <c r="CJ480" s="369"/>
      <c r="CK480" s="369"/>
      <c r="CL480" s="369"/>
      <c r="CM480" s="369"/>
      <c r="CN480" s="369"/>
      <c r="CO480" s="369"/>
      <c r="CP480" s="369"/>
      <c r="CQ480" s="369"/>
      <c r="CR480" s="369"/>
      <c r="CS480" s="369"/>
    </row>
    <row r="481" spans="1:97" s="22" customFormat="1">
      <c r="A481"/>
      <c r="B481" s="36"/>
      <c r="C481" s="36"/>
      <c r="D481" s="36"/>
      <c r="E481" s="36"/>
      <c r="F481" s="36"/>
      <c r="G481" s="36"/>
      <c r="H481" s="36"/>
      <c r="I481" s="36"/>
      <c r="J481" s="36"/>
      <c r="K481" s="36"/>
      <c r="L481" s="36"/>
      <c r="M481" s="36"/>
      <c r="N481" s="36"/>
      <c r="O481" s="36"/>
      <c r="P481" s="36"/>
      <c r="Q481" s="36"/>
      <c r="R481" s="36"/>
      <c r="S481" s="36"/>
      <c r="T481" s="36"/>
      <c r="U481" s="36"/>
      <c r="V481" s="36"/>
      <c r="W481" s="36"/>
      <c r="X481" s="36"/>
      <c r="Y481" s="36"/>
      <c r="Z481" s="36"/>
      <c r="AA481" s="36"/>
      <c r="AB481" s="36"/>
      <c r="AD481" s="36"/>
      <c r="AE481" s="59"/>
      <c r="AF481" s="59"/>
      <c r="AG481" s="36"/>
      <c r="BT481" s="267"/>
      <c r="BV481" s="282"/>
      <c r="BW481" s="369"/>
      <c r="BX481" s="369"/>
      <c r="BY481" s="369"/>
      <c r="BZ481" s="369"/>
      <c r="CA481" s="369"/>
      <c r="CB481" s="369"/>
      <c r="CC481" s="369"/>
      <c r="CD481" s="369"/>
      <c r="CE481" s="369"/>
      <c r="CF481" s="369"/>
      <c r="CG481" s="369"/>
      <c r="CH481" s="369"/>
      <c r="CI481" s="369"/>
      <c r="CJ481" s="369"/>
      <c r="CK481" s="369"/>
      <c r="CL481" s="369"/>
      <c r="CM481" s="369"/>
      <c r="CN481" s="369"/>
      <c r="CO481" s="369"/>
      <c r="CP481" s="369"/>
      <c r="CQ481" s="369"/>
      <c r="CR481" s="369"/>
      <c r="CS481" s="369"/>
    </row>
    <row r="482" spans="1:97" s="22" customFormat="1">
      <c r="A482"/>
      <c r="B482" s="36"/>
      <c r="C482" s="36"/>
      <c r="D482" s="36"/>
      <c r="E482" s="36"/>
      <c r="F482" s="36"/>
      <c r="G482" s="36"/>
      <c r="H482" s="36"/>
      <c r="I482" s="36"/>
      <c r="J482" s="36"/>
      <c r="K482" s="36"/>
      <c r="L482" s="36"/>
      <c r="M482" s="36"/>
      <c r="N482" s="36"/>
      <c r="O482" s="36"/>
      <c r="P482" s="36"/>
      <c r="Q482" s="36"/>
      <c r="R482" s="36"/>
      <c r="S482" s="36"/>
      <c r="T482" s="36"/>
      <c r="U482" s="36"/>
      <c r="V482" s="36"/>
      <c r="W482" s="36"/>
      <c r="X482" s="36"/>
      <c r="Y482" s="36"/>
      <c r="Z482" s="36"/>
      <c r="AA482" s="36"/>
      <c r="AB482" s="36"/>
      <c r="AD482" s="36"/>
      <c r="AE482" s="59"/>
      <c r="AF482" s="59"/>
      <c r="AG482" s="36"/>
      <c r="BT482" s="267"/>
      <c r="BV482" s="282"/>
      <c r="BW482" s="369"/>
      <c r="BX482" s="369"/>
      <c r="BY482" s="369"/>
      <c r="BZ482" s="369"/>
      <c r="CA482" s="369"/>
      <c r="CB482" s="369"/>
      <c r="CC482" s="369"/>
      <c r="CD482" s="369"/>
      <c r="CE482" s="369"/>
      <c r="CF482" s="369"/>
      <c r="CG482" s="369"/>
      <c r="CH482" s="369"/>
      <c r="CI482" s="369"/>
      <c r="CJ482" s="369"/>
      <c r="CK482" s="369"/>
      <c r="CL482" s="369"/>
      <c r="CM482" s="369"/>
      <c r="CN482" s="369"/>
      <c r="CO482" s="369"/>
      <c r="CP482" s="369"/>
      <c r="CQ482" s="369"/>
      <c r="CR482" s="369"/>
      <c r="CS482" s="369"/>
    </row>
    <row r="483" spans="1:97" s="22" customFormat="1">
      <c r="A483"/>
      <c r="B483" s="36"/>
      <c r="C483" s="36"/>
      <c r="D483" s="36"/>
      <c r="E483" s="36"/>
      <c r="F483" s="36"/>
      <c r="G483" s="36"/>
      <c r="H483" s="36"/>
      <c r="I483" s="36"/>
      <c r="J483" s="36"/>
      <c r="K483" s="36"/>
      <c r="L483" s="36"/>
      <c r="M483" s="36"/>
      <c r="N483" s="36"/>
      <c r="O483" s="36"/>
      <c r="P483" s="36"/>
      <c r="Q483" s="36"/>
      <c r="R483" s="36"/>
      <c r="S483" s="36"/>
      <c r="T483" s="36"/>
      <c r="U483" s="36"/>
      <c r="V483" s="36"/>
      <c r="W483" s="36"/>
      <c r="X483" s="36"/>
      <c r="Y483" s="36"/>
      <c r="Z483" s="36"/>
      <c r="AA483" s="36"/>
      <c r="AB483" s="36"/>
      <c r="AD483" s="36"/>
      <c r="AE483" s="59"/>
      <c r="AF483" s="59"/>
      <c r="AG483" s="36"/>
      <c r="BT483" s="267"/>
      <c r="BV483" s="282"/>
      <c r="BW483" s="369"/>
      <c r="BX483" s="369"/>
      <c r="BY483" s="369"/>
      <c r="BZ483" s="369"/>
      <c r="CA483" s="369"/>
      <c r="CB483" s="369"/>
      <c r="CC483" s="369"/>
      <c r="CD483" s="369"/>
      <c r="CE483" s="369"/>
      <c r="CF483" s="369"/>
      <c r="CG483" s="369"/>
      <c r="CH483" s="369"/>
      <c r="CI483" s="369"/>
      <c r="CJ483" s="369"/>
      <c r="CK483" s="369"/>
      <c r="CL483" s="369"/>
      <c r="CM483" s="369"/>
      <c r="CN483" s="369"/>
      <c r="CO483" s="369"/>
      <c r="CP483" s="369"/>
      <c r="CQ483" s="369"/>
      <c r="CR483" s="369"/>
      <c r="CS483" s="369"/>
    </row>
    <row r="484" spans="1:97" s="22" customFormat="1">
      <c r="A484"/>
      <c r="B484" s="36"/>
      <c r="C484" s="36"/>
      <c r="D484" s="36"/>
      <c r="E484" s="36"/>
      <c r="F484" s="36"/>
      <c r="G484" s="36"/>
      <c r="H484" s="36"/>
      <c r="I484" s="36"/>
      <c r="J484" s="36"/>
      <c r="K484" s="36"/>
      <c r="L484" s="36"/>
      <c r="M484" s="36"/>
      <c r="N484" s="36"/>
      <c r="O484" s="36"/>
      <c r="P484" s="36"/>
      <c r="Q484" s="36"/>
      <c r="R484" s="36"/>
      <c r="S484" s="36"/>
      <c r="T484" s="36"/>
      <c r="U484" s="36"/>
      <c r="V484" s="36"/>
      <c r="W484" s="36"/>
      <c r="X484" s="36"/>
      <c r="Y484" s="36"/>
      <c r="Z484" s="36"/>
      <c r="AA484" s="36"/>
      <c r="AB484" s="36"/>
      <c r="AD484" s="36"/>
      <c r="AE484" s="59"/>
      <c r="AF484" s="59"/>
      <c r="AG484" s="36"/>
      <c r="BT484" s="267"/>
      <c r="BV484" s="282"/>
      <c r="BW484" s="369"/>
      <c r="BX484" s="369"/>
      <c r="BY484" s="369"/>
      <c r="BZ484" s="369"/>
      <c r="CA484" s="369"/>
      <c r="CB484" s="369"/>
      <c r="CC484" s="369"/>
      <c r="CD484" s="369"/>
      <c r="CE484" s="369"/>
      <c r="CF484" s="369"/>
      <c r="CG484" s="369"/>
      <c r="CH484" s="369"/>
      <c r="CI484" s="369"/>
      <c r="CJ484" s="369"/>
      <c r="CK484" s="369"/>
      <c r="CL484" s="369"/>
      <c r="CM484" s="369"/>
      <c r="CN484" s="369"/>
      <c r="CO484" s="369"/>
      <c r="CP484" s="369"/>
      <c r="CQ484" s="369"/>
      <c r="CR484" s="369"/>
      <c r="CS484" s="369"/>
    </row>
    <row r="485" spans="1:97" s="22" customFormat="1">
      <c r="A485"/>
      <c r="B485" s="36"/>
      <c r="C485" s="36"/>
      <c r="D485" s="36"/>
      <c r="E485" s="36"/>
      <c r="F485" s="36"/>
      <c r="G485" s="36"/>
      <c r="H485" s="36"/>
      <c r="I485" s="36"/>
      <c r="J485" s="36"/>
      <c r="K485" s="36"/>
      <c r="L485" s="36"/>
      <c r="M485" s="36"/>
      <c r="N485" s="36"/>
      <c r="O485" s="36"/>
      <c r="P485" s="36"/>
      <c r="Q485" s="36"/>
      <c r="R485" s="36"/>
      <c r="S485" s="36"/>
      <c r="T485" s="36"/>
      <c r="U485" s="36"/>
      <c r="V485" s="36"/>
      <c r="W485" s="36"/>
      <c r="X485" s="36"/>
      <c r="Y485" s="36"/>
      <c r="Z485" s="36"/>
      <c r="AA485" s="36"/>
      <c r="AB485" s="36"/>
      <c r="AD485" s="36"/>
      <c r="AE485" s="59"/>
      <c r="AF485" s="59"/>
      <c r="AG485" s="36"/>
      <c r="BT485" s="267"/>
      <c r="BV485" s="282"/>
      <c r="BW485" s="369"/>
      <c r="BX485" s="369"/>
      <c r="BY485" s="369"/>
      <c r="BZ485" s="369"/>
      <c r="CA485" s="369"/>
      <c r="CB485" s="369"/>
      <c r="CC485" s="369"/>
      <c r="CD485" s="369"/>
      <c r="CE485" s="369"/>
      <c r="CF485" s="369"/>
      <c r="CG485" s="369"/>
      <c r="CH485" s="369"/>
      <c r="CI485" s="369"/>
      <c r="CJ485" s="369"/>
      <c r="CK485" s="369"/>
      <c r="CL485" s="369"/>
      <c r="CM485" s="369"/>
      <c r="CN485" s="369"/>
      <c r="CO485" s="369"/>
      <c r="CP485" s="369"/>
      <c r="CQ485" s="369"/>
      <c r="CR485" s="369"/>
      <c r="CS485" s="369"/>
    </row>
    <row r="486" spans="1:97" s="22" customFormat="1">
      <c r="A486"/>
      <c r="B486" s="36"/>
      <c r="C486" s="36"/>
      <c r="D486" s="36"/>
      <c r="E486" s="36"/>
      <c r="F486" s="36"/>
      <c r="G486" s="36"/>
      <c r="H486" s="36"/>
      <c r="I486" s="36"/>
      <c r="J486" s="36"/>
      <c r="K486" s="36"/>
      <c r="L486" s="36"/>
      <c r="M486" s="36"/>
      <c r="N486" s="36"/>
      <c r="O486" s="36"/>
      <c r="P486" s="36"/>
      <c r="Q486" s="36"/>
      <c r="R486" s="36"/>
      <c r="S486" s="36"/>
      <c r="T486" s="36"/>
      <c r="U486" s="36"/>
      <c r="V486" s="36"/>
      <c r="W486" s="36"/>
      <c r="X486" s="36"/>
      <c r="Y486" s="36"/>
      <c r="Z486" s="36"/>
      <c r="AA486" s="36"/>
      <c r="AB486" s="36"/>
      <c r="AD486" s="36"/>
      <c r="AE486" s="59"/>
      <c r="AF486" s="59"/>
      <c r="AG486" s="36"/>
      <c r="BT486" s="267"/>
      <c r="BV486" s="282"/>
      <c r="BW486" s="369"/>
      <c r="BX486" s="369"/>
      <c r="BY486" s="369"/>
      <c r="BZ486" s="369"/>
      <c r="CA486" s="369"/>
      <c r="CB486" s="369"/>
      <c r="CC486" s="369"/>
      <c r="CD486" s="369"/>
      <c r="CE486" s="369"/>
      <c r="CF486" s="369"/>
      <c r="CG486" s="369"/>
      <c r="CH486" s="369"/>
      <c r="CI486" s="369"/>
      <c r="CJ486" s="369"/>
      <c r="CK486" s="369"/>
      <c r="CL486" s="369"/>
      <c r="CM486" s="369"/>
      <c r="CN486" s="369"/>
      <c r="CO486" s="369"/>
      <c r="CP486" s="369"/>
      <c r="CQ486" s="369"/>
      <c r="CR486" s="369"/>
      <c r="CS486" s="369"/>
    </row>
    <row r="487" spans="1:97" s="22" customFormat="1">
      <c r="A487"/>
      <c r="B487" s="36"/>
      <c r="C487" s="36"/>
      <c r="D487" s="36"/>
      <c r="E487" s="36"/>
      <c r="F487" s="36"/>
      <c r="G487" s="36"/>
      <c r="H487" s="36"/>
      <c r="I487" s="36"/>
      <c r="J487" s="36"/>
      <c r="K487" s="36"/>
      <c r="L487" s="36"/>
      <c r="M487" s="36"/>
      <c r="N487" s="36"/>
      <c r="O487" s="36"/>
      <c r="P487" s="36"/>
      <c r="Q487" s="36"/>
      <c r="R487" s="36"/>
      <c r="S487" s="36"/>
      <c r="T487" s="36"/>
      <c r="U487" s="36"/>
      <c r="V487" s="36"/>
      <c r="W487" s="36"/>
      <c r="X487" s="36"/>
      <c r="Y487" s="36"/>
      <c r="Z487" s="36"/>
      <c r="AA487" s="36"/>
      <c r="AB487" s="36"/>
      <c r="AD487" s="36"/>
      <c r="AE487" s="59"/>
      <c r="AF487" s="59"/>
      <c r="AG487" s="36"/>
      <c r="BT487" s="267"/>
      <c r="BV487" s="282"/>
      <c r="BW487" s="369"/>
      <c r="BX487" s="369"/>
      <c r="BY487" s="369"/>
      <c r="BZ487" s="369"/>
      <c r="CA487" s="369"/>
      <c r="CB487" s="369"/>
      <c r="CC487" s="369"/>
      <c r="CD487" s="369"/>
      <c r="CE487" s="369"/>
      <c r="CF487" s="369"/>
      <c r="CG487" s="369"/>
      <c r="CH487" s="369"/>
      <c r="CI487" s="369"/>
      <c r="CJ487" s="369"/>
      <c r="CK487" s="369"/>
      <c r="CL487" s="369"/>
      <c r="CM487" s="369"/>
      <c r="CN487" s="369"/>
      <c r="CO487" s="369"/>
      <c r="CP487" s="369"/>
      <c r="CQ487" s="369"/>
      <c r="CR487" s="369"/>
      <c r="CS487" s="369"/>
    </row>
    <row r="488" spans="1:97" s="22" customFormat="1">
      <c r="A488"/>
      <c r="B488" s="36"/>
      <c r="C488" s="36"/>
      <c r="D488" s="36"/>
      <c r="E488" s="36"/>
      <c r="F488" s="36"/>
      <c r="G488" s="36"/>
      <c r="H488" s="36"/>
      <c r="I488" s="36"/>
      <c r="J488" s="36"/>
      <c r="K488" s="36"/>
      <c r="L488" s="36"/>
      <c r="M488" s="36"/>
      <c r="N488" s="36"/>
      <c r="O488" s="36"/>
      <c r="P488" s="36"/>
      <c r="Q488" s="36"/>
      <c r="R488" s="36"/>
      <c r="S488" s="36"/>
      <c r="T488" s="36"/>
      <c r="U488" s="36"/>
      <c r="V488" s="36"/>
      <c r="W488" s="36"/>
      <c r="X488" s="36"/>
      <c r="Y488" s="36"/>
      <c r="Z488" s="36"/>
      <c r="AA488" s="36"/>
      <c r="AB488" s="36"/>
      <c r="AD488" s="36"/>
      <c r="AE488" s="59"/>
      <c r="AF488" s="59"/>
      <c r="AG488" s="36"/>
      <c r="BT488" s="267"/>
      <c r="BV488" s="282"/>
      <c r="BW488" s="369"/>
      <c r="BX488" s="369"/>
      <c r="BY488" s="369"/>
      <c r="BZ488" s="369"/>
      <c r="CA488" s="369"/>
      <c r="CB488" s="369"/>
      <c r="CC488" s="369"/>
      <c r="CD488" s="369"/>
      <c r="CE488" s="369"/>
      <c r="CF488" s="369"/>
      <c r="CG488" s="369"/>
      <c r="CH488" s="369"/>
      <c r="CI488" s="369"/>
      <c r="CJ488" s="369"/>
      <c r="CK488" s="369"/>
      <c r="CL488" s="369"/>
      <c r="CM488" s="369"/>
      <c r="CN488" s="369"/>
      <c r="CO488" s="369"/>
      <c r="CP488" s="369"/>
      <c r="CQ488" s="369"/>
      <c r="CR488" s="369"/>
      <c r="CS488" s="369"/>
    </row>
    <row r="489" spans="1:97" s="22" customFormat="1">
      <c r="A489"/>
      <c r="B489" s="36"/>
      <c r="C489" s="36"/>
      <c r="D489" s="36"/>
      <c r="E489" s="36"/>
      <c r="F489" s="36"/>
      <c r="G489" s="36"/>
      <c r="H489" s="36"/>
      <c r="I489" s="36"/>
      <c r="J489" s="36"/>
      <c r="K489" s="36"/>
      <c r="L489" s="36"/>
      <c r="M489" s="36"/>
      <c r="N489" s="36"/>
      <c r="O489" s="36"/>
      <c r="P489" s="36"/>
      <c r="Q489" s="36"/>
      <c r="R489" s="36"/>
      <c r="S489" s="36"/>
      <c r="T489" s="36"/>
      <c r="U489" s="36"/>
      <c r="V489" s="36"/>
      <c r="W489" s="36"/>
      <c r="X489" s="36"/>
      <c r="Y489" s="36"/>
      <c r="Z489" s="36"/>
      <c r="AA489" s="36"/>
      <c r="AB489" s="36"/>
      <c r="AD489" s="36"/>
      <c r="AE489" s="59"/>
      <c r="AF489" s="59"/>
      <c r="AG489" s="36"/>
      <c r="BT489" s="267"/>
      <c r="BV489" s="282"/>
      <c r="BW489" s="369"/>
      <c r="BX489" s="369"/>
      <c r="BY489" s="369"/>
      <c r="BZ489" s="369"/>
      <c r="CA489" s="369"/>
      <c r="CB489" s="369"/>
      <c r="CC489" s="369"/>
      <c r="CD489" s="369"/>
      <c r="CE489" s="369"/>
      <c r="CF489" s="369"/>
      <c r="CG489" s="369"/>
      <c r="CH489" s="369"/>
      <c r="CI489" s="369"/>
      <c r="CJ489" s="369"/>
      <c r="CK489" s="369"/>
      <c r="CL489" s="369"/>
      <c r="CM489" s="369"/>
      <c r="CN489" s="369"/>
      <c r="CO489" s="369"/>
      <c r="CP489" s="369"/>
      <c r="CQ489" s="369"/>
      <c r="CR489" s="369"/>
      <c r="CS489" s="369"/>
    </row>
    <row r="490" spans="1:97" s="22" customFormat="1">
      <c r="A490"/>
      <c r="B490" s="36"/>
      <c r="C490" s="36"/>
      <c r="D490" s="36"/>
      <c r="E490" s="36"/>
      <c r="F490" s="36"/>
      <c r="G490" s="36"/>
      <c r="H490" s="36"/>
      <c r="I490" s="36"/>
      <c r="J490" s="36"/>
      <c r="K490" s="36"/>
      <c r="L490" s="36"/>
      <c r="M490" s="36"/>
      <c r="N490" s="36"/>
      <c r="O490" s="36"/>
      <c r="P490" s="36"/>
      <c r="Q490" s="36"/>
      <c r="R490" s="36"/>
      <c r="S490" s="36"/>
      <c r="T490" s="36"/>
      <c r="U490" s="36"/>
      <c r="V490" s="36"/>
      <c r="W490" s="36"/>
      <c r="X490" s="36"/>
      <c r="Y490" s="36"/>
      <c r="Z490" s="36"/>
      <c r="AA490" s="36"/>
      <c r="AB490" s="36"/>
      <c r="AD490" s="36"/>
      <c r="AE490" s="59"/>
      <c r="AF490" s="59"/>
      <c r="AG490" s="36"/>
      <c r="BT490" s="267"/>
      <c r="BV490" s="282"/>
      <c r="BW490" s="369"/>
      <c r="BX490" s="369"/>
      <c r="BY490" s="369"/>
      <c r="BZ490" s="369"/>
      <c r="CA490" s="369"/>
      <c r="CB490" s="369"/>
      <c r="CC490" s="369"/>
      <c r="CD490" s="369"/>
      <c r="CE490" s="369"/>
      <c r="CF490" s="369"/>
      <c r="CG490" s="369"/>
      <c r="CH490" s="369"/>
      <c r="CI490" s="369"/>
      <c r="CJ490" s="369"/>
      <c r="CK490" s="369"/>
      <c r="CL490" s="369"/>
      <c r="CM490" s="369"/>
      <c r="CN490" s="369"/>
      <c r="CO490" s="369"/>
      <c r="CP490" s="369"/>
      <c r="CQ490" s="369"/>
      <c r="CR490" s="369"/>
      <c r="CS490" s="369"/>
    </row>
    <row r="491" spans="1:97" s="22" customFormat="1">
      <c r="A491"/>
      <c r="B491" s="36"/>
      <c r="C491" s="36"/>
      <c r="D491" s="36"/>
      <c r="E491" s="36"/>
      <c r="F491" s="36"/>
      <c r="G491" s="36"/>
      <c r="H491" s="36"/>
      <c r="I491" s="36"/>
      <c r="J491" s="36"/>
      <c r="K491" s="36"/>
      <c r="L491" s="36"/>
      <c r="M491" s="36"/>
      <c r="N491" s="36"/>
      <c r="O491" s="36"/>
      <c r="P491" s="36"/>
      <c r="Q491" s="36"/>
      <c r="R491" s="36"/>
      <c r="S491" s="36"/>
      <c r="T491" s="36"/>
      <c r="U491" s="36"/>
      <c r="V491" s="36"/>
      <c r="W491" s="36"/>
      <c r="X491" s="36"/>
      <c r="Y491" s="36"/>
      <c r="Z491" s="36"/>
      <c r="AA491" s="36"/>
      <c r="AB491" s="36"/>
      <c r="AD491" s="36"/>
      <c r="AE491" s="59"/>
      <c r="AF491" s="59"/>
      <c r="AG491" s="36"/>
      <c r="BT491" s="267"/>
      <c r="BV491" s="282"/>
      <c r="BW491" s="369"/>
      <c r="BX491" s="369"/>
      <c r="BY491" s="369"/>
      <c r="BZ491" s="369"/>
      <c r="CA491" s="369"/>
      <c r="CB491" s="369"/>
      <c r="CC491" s="369"/>
      <c r="CD491" s="369"/>
      <c r="CE491" s="369"/>
      <c r="CF491" s="369"/>
      <c r="CG491" s="369"/>
      <c r="CH491" s="369"/>
      <c r="CI491" s="369"/>
      <c r="CJ491" s="369"/>
      <c r="CK491" s="369"/>
      <c r="CL491" s="369"/>
      <c r="CM491" s="369"/>
      <c r="CN491" s="369"/>
      <c r="CO491" s="369"/>
      <c r="CP491" s="369"/>
      <c r="CQ491" s="369"/>
      <c r="CR491" s="369"/>
      <c r="CS491" s="369"/>
    </row>
    <row r="492" spans="1:97" s="22" customFormat="1">
      <c r="A492"/>
      <c r="B492" s="36"/>
      <c r="C492" s="36"/>
      <c r="D492" s="36"/>
      <c r="E492" s="36"/>
      <c r="F492" s="36"/>
      <c r="G492" s="36"/>
      <c r="H492" s="36"/>
      <c r="I492" s="36"/>
      <c r="J492" s="36"/>
      <c r="K492" s="36"/>
      <c r="L492" s="36"/>
      <c r="M492" s="36"/>
      <c r="N492" s="36"/>
      <c r="O492" s="36"/>
      <c r="P492" s="36"/>
      <c r="Q492" s="36"/>
      <c r="R492" s="36"/>
      <c r="S492" s="36"/>
      <c r="T492" s="36"/>
      <c r="U492" s="36"/>
      <c r="V492" s="36"/>
      <c r="W492" s="36"/>
      <c r="X492" s="36"/>
      <c r="Y492" s="36"/>
      <c r="Z492" s="36"/>
      <c r="AA492" s="36"/>
      <c r="AB492" s="36"/>
      <c r="AD492" s="36"/>
      <c r="AE492" s="59"/>
      <c r="AF492" s="59"/>
      <c r="AG492" s="36"/>
      <c r="BT492" s="267"/>
      <c r="BV492" s="282"/>
      <c r="BW492" s="369"/>
      <c r="BX492" s="369"/>
      <c r="BY492" s="369"/>
      <c r="BZ492" s="369"/>
      <c r="CA492" s="369"/>
      <c r="CB492" s="369"/>
      <c r="CC492" s="369"/>
      <c r="CD492" s="369"/>
      <c r="CE492" s="369"/>
      <c r="CF492" s="369"/>
      <c r="CG492" s="369"/>
      <c r="CH492" s="369"/>
      <c r="CI492" s="369"/>
      <c r="CJ492" s="369"/>
      <c r="CK492" s="369"/>
      <c r="CL492" s="369"/>
      <c r="CM492" s="369"/>
      <c r="CN492" s="369"/>
      <c r="CO492" s="369"/>
      <c r="CP492" s="369"/>
      <c r="CQ492" s="369"/>
      <c r="CR492" s="369"/>
      <c r="CS492" s="369"/>
    </row>
    <row r="493" spans="1:97" s="22" customFormat="1">
      <c r="A493"/>
      <c r="B493" s="36"/>
      <c r="C493" s="36"/>
      <c r="D493" s="36"/>
      <c r="E493" s="36"/>
      <c r="F493" s="36"/>
      <c r="G493" s="36"/>
      <c r="H493" s="36"/>
      <c r="I493" s="36"/>
      <c r="J493" s="36"/>
      <c r="K493" s="36"/>
      <c r="L493" s="36"/>
      <c r="M493" s="36"/>
      <c r="N493" s="36"/>
      <c r="O493" s="36"/>
      <c r="P493" s="36"/>
      <c r="Q493" s="36"/>
      <c r="R493" s="36"/>
      <c r="S493" s="36"/>
      <c r="T493" s="36"/>
      <c r="U493" s="36"/>
      <c r="V493" s="36"/>
      <c r="W493" s="36"/>
      <c r="X493" s="36"/>
      <c r="Y493" s="36"/>
      <c r="Z493" s="36"/>
      <c r="AA493" s="36"/>
      <c r="AB493" s="36"/>
      <c r="AD493" s="36"/>
      <c r="AE493" s="59"/>
      <c r="AF493" s="59"/>
      <c r="AG493" s="36"/>
      <c r="BT493" s="267"/>
      <c r="BV493" s="282"/>
      <c r="BW493" s="369"/>
      <c r="BX493" s="369"/>
      <c r="BY493" s="369"/>
      <c r="BZ493" s="369"/>
      <c r="CA493" s="369"/>
      <c r="CB493" s="369"/>
      <c r="CC493" s="369"/>
      <c r="CD493" s="369"/>
      <c r="CE493" s="369"/>
      <c r="CF493" s="369"/>
      <c r="CG493" s="369"/>
      <c r="CH493" s="369"/>
      <c r="CI493" s="369"/>
      <c r="CJ493" s="369"/>
      <c r="CK493" s="369"/>
      <c r="CL493" s="369"/>
      <c r="CM493" s="369"/>
      <c r="CN493" s="369"/>
      <c r="CO493" s="369"/>
      <c r="CP493" s="369"/>
      <c r="CQ493" s="369"/>
      <c r="CR493" s="369"/>
      <c r="CS493" s="369"/>
    </row>
    <row r="494" spans="1:97" s="22" customFormat="1">
      <c r="A494"/>
      <c r="B494" s="36"/>
      <c r="C494" s="36"/>
      <c r="D494" s="36"/>
      <c r="E494" s="36"/>
      <c r="F494" s="36"/>
      <c r="G494" s="36"/>
      <c r="H494" s="36"/>
      <c r="I494" s="36"/>
      <c r="J494" s="36"/>
      <c r="K494" s="36"/>
      <c r="L494" s="36"/>
      <c r="M494" s="36"/>
      <c r="N494" s="36"/>
      <c r="O494" s="36"/>
      <c r="P494" s="36"/>
      <c r="Q494" s="36"/>
      <c r="R494" s="36"/>
      <c r="S494" s="36"/>
      <c r="T494" s="36"/>
      <c r="U494" s="36"/>
      <c r="V494" s="36"/>
      <c r="W494" s="36"/>
      <c r="X494" s="36"/>
      <c r="Y494" s="36"/>
      <c r="Z494" s="36"/>
      <c r="AA494" s="36"/>
      <c r="AB494" s="36"/>
      <c r="AD494" s="36"/>
      <c r="AE494" s="59"/>
      <c r="AF494" s="59"/>
      <c r="AG494" s="36"/>
      <c r="BT494" s="267"/>
      <c r="BV494" s="282"/>
      <c r="BW494" s="369"/>
      <c r="BX494" s="369"/>
      <c r="BY494" s="369"/>
      <c r="BZ494" s="369"/>
      <c r="CA494" s="369"/>
      <c r="CB494" s="369"/>
      <c r="CC494" s="369"/>
      <c r="CD494" s="369"/>
      <c r="CE494" s="369"/>
      <c r="CF494" s="369"/>
      <c r="CG494" s="369"/>
      <c r="CH494" s="369"/>
      <c r="CI494" s="369"/>
      <c r="CJ494" s="369"/>
      <c r="CK494" s="369"/>
      <c r="CL494" s="369"/>
      <c r="CM494" s="369"/>
      <c r="CN494" s="369"/>
      <c r="CO494" s="369"/>
      <c r="CP494" s="369"/>
      <c r="CQ494" s="369"/>
      <c r="CR494" s="369"/>
      <c r="CS494" s="369"/>
    </row>
    <row r="495" spans="1:97" s="22" customFormat="1">
      <c r="A495"/>
      <c r="B495" s="36"/>
      <c r="C495" s="36"/>
      <c r="D495" s="36"/>
      <c r="E495" s="36"/>
      <c r="F495" s="36"/>
      <c r="G495" s="36"/>
      <c r="H495" s="36"/>
      <c r="I495" s="36"/>
      <c r="J495" s="36"/>
      <c r="K495" s="36"/>
      <c r="L495" s="36"/>
      <c r="M495" s="36"/>
      <c r="N495" s="36"/>
      <c r="O495" s="36"/>
      <c r="P495" s="36"/>
      <c r="Q495" s="36"/>
      <c r="R495" s="36"/>
      <c r="S495" s="36"/>
      <c r="T495" s="36"/>
      <c r="U495" s="36"/>
      <c r="V495" s="36"/>
      <c r="W495" s="36"/>
      <c r="X495" s="36"/>
      <c r="Y495" s="36"/>
      <c r="Z495" s="36"/>
      <c r="AA495" s="36"/>
      <c r="AB495" s="36"/>
      <c r="AD495" s="36"/>
      <c r="AE495" s="59"/>
      <c r="AF495" s="59"/>
      <c r="AG495" s="36"/>
      <c r="BT495" s="267"/>
      <c r="BV495" s="282"/>
      <c r="BW495" s="369"/>
      <c r="BX495" s="369"/>
      <c r="BY495" s="369"/>
      <c r="BZ495" s="369"/>
      <c r="CA495" s="369"/>
      <c r="CB495" s="369"/>
      <c r="CC495" s="369"/>
      <c r="CD495" s="369"/>
      <c r="CE495" s="369"/>
      <c r="CF495" s="369"/>
      <c r="CG495" s="369"/>
      <c r="CH495" s="369"/>
      <c r="CI495" s="369"/>
      <c r="CJ495" s="369"/>
      <c r="CK495" s="369"/>
      <c r="CL495" s="369"/>
      <c r="CM495" s="369"/>
      <c r="CN495" s="369"/>
      <c r="CO495" s="369"/>
      <c r="CP495" s="369"/>
      <c r="CQ495" s="369"/>
      <c r="CR495" s="369"/>
      <c r="CS495" s="369"/>
    </row>
    <row r="496" spans="1:97" s="22" customFormat="1">
      <c r="A496"/>
      <c r="B496" s="36"/>
      <c r="C496" s="36"/>
      <c r="D496" s="36"/>
      <c r="E496" s="36"/>
      <c r="F496" s="36"/>
      <c r="G496" s="36"/>
      <c r="H496" s="36"/>
      <c r="I496" s="36"/>
      <c r="J496" s="36"/>
      <c r="K496" s="36"/>
      <c r="L496" s="36"/>
      <c r="M496" s="36"/>
      <c r="N496" s="36"/>
      <c r="O496" s="36"/>
      <c r="P496" s="36"/>
      <c r="Q496" s="36"/>
      <c r="R496" s="36"/>
      <c r="S496" s="36"/>
      <c r="T496" s="36"/>
      <c r="U496" s="36"/>
      <c r="V496" s="36"/>
      <c r="W496" s="36"/>
      <c r="X496" s="36"/>
      <c r="Y496" s="36"/>
      <c r="Z496" s="36"/>
      <c r="AA496" s="36"/>
      <c r="AB496" s="36"/>
      <c r="AD496" s="36"/>
      <c r="AE496" s="59"/>
      <c r="AF496" s="59"/>
      <c r="AG496" s="36"/>
      <c r="BT496" s="267"/>
      <c r="BV496" s="282"/>
      <c r="BW496" s="369"/>
      <c r="BX496" s="369"/>
      <c r="BY496" s="369"/>
      <c r="BZ496" s="369"/>
      <c r="CA496" s="369"/>
      <c r="CB496" s="369"/>
      <c r="CC496" s="369"/>
      <c r="CD496" s="369"/>
      <c r="CE496" s="369"/>
      <c r="CF496" s="369"/>
      <c r="CG496" s="369"/>
      <c r="CH496" s="369"/>
      <c r="CI496" s="369"/>
      <c r="CJ496" s="369"/>
      <c r="CK496" s="369"/>
      <c r="CL496" s="369"/>
      <c r="CM496" s="369"/>
      <c r="CN496" s="369"/>
      <c r="CO496" s="369"/>
      <c r="CP496" s="369"/>
      <c r="CQ496" s="369"/>
      <c r="CR496" s="369"/>
      <c r="CS496" s="369"/>
    </row>
    <row r="497" spans="1:97" s="22" customFormat="1">
      <c r="A497"/>
      <c r="B497" s="36"/>
      <c r="C497" s="36"/>
      <c r="D497" s="36"/>
      <c r="E497" s="36"/>
      <c r="F497" s="36"/>
      <c r="G497" s="36"/>
      <c r="H497" s="36"/>
      <c r="I497" s="36"/>
      <c r="J497" s="36"/>
      <c r="K497" s="36"/>
      <c r="L497" s="36"/>
      <c r="M497" s="36"/>
      <c r="N497" s="36"/>
      <c r="O497" s="36"/>
      <c r="P497" s="36"/>
      <c r="Q497" s="36"/>
      <c r="R497" s="36"/>
      <c r="S497" s="36"/>
      <c r="T497" s="36"/>
      <c r="U497" s="36"/>
      <c r="V497" s="36"/>
      <c r="W497" s="36"/>
      <c r="X497" s="36"/>
      <c r="Y497" s="36"/>
      <c r="Z497" s="36"/>
      <c r="AA497" s="36"/>
      <c r="AB497" s="36"/>
      <c r="AD497" s="36"/>
      <c r="AE497" s="59"/>
      <c r="AF497" s="59"/>
      <c r="AG497" s="36"/>
      <c r="BT497" s="267"/>
      <c r="BV497" s="282"/>
      <c r="BW497" s="369"/>
      <c r="BX497" s="369"/>
      <c r="BY497" s="369"/>
      <c r="BZ497" s="369"/>
      <c r="CA497" s="369"/>
      <c r="CB497" s="369"/>
      <c r="CC497" s="369"/>
      <c r="CD497" s="369"/>
      <c r="CE497" s="369"/>
      <c r="CF497" s="369"/>
      <c r="CG497" s="369"/>
      <c r="CH497" s="369"/>
      <c r="CI497" s="369"/>
      <c r="CJ497" s="369"/>
      <c r="CK497" s="369"/>
      <c r="CL497" s="369"/>
      <c r="CM497" s="369"/>
      <c r="CN497" s="369"/>
      <c r="CO497" s="369"/>
      <c r="CP497" s="369"/>
      <c r="CQ497" s="369"/>
      <c r="CR497" s="369"/>
      <c r="CS497" s="369"/>
    </row>
    <row r="498" spans="1:97" s="22" customFormat="1">
      <c r="A498"/>
      <c r="B498" s="36"/>
      <c r="C498" s="36"/>
      <c r="D498" s="36"/>
      <c r="E498" s="36"/>
      <c r="F498" s="36"/>
      <c r="G498" s="36"/>
      <c r="H498" s="36"/>
      <c r="I498" s="36"/>
      <c r="J498" s="36"/>
      <c r="K498" s="36"/>
      <c r="L498" s="36"/>
      <c r="M498" s="36"/>
      <c r="N498" s="36"/>
      <c r="O498" s="36"/>
      <c r="P498" s="36"/>
      <c r="Q498" s="36"/>
      <c r="R498" s="36"/>
      <c r="S498" s="36"/>
      <c r="T498" s="36"/>
      <c r="U498" s="36"/>
      <c r="V498" s="36"/>
      <c r="W498" s="36"/>
      <c r="X498" s="36"/>
      <c r="Y498" s="36"/>
      <c r="Z498" s="36"/>
      <c r="AA498" s="36"/>
      <c r="AB498" s="36"/>
      <c r="AD498" s="36"/>
      <c r="AE498" s="59"/>
      <c r="AF498" s="59"/>
      <c r="AG498" s="36"/>
      <c r="BT498" s="267"/>
      <c r="BV498" s="282"/>
      <c r="BW498" s="369"/>
      <c r="BX498" s="369"/>
      <c r="BY498" s="369"/>
      <c r="BZ498" s="369"/>
      <c r="CA498" s="369"/>
      <c r="CB498" s="369"/>
      <c r="CC498" s="369"/>
      <c r="CD498" s="369"/>
      <c r="CE498" s="369"/>
      <c r="CF498" s="369"/>
      <c r="CG498" s="369"/>
      <c r="CH498" s="369"/>
      <c r="CI498" s="369"/>
      <c r="CJ498" s="369"/>
      <c r="CK498" s="369"/>
      <c r="CL498" s="369"/>
      <c r="CM498" s="369"/>
      <c r="CN498" s="369"/>
      <c r="CO498" s="369"/>
      <c r="CP498" s="369"/>
      <c r="CQ498" s="369"/>
      <c r="CR498" s="369"/>
      <c r="CS498" s="369"/>
    </row>
    <row r="499" spans="1:97" s="22" customFormat="1">
      <c r="A499"/>
      <c r="B499" s="36"/>
      <c r="C499" s="36"/>
      <c r="D499" s="36"/>
      <c r="E499" s="36"/>
      <c r="F499" s="36"/>
      <c r="G499" s="36"/>
      <c r="H499" s="36"/>
      <c r="I499" s="36"/>
      <c r="J499" s="36"/>
      <c r="K499" s="36"/>
      <c r="L499" s="36"/>
      <c r="M499" s="36"/>
      <c r="N499" s="36"/>
      <c r="O499" s="36"/>
      <c r="P499" s="36"/>
      <c r="Q499" s="36"/>
      <c r="R499" s="36"/>
      <c r="S499" s="36"/>
      <c r="T499" s="36"/>
      <c r="U499" s="36"/>
      <c r="V499" s="36"/>
      <c r="W499" s="36"/>
      <c r="X499" s="36"/>
      <c r="Y499" s="36"/>
      <c r="Z499" s="36"/>
      <c r="AA499" s="36"/>
      <c r="AB499" s="36"/>
      <c r="AD499" s="36"/>
      <c r="AE499" s="59"/>
      <c r="AF499" s="59"/>
      <c r="AG499" s="36"/>
      <c r="BT499" s="267"/>
      <c r="BV499" s="282"/>
      <c r="BW499" s="369"/>
      <c r="BX499" s="369"/>
      <c r="BY499" s="369"/>
      <c r="BZ499" s="369"/>
      <c r="CA499" s="369"/>
      <c r="CB499" s="369"/>
      <c r="CC499" s="369"/>
      <c r="CD499" s="369"/>
      <c r="CE499" s="369"/>
      <c r="CF499" s="369"/>
      <c r="CG499" s="369"/>
      <c r="CH499" s="369"/>
      <c r="CI499" s="369"/>
      <c r="CJ499" s="369"/>
      <c r="CK499" s="369"/>
      <c r="CL499" s="369"/>
      <c r="CM499" s="369"/>
      <c r="CN499" s="369"/>
      <c r="CO499" s="369"/>
      <c r="CP499" s="369"/>
      <c r="CQ499" s="369"/>
      <c r="CR499" s="369"/>
      <c r="CS499" s="369"/>
    </row>
    <row r="500" spans="1:97" s="22" customFormat="1">
      <c r="A500"/>
      <c r="B500" s="36"/>
      <c r="C500" s="36"/>
      <c r="D500" s="36"/>
      <c r="E500" s="36"/>
      <c r="F500" s="36"/>
      <c r="G500" s="36"/>
      <c r="H500" s="36"/>
      <c r="I500" s="36"/>
      <c r="J500" s="36"/>
      <c r="K500" s="36"/>
      <c r="L500" s="36"/>
      <c r="M500" s="36"/>
      <c r="N500" s="36"/>
      <c r="O500" s="36"/>
      <c r="P500" s="36"/>
      <c r="Q500" s="36"/>
      <c r="R500" s="36"/>
      <c r="S500" s="36"/>
      <c r="T500" s="36"/>
      <c r="U500" s="36"/>
      <c r="V500" s="36"/>
      <c r="W500" s="36"/>
      <c r="X500" s="36"/>
      <c r="Y500" s="36"/>
      <c r="Z500" s="36"/>
      <c r="AA500" s="36"/>
      <c r="AB500" s="36"/>
      <c r="AD500" s="36"/>
      <c r="AE500" s="59"/>
      <c r="AF500" s="59"/>
      <c r="AG500" s="36"/>
      <c r="BT500" s="267"/>
      <c r="BV500" s="282"/>
      <c r="BW500" s="369"/>
      <c r="BX500" s="369"/>
      <c r="BY500" s="369"/>
      <c r="BZ500" s="369"/>
      <c r="CA500" s="369"/>
      <c r="CB500" s="369"/>
      <c r="CC500" s="369"/>
      <c r="CD500" s="369"/>
      <c r="CE500" s="369"/>
      <c r="CF500" s="369"/>
      <c r="CG500" s="369"/>
      <c r="CH500" s="369"/>
      <c r="CI500" s="369"/>
      <c r="CJ500" s="369"/>
      <c r="CK500" s="369"/>
      <c r="CL500" s="369"/>
      <c r="CM500" s="369"/>
      <c r="CN500" s="369"/>
      <c r="CO500" s="369"/>
      <c r="CP500" s="369"/>
      <c r="CQ500" s="369"/>
      <c r="CR500" s="369"/>
      <c r="CS500" s="369"/>
    </row>
    <row r="501" spans="1:97" s="22" customFormat="1">
      <c r="A501"/>
      <c r="B501" s="36"/>
      <c r="C501" s="36"/>
      <c r="D501" s="36"/>
      <c r="E501" s="36"/>
      <c r="F501" s="36"/>
      <c r="G501" s="36"/>
      <c r="H501" s="36"/>
      <c r="I501" s="36"/>
      <c r="J501" s="36"/>
      <c r="K501" s="36"/>
      <c r="L501" s="36"/>
      <c r="M501" s="36"/>
      <c r="N501" s="36"/>
      <c r="O501" s="36"/>
      <c r="P501" s="36"/>
      <c r="Q501" s="36"/>
      <c r="R501" s="36"/>
      <c r="S501" s="36"/>
      <c r="T501" s="36"/>
      <c r="U501" s="36"/>
      <c r="V501" s="36"/>
      <c r="W501" s="36"/>
      <c r="X501" s="36"/>
      <c r="Y501" s="36"/>
      <c r="Z501" s="36"/>
      <c r="AA501" s="36"/>
      <c r="AB501" s="36"/>
      <c r="AD501" s="36"/>
      <c r="AE501" s="59"/>
      <c r="AF501" s="59"/>
      <c r="AG501" s="36"/>
      <c r="BT501" s="267"/>
      <c r="BV501" s="282"/>
      <c r="BW501" s="369"/>
      <c r="BX501" s="369"/>
      <c r="BY501" s="369"/>
      <c r="BZ501" s="369"/>
      <c r="CA501" s="369"/>
      <c r="CB501" s="369"/>
      <c r="CC501" s="369"/>
      <c r="CD501" s="369"/>
      <c r="CE501" s="369"/>
      <c r="CF501" s="369"/>
      <c r="CG501" s="369"/>
      <c r="CH501" s="369"/>
      <c r="CI501" s="369"/>
      <c r="CJ501" s="369"/>
      <c r="CK501" s="369"/>
      <c r="CL501" s="369"/>
      <c r="CM501" s="369"/>
      <c r="CN501" s="369"/>
      <c r="CO501" s="369"/>
      <c r="CP501" s="369"/>
      <c r="CQ501" s="369"/>
      <c r="CR501" s="369"/>
      <c r="CS501" s="369"/>
    </row>
    <row r="502" spans="1:97" s="22" customFormat="1">
      <c r="A502"/>
      <c r="B502" s="36"/>
      <c r="C502" s="36"/>
      <c r="D502" s="36"/>
      <c r="E502" s="36"/>
      <c r="F502" s="36"/>
      <c r="G502" s="36"/>
      <c r="H502" s="36"/>
      <c r="I502" s="36"/>
      <c r="J502" s="36"/>
      <c r="K502" s="36"/>
      <c r="L502" s="36"/>
      <c r="M502" s="36"/>
      <c r="N502" s="36"/>
      <c r="O502" s="36"/>
      <c r="P502" s="36"/>
      <c r="Q502" s="36"/>
      <c r="R502" s="36"/>
      <c r="S502" s="36"/>
      <c r="T502" s="36"/>
      <c r="U502" s="36"/>
      <c r="V502" s="36"/>
      <c r="W502" s="36"/>
      <c r="X502" s="36"/>
      <c r="Y502" s="36"/>
      <c r="Z502" s="36"/>
      <c r="AA502" s="36"/>
      <c r="AB502" s="36"/>
      <c r="AD502" s="36"/>
      <c r="AE502" s="59"/>
      <c r="AF502" s="59"/>
      <c r="AG502" s="36"/>
      <c r="BT502" s="267"/>
      <c r="BV502" s="282"/>
      <c r="BW502" s="369"/>
      <c r="BX502" s="369"/>
      <c r="BY502" s="369"/>
      <c r="BZ502" s="369"/>
      <c r="CA502" s="369"/>
      <c r="CB502" s="369"/>
      <c r="CC502" s="369"/>
      <c r="CD502" s="369"/>
      <c r="CE502" s="369"/>
      <c r="CF502" s="369"/>
      <c r="CG502" s="369"/>
      <c r="CH502" s="369"/>
      <c r="CI502" s="369"/>
      <c r="CJ502" s="369"/>
      <c r="CK502" s="369"/>
      <c r="CL502" s="369"/>
      <c r="CM502" s="369"/>
      <c r="CN502" s="369"/>
      <c r="CO502" s="369"/>
      <c r="CP502" s="369"/>
      <c r="CQ502" s="369"/>
      <c r="CR502" s="369"/>
      <c r="CS502" s="369"/>
    </row>
    <row r="503" spans="1:97" s="22" customFormat="1">
      <c r="A503"/>
      <c r="B503" s="36"/>
      <c r="C503" s="36"/>
      <c r="D503" s="36"/>
      <c r="E503" s="36"/>
      <c r="F503" s="36"/>
      <c r="G503" s="36"/>
      <c r="H503" s="36"/>
      <c r="I503" s="36"/>
      <c r="J503" s="36"/>
      <c r="K503" s="36"/>
      <c r="L503" s="36"/>
      <c r="M503" s="36"/>
      <c r="N503" s="36"/>
      <c r="O503" s="36"/>
      <c r="P503" s="36"/>
      <c r="Q503" s="36"/>
      <c r="R503" s="36"/>
      <c r="S503" s="36"/>
      <c r="T503" s="36"/>
      <c r="U503" s="36"/>
      <c r="V503" s="36"/>
      <c r="W503" s="36"/>
      <c r="X503" s="36"/>
      <c r="Y503" s="36"/>
      <c r="Z503" s="36"/>
      <c r="AA503" s="36"/>
      <c r="AB503" s="36"/>
      <c r="AD503" s="36"/>
      <c r="AE503" s="59"/>
      <c r="AF503" s="59"/>
      <c r="AG503" s="36"/>
      <c r="BT503" s="267"/>
      <c r="BV503" s="282"/>
      <c r="BW503" s="369"/>
      <c r="BX503" s="369"/>
      <c r="BY503" s="369"/>
      <c r="BZ503" s="369"/>
      <c r="CA503" s="369"/>
      <c r="CB503" s="369"/>
      <c r="CC503" s="369"/>
      <c r="CD503" s="369"/>
      <c r="CE503" s="369"/>
      <c r="CF503" s="369"/>
      <c r="CG503" s="369"/>
      <c r="CH503" s="369"/>
      <c r="CI503" s="369"/>
      <c r="CJ503" s="369"/>
      <c r="CK503" s="369"/>
      <c r="CL503" s="369"/>
      <c r="CM503" s="369"/>
      <c r="CN503" s="369"/>
      <c r="CO503" s="369"/>
      <c r="CP503" s="369"/>
      <c r="CQ503" s="369"/>
      <c r="CR503" s="369"/>
      <c r="CS503" s="369"/>
    </row>
    <row r="504" spans="1:97" s="22" customFormat="1">
      <c r="A504"/>
      <c r="B504" s="36"/>
      <c r="C504" s="36"/>
      <c r="D504" s="36"/>
      <c r="E504" s="36"/>
      <c r="F504" s="36"/>
      <c r="G504" s="36"/>
      <c r="H504" s="36"/>
      <c r="I504" s="36"/>
      <c r="J504" s="36"/>
      <c r="K504" s="36"/>
      <c r="L504" s="36"/>
      <c r="M504" s="36"/>
      <c r="N504" s="36"/>
      <c r="O504" s="36"/>
      <c r="P504" s="36"/>
      <c r="Q504" s="36"/>
      <c r="R504" s="36"/>
      <c r="S504" s="36"/>
      <c r="T504" s="36"/>
      <c r="U504" s="36"/>
      <c r="V504" s="36"/>
      <c r="W504" s="36"/>
      <c r="X504" s="36"/>
      <c r="Y504" s="36"/>
      <c r="Z504" s="36"/>
      <c r="AA504" s="36"/>
      <c r="AB504" s="36"/>
      <c r="AD504" s="36"/>
      <c r="AE504" s="59"/>
      <c r="AF504" s="59"/>
      <c r="AG504" s="36"/>
      <c r="BT504" s="267"/>
      <c r="BV504" s="282"/>
      <c r="BW504" s="369"/>
      <c r="BX504" s="369"/>
      <c r="BY504" s="369"/>
      <c r="BZ504" s="369"/>
      <c r="CA504" s="369"/>
      <c r="CB504" s="369"/>
      <c r="CC504" s="369"/>
      <c r="CD504" s="369"/>
      <c r="CE504" s="369"/>
      <c r="CF504" s="369"/>
      <c r="CG504" s="369"/>
      <c r="CH504" s="369"/>
      <c r="CI504" s="369"/>
      <c r="CJ504" s="369"/>
      <c r="CK504" s="369"/>
      <c r="CL504" s="369"/>
      <c r="CM504" s="369"/>
      <c r="CN504" s="369"/>
      <c r="CO504" s="369"/>
      <c r="CP504" s="369"/>
      <c r="CQ504" s="369"/>
      <c r="CR504" s="369"/>
      <c r="CS504" s="369"/>
    </row>
    <row r="505" spans="1:97" s="22" customFormat="1">
      <c r="A505"/>
      <c r="B505" s="36"/>
      <c r="C505" s="36"/>
      <c r="D505" s="36"/>
      <c r="E505" s="36"/>
      <c r="F505" s="36"/>
      <c r="G505" s="36"/>
      <c r="H505" s="36"/>
      <c r="I505" s="36"/>
      <c r="J505" s="36"/>
      <c r="K505" s="36"/>
      <c r="L505" s="36"/>
      <c r="M505" s="36"/>
      <c r="N505" s="36"/>
      <c r="O505" s="36"/>
      <c r="P505" s="36"/>
      <c r="Q505" s="36"/>
      <c r="R505" s="36"/>
      <c r="S505" s="36"/>
      <c r="T505" s="36"/>
      <c r="U505" s="36"/>
      <c r="V505" s="36"/>
      <c r="W505" s="36"/>
      <c r="X505" s="36"/>
      <c r="Y505" s="36"/>
      <c r="Z505" s="36"/>
      <c r="AA505" s="36"/>
      <c r="AB505" s="36"/>
      <c r="AD505" s="36"/>
      <c r="AE505" s="59"/>
      <c r="AF505" s="59"/>
      <c r="AG505" s="36"/>
      <c r="BT505" s="267"/>
      <c r="BV505" s="282"/>
      <c r="BW505" s="369"/>
      <c r="BX505" s="369"/>
      <c r="BY505" s="369"/>
      <c r="BZ505" s="369"/>
      <c r="CA505" s="369"/>
      <c r="CB505" s="369"/>
      <c r="CC505" s="369"/>
      <c r="CD505" s="369"/>
      <c r="CE505" s="369"/>
      <c r="CF505" s="369"/>
      <c r="CG505" s="369"/>
      <c r="CH505" s="369"/>
      <c r="CI505" s="369"/>
      <c r="CJ505" s="369"/>
      <c r="CK505" s="369"/>
      <c r="CL505" s="369"/>
      <c r="CM505" s="369"/>
      <c r="CN505" s="369"/>
      <c r="CO505" s="369"/>
      <c r="CP505" s="369"/>
      <c r="CQ505" s="369"/>
      <c r="CR505" s="369"/>
      <c r="CS505" s="369"/>
    </row>
    <row r="506" spans="1:97" s="22" customFormat="1">
      <c r="A506"/>
      <c r="B506" s="36"/>
      <c r="C506" s="36"/>
      <c r="D506" s="36"/>
      <c r="E506" s="36"/>
      <c r="F506" s="36"/>
      <c r="G506" s="36"/>
      <c r="H506" s="36"/>
      <c r="I506" s="36"/>
      <c r="J506" s="36"/>
      <c r="K506" s="36"/>
      <c r="L506" s="36"/>
      <c r="M506" s="36"/>
      <c r="N506" s="36"/>
      <c r="O506" s="36"/>
      <c r="P506" s="36"/>
      <c r="Q506" s="36"/>
      <c r="R506" s="36"/>
      <c r="S506" s="36"/>
      <c r="T506" s="36"/>
      <c r="U506" s="36"/>
      <c r="V506" s="36"/>
      <c r="W506" s="36"/>
      <c r="X506" s="36"/>
      <c r="Y506" s="36"/>
      <c r="Z506" s="36"/>
      <c r="AA506" s="36"/>
      <c r="AB506" s="36"/>
      <c r="AD506" s="36"/>
      <c r="AE506" s="59"/>
      <c r="AF506" s="59"/>
      <c r="AG506" s="36"/>
      <c r="BT506" s="267"/>
      <c r="BV506" s="282"/>
      <c r="BW506" s="369"/>
      <c r="BX506" s="369"/>
      <c r="BY506" s="369"/>
      <c r="BZ506" s="369"/>
      <c r="CA506" s="369"/>
      <c r="CB506" s="369"/>
      <c r="CC506" s="369"/>
      <c r="CD506" s="369"/>
      <c r="CE506" s="369"/>
      <c r="CF506" s="369"/>
      <c r="CG506" s="369"/>
      <c r="CH506" s="369"/>
      <c r="CI506" s="369"/>
      <c r="CJ506" s="369"/>
      <c r="CK506" s="369"/>
      <c r="CL506" s="369"/>
      <c r="CM506" s="369"/>
      <c r="CN506" s="369"/>
      <c r="CO506" s="369"/>
      <c r="CP506" s="369"/>
      <c r="CQ506" s="369"/>
      <c r="CR506" s="369"/>
      <c r="CS506" s="369"/>
    </row>
    <row r="507" spans="1:97" s="22" customFormat="1">
      <c r="A507"/>
      <c r="B507" s="36"/>
      <c r="C507" s="36"/>
      <c r="D507" s="36"/>
      <c r="E507" s="36"/>
      <c r="F507" s="36"/>
      <c r="G507" s="36"/>
      <c r="H507" s="36"/>
      <c r="I507" s="36"/>
      <c r="J507" s="36"/>
      <c r="K507" s="36"/>
      <c r="L507" s="36"/>
      <c r="M507" s="36"/>
      <c r="N507" s="36"/>
      <c r="O507" s="36"/>
      <c r="P507" s="36"/>
      <c r="Q507" s="36"/>
      <c r="R507" s="36"/>
      <c r="S507" s="36"/>
      <c r="T507" s="36"/>
      <c r="U507" s="36"/>
      <c r="V507" s="36"/>
      <c r="W507" s="36"/>
      <c r="X507" s="36"/>
      <c r="Y507" s="36"/>
      <c r="Z507" s="36"/>
      <c r="AA507" s="36"/>
      <c r="AB507" s="36"/>
      <c r="AD507" s="36"/>
      <c r="AE507" s="59"/>
      <c r="AF507" s="59"/>
      <c r="AG507" s="36"/>
      <c r="BT507" s="267"/>
      <c r="BV507" s="282"/>
      <c r="BW507" s="369"/>
      <c r="BX507" s="369"/>
      <c r="BY507" s="369"/>
      <c r="BZ507" s="369"/>
      <c r="CA507" s="369"/>
      <c r="CB507" s="369"/>
      <c r="CC507" s="369"/>
      <c r="CD507" s="369"/>
      <c r="CE507" s="369"/>
      <c r="CF507" s="369"/>
      <c r="CG507" s="369"/>
      <c r="CH507" s="369"/>
      <c r="CI507" s="369"/>
      <c r="CJ507" s="369"/>
      <c r="CK507" s="369"/>
      <c r="CL507" s="369"/>
      <c r="CM507" s="369"/>
      <c r="CN507" s="369"/>
      <c r="CO507" s="369"/>
      <c r="CP507" s="369"/>
      <c r="CQ507" s="369"/>
      <c r="CR507" s="369"/>
      <c r="CS507" s="369"/>
    </row>
    <row r="508" spans="1:97" s="22" customFormat="1">
      <c r="A508"/>
      <c r="B508" s="36"/>
      <c r="C508" s="36"/>
      <c r="D508" s="36"/>
      <c r="E508" s="36"/>
      <c r="F508" s="36"/>
      <c r="G508" s="36"/>
      <c r="H508" s="36"/>
      <c r="I508" s="36"/>
      <c r="J508" s="36"/>
      <c r="K508" s="36"/>
      <c r="L508" s="36"/>
      <c r="M508" s="36"/>
      <c r="N508" s="36"/>
      <c r="O508" s="36"/>
      <c r="P508" s="36"/>
      <c r="Q508" s="36"/>
      <c r="R508" s="36"/>
      <c r="S508" s="36"/>
      <c r="T508" s="36"/>
      <c r="U508" s="36"/>
      <c r="V508" s="36"/>
      <c r="W508" s="36"/>
      <c r="X508" s="36"/>
      <c r="Y508" s="36"/>
      <c r="Z508" s="36"/>
      <c r="AA508" s="36"/>
      <c r="AB508" s="36"/>
      <c r="AD508" s="36"/>
      <c r="AE508" s="59"/>
      <c r="AF508" s="59"/>
      <c r="AG508" s="36"/>
      <c r="BT508" s="267"/>
      <c r="BV508" s="282"/>
      <c r="BW508" s="369"/>
      <c r="BX508" s="369"/>
      <c r="BY508" s="369"/>
      <c r="BZ508" s="369"/>
      <c r="CA508" s="369"/>
      <c r="CB508" s="369"/>
      <c r="CC508" s="369"/>
      <c r="CD508" s="369"/>
      <c r="CE508" s="369"/>
      <c r="CF508" s="369"/>
      <c r="CG508" s="369"/>
      <c r="CH508" s="369"/>
      <c r="CI508" s="369"/>
      <c r="CJ508" s="369"/>
      <c r="CK508" s="369"/>
      <c r="CL508" s="369"/>
      <c r="CM508" s="369"/>
      <c r="CN508" s="369"/>
      <c r="CO508" s="369"/>
      <c r="CP508" s="369"/>
      <c r="CQ508" s="369"/>
      <c r="CR508" s="369"/>
      <c r="CS508" s="369"/>
    </row>
    <row r="509" spans="1:97" s="22" customFormat="1">
      <c r="A509"/>
      <c r="B509" s="36"/>
      <c r="C509" s="36"/>
      <c r="D509" s="36"/>
      <c r="E509" s="36"/>
      <c r="F509" s="36"/>
      <c r="G509" s="36"/>
      <c r="H509" s="36"/>
      <c r="I509" s="36"/>
      <c r="J509" s="36"/>
      <c r="K509" s="36"/>
      <c r="L509" s="36"/>
      <c r="M509" s="36"/>
      <c r="N509" s="36"/>
      <c r="O509" s="36"/>
      <c r="P509" s="36"/>
      <c r="Q509" s="36"/>
      <c r="R509" s="36"/>
      <c r="S509" s="36"/>
      <c r="T509" s="36"/>
      <c r="U509" s="36"/>
      <c r="V509" s="36"/>
      <c r="W509" s="36"/>
      <c r="X509" s="36"/>
      <c r="Y509" s="36"/>
      <c r="Z509" s="36"/>
      <c r="AA509" s="36"/>
      <c r="AB509" s="36"/>
      <c r="AD509" s="36"/>
      <c r="AE509" s="59"/>
      <c r="AF509" s="59"/>
      <c r="AG509" s="36"/>
      <c r="BT509" s="267"/>
      <c r="BV509" s="282"/>
      <c r="BW509" s="369"/>
      <c r="BX509" s="369"/>
      <c r="BY509" s="369"/>
      <c r="BZ509" s="369"/>
      <c r="CA509" s="369"/>
      <c r="CB509" s="369"/>
      <c r="CC509" s="369"/>
      <c r="CD509" s="369"/>
      <c r="CE509" s="369"/>
      <c r="CF509" s="369"/>
      <c r="CG509" s="369"/>
      <c r="CH509" s="369"/>
      <c r="CI509" s="369"/>
      <c r="CJ509" s="369"/>
      <c r="CK509" s="369"/>
      <c r="CL509" s="369"/>
      <c r="CM509" s="369"/>
      <c r="CN509" s="369"/>
      <c r="CO509" s="369"/>
      <c r="CP509" s="369"/>
      <c r="CQ509" s="369"/>
      <c r="CR509" s="369"/>
      <c r="CS509" s="369"/>
    </row>
    <row r="510" spans="1:97" s="22" customFormat="1">
      <c r="A510"/>
      <c r="B510" s="36"/>
      <c r="C510" s="36"/>
      <c r="D510" s="36"/>
      <c r="E510" s="36"/>
      <c r="F510" s="36"/>
      <c r="G510" s="36"/>
      <c r="H510" s="36"/>
      <c r="I510" s="36"/>
      <c r="J510" s="36"/>
      <c r="K510" s="36"/>
      <c r="L510" s="36"/>
      <c r="M510" s="36"/>
      <c r="N510" s="36"/>
      <c r="O510" s="36"/>
      <c r="P510" s="36"/>
      <c r="Q510" s="36"/>
      <c r="R510" s="36"/>
      <c r="S510" s="36"/>
      <c r="T510" s="36"/>
      <c r="U510" s="36"/>
      <c r="V510" s="36"/>
      <c r="W510" s="36"/>
      <c r="X510" s="36"/>
      <c r="Y510" s="36"/>
      <c r="Z510" s="36"/>
      <c r="AA510" s="36"/>
      <c r="AB510" s="36"/>
      <c r="AD510" s="36"/>
      <c r="AE510" s="59"/>
      <c r="AF510" s="59"/>
      <c r="AG510" s="36"/>
      <c r="BT510" s="267"/>
      <c r="BV510" s="282"/>
      <c r="BW510" s="369"/>
      <c r="BX510" s="369"/>
      <c r="BY510" s="369"/>
      <c r="BZ510" s="369"/>
      <c r="CA510" s="369"/>
      <c r="CB510" s="369"/>
      <c r="CC510" s="369"/>
      <c r="CD510" s="369"/>
      <c r="CE510" s="369"/>
      <c r="CF510" s="369"/>
      <c r="CG510" s="369"/>
      <c r="CH510" s="369"/>
      <c r="CI510" s="369"/>
      <c r="CJ510" s="369"/>
      <c r="CK510" s="369"/>
      <c r="CL510" s="369"/>
      <c r="CM510" s="369"/>
      <c r="CN510" s="369"/>
      <c r="CO510" s="369"/>
      <c r="CP510" s="369"/>
      <c r="CQ510" s="369"/>
      <c r="CR510" s="369"/>
      <c r="CS510" s="369"/>
    </row>
    <row r="511" spans="1:97" s="22" customFormat="1">
      <c r="A511"/>
      <c r="B511" s="36"/>
      <c r="C511" s="36"/>
      <c r="D511" s="36"/>
      <c r="E511" s="36"/>
      <c r="F511" s="36"/>
      <c r="G511" s="36"/>
      <c r="H511" s="36"/>
      <c r="I511" s="36"/>
      <c r="J511" s="36"/>
      <c r="K511" s="36"/>
      <c r="L511" s="36"/>
      <c r="M511" s="36"/>
      <c r="N511" s="36"/>
      <c r="O511" s="36"/>
      <c r="P511" s="36"/>
      <c r="Q511" s="36"/>
      <c r="R511" s="36"/>
      <c r="S511" s="36"/>
      <c r="T511" s="36"/>
      <c r="U511" s="36"/>
      <c r="V511" s="36"/>
      <c r="W511" s="36"/>
      <c r="X511" s="36"/>
      <c r="Y511" s="36"/>
      <c r="Z511" s="36"/>
      <c r="AA511" s="36"/>
      <c r="AB511" s="36"/>
      <c r="AD511" s="36"/>
      <c r="AE511" s="59"/>
      <c r="AF511" s="59"/>
      <c r="AG511" s="36"/>
      <c r="BT511" s="267"/>
      <c r="BV511" s="282"/>
      <c r="BW511" s="369"/>
      <c r="BX511" s="369"/>
      <c r="BY511" s="369"/>
      <c r="BZ511" s="369"/>
      <c r="CA511" s="369"/>
      <c r="CB511" s="369"/>
      <c r="CC511" s="369"/>
      <c r="CD511" s="369"/>
      <c r="CE511" s="369"/>
      <c r="CF511" s="369"/>
      <c r="CG511" s="369"/>
      <c r="CH511" s="369"/>
      <c r="CI511" s="369"/>
      <c r="CJ511" s="369"/>
      <c r="CK511" s="369"/>
      <c r="CL511" s="369"/>
      <c r="CM511" s="369"/>
      <c r="CN511" s="369"/>
      <c r="CO511" s="369"/>
      <c r="CP511" s="369"/>
      <c r="CQ511" s="369"/>
      <c r="CR511" s="369"/>
      <c r="CS511" s="369"/>
    </row>
    <row r="512" spans="1:97" s="22" customFormat="1">
      <c r="A512"/>
      <c r="B512" s="36"/>
      <c r="C512" s="36"/>
      <c r="D512" s="36"/>
      <c r="E512" s="36"/>
      <c r="F512" s="36"/>
      <c r="G512" s="36"/>
      <c r="H512" s="36"/>
      <c r="I512" s="36"/>
      <c r="J512" s="36"/>
      <c r="K512" s="36"/>
      <c r="L512" s="36"/>
      <c r="M512" s="36"/>
      <c r="N512" s="36"/>
      <c r="O512" s="36"/>
      <c r="P512" s="36"/>
      <c r="Q512" s="36"/>
      <c r="R512" s="36"/>
      <c r="S512" s="36"/>
      <c r="T512" s="36"/>
      <c r="U512" s="36"/>
      <c r="V512" s="36"/>
      <c r="W512" s="36"/>
      <c r="X512" s="36"/>
      <c r="Y512" s="36"/>
      <c r="Z512" s="36"/>
      <c r="AA512" s="36"/>
      <c r="AB512" s="36"/>
      <c r="AD512" s="36"/>
      <c r="AE512" s="59"/>
      <c r="AF512" s="59"/>
      <c r="AG512" s="36"/>
      <c r="BT512" s="267"/>
      <c r="BV512" s="282"/>
      <c r="BW512" s="369"/>
      <c r="BX512" s="369"/>
      <c r="BY512" s="369"/>
      <c r="BZ512" s="369"/>
      <c r="CA512" s="369"/>
      <c r="CB512" s="369"/>
      <c r="CC512" s="369"/>
      <c r="CD512" s="369"/>
      <c r="CE512" s="369"/>
      <c r="CF512" s="369"/>
      <c r="CG512" s="369"/>
      <c r="CH512" s="369"/>
      <c r="CI512" s="369"/>
      <c r="CJ512" s="369"/>
      <c r="CK512" s="369"/>
      <c r="CL512" s="369"/>
      <c r="CM512" s="369"/>
      <c r="CN512" s="369"/>
      <c r="CO512" s="369"/>
      <c r="CP512" s="369"/>
      <c r="CQ512" s="369"/>
      <c r="CR512" s="369"/>
      <c r="CS512" s="369"/>
    </row>
    <row r="513" spans="1:97" s="22" customFormat="1">
      <c r="A513"/>
      <c r="B513" s="36"/>
      <c r="C513" s="36"/>
      <c r="D513" s="36"/>
      <c r="E513" s="36"/>
      <c r="F513" s="36"/>
      <c r="G513" s="36"/>
      <c r="H513" s="36"/>
      <c r="I513" s="36"/>
      <c r="J513" s="36"/>
      <c r="K513" s="36"/>
      <c r="L513" s="36"/>
      <c r="M513" s="36"/>
      <c r="N513" s="36"/>
      <c r="O513" s="36"/>
      <c r="P513" s="36"/>
      <c r="Q513" s="36"/>
      <c r="R513" s="36"/>
      <c r="S513" s="36"/>
      <c r="T513" s="36"/>
      <c r="U513" s="36"/>
      <c r="V513" s="36"/>
      <c r="W513" s="36"/>
      <c r="X513" s="36"/>
      <c r="Y513" s="36"/>
      <c r="Z513" s="36"/>
      <c r="AA513" s="36"/>
      <c r="AB513" s="36"/>
      <c r="AD513" s="36"/>
      <c r="AE513" s="59"/>
      <c r="AF513" s="59"/>
      <c r="AG513" s="36"/>
      <c r="BT513" s="267"/>
      <c r="BV513" s="282"/>
      <c r="BW513" s="369"/>
      <c r="BX513" s="369"/>
      <c r="BY513" s="369"/>
      <c r="BZ513" s="369"/>
      <c r="CA513" s="369"/>
      <c r="CB513" s="369"/>
      <c r="CC513" s="369"/>
      <c r="CD513" s="369"/>
      <c r="CE513" s="369"/>
      <c r="CF513" s="369"/>
      <c r="CG513" s="369"/>
      <c r="CH513" s="369"/>
      <c r="CI513" s="369"/>
      <c r="CJ513" s="369"/>
      <c r="CK513" s="369"/>
      <c r="CL513" s="369"/>
      <c r="CM513" s="369"/>
      <c r="CN513" s="369"/>
      <c r="CO513" s="369"/>
      <c r="CP513" s="369"/>
      <c r="CQ513" s="369"/>
      <c r="CR513" s="369"/>
      <c r="CS513" s="369"/>
    </row>
    <row r="514" spans="1:97" s="22" customFormat="1">
      <c r="A514"/>
      <c r="B514" s="36"/>
      <c r="C514" s="36"/>
      <c r="D514" s="36"/>
      <c r="E514" s="36"/>
      <c r="F514" s="36"/>
      <c r="G514" s="36"/>
      <c r="H514" s="36"/>
      <c r="I514" s="36"/>
      <c r="J514" s="36"/>
      <c r="K514" s="36"/>
      <c r="L514" s="36"/>
      <c r="M514" s="36"/>
      <c r="N514" s="36"/>
      <c r="O514" s="36"/>
      <c r="P514" s="36"/>
      <c r="Q514" s="36"/>
      <c r="R514" s="36"/>
      <c r="S514" s="36"/>
      <c r="T514" s="36"/>
      <c r="U514" s="36"/>
      <c r="V514" s="36"/>
      <c r="W514" s="36"/>
      <c r="X514" s="36"/>
      <c r="Y514" s="36"/>
      <c r="Z514" s="36"/>
      <c r="AA514" s="36"/>
      <c r="AB514" s="36"/>
      <c r="AD514" s="36"/>
      <c r="AE514" s="59"/>
      <c r="AF514" s="59"/>
      <c r="AG514" s="36"/>
      <c r="BT514" s="267"/>
      <c r="BV514" s="282"/>
      <c r="BW514" s="369"/>
      <c r="BX514" s="369"/>
      <c r="BY514" s="369"/>
      <c r="BZ514" s="369"/>
      <c r="CA514" s="369"/>
      <c r="CB514" s="369"/>
      <c r="CC514" s="369"/>
      <c r="CD514" s="369"/>
      <c r="CE514" s="369"/>
      <c r="CF514" s="369"/>
      <c r="CG514" s="369"/>
      <c r="CH514" s="369"/>
      <c r="CI514" s="369"/>
      <c r="CJ514" s="369"/>
      <c r="CK514" s="369"/>
      <c r="CL514" s="369"/>
      <c r="CM514" s="369"/>
      <c r="CN514" s="369"/>
      <c r="CO514" s="369"/>
      <c r="CP514" s="369"/>
      <c r="CQ514" s="369"/>
      <c r="CR514" s="369"/>
      <c r="CS514" s="369"/>
    </row>
    <row r="515" spans="1:97" s="22" customFormat="1">
      <c r="A515"/>
      <c r="B515" s="36"/>
      <c r="C515" s="36"/>
      <c r="D515" s="36"/>
      <c r="E515" s="36"/>
      <c r="F515" s="36"/>
      <c r="G515" s="36"/>
      <c r="H515" s="36"/>
      <c r="I515" s="36"/>
      <c r="J515" s="36"/>
      <c r="K515" s="36"/>
      <c r="L515" s="36"/>
      <c r="M515" s="36"/>
      <c r="N515" s="36"/>
      <c r="O515" s="36"/>
      <c r="P515" s="36"/>
      <c r="Q515" s="36"/>
      <c r="R515" s="36"/>
      <c r="S515" s="36"/>
      <c r="T515" s="36"/>
      <c r="U515" s="36"/>
      <c r="V515" s="36"/>
      <c r="W515" s="36"/>
      <c r="X515" s="36"/>
      <c r="Y515" s="36"/>
      <c r="Z515" s="36"/>
      <c r="AA515" s="36"/>
      <c r="AB515" s="36"/>
      <c r="AD515" s="36"/>
      <c r="AE515" s="59"/>
      <c r="AF515" s="59"/>
      <c r="AG515" s="36"/>
      <c r="BT515" s="267"/>
      <c r="BV515" s="282"/>
      <c r="BW515" s="369"/>
      <c r="BX515" s="369"/>
      <c r="BY515" s="369"/>
      <c r="BZ515" s="369"/>
      <c r="CA515" s="369"/>
      <c r="CB515" s="369"/>
      <c r="CC515" s="369"/>
      <c r="CD515" s="369"/>
      <c r="CE515" s="369"/>
      <c r="CF515" s="369"/>
      <c r="CG515" s="369"/>
      <c r="CH515" s="369"/>
      <c r="CI515" s="369"/>
      <c r="CJ515" s="369"/>
      <c r="CK515" s="369"/>
      <c r="CL515" s="369"/>
      <c r="CM515" s="369"/>
      <c r="CN515" s="369"/>
      <c r="CO515" s="369"/>
      <c r="CP515" s="369"/>
      <c r="CQ515" s="369"/>
      <c r="CR515" s="369"/>
      <c r="CS515" s="369"/>
    </row>
    <row r="516" spans="1:97" s="22" customFormat="1">
      <c r="A516"/>
      <c r="B516" s="36"/>
      <c r="C516" s="36"/>
      <c r="D516" s="36"/>
      <c r="E516" s="36"/>
      <c r="F516" s="36"/>
      <c r="G516" s="36"/>
      <c r="H516" s="36"/>
      <c r="I516" s="36"/>
      <c r="J516" s="36"/>
      <c r="K516" s="36"/>
      <c r="L516" s="36"/>
      <c r="M516" s="36"/>
      <c r="N516" s="36"/>
      <c r="O516" s="36"/>
      <c r="P516" s="36"/>
      <c r="Q516" s="36"/>
      <c r="R516" s="36"/>
      <c r="S516" s="36"/>
      <c r="T516" s="36"/>
      <c r="U516" s="36"/>
      <c r="V516" s="36"/>
      <c r="W516" s="36"/>
      <c r="X516" s="36"/>
      <c r="Y516" s="36"/>
      <c r="Z516" s="36"/>
      <c r="AA516" s="36"/>
      <c r="AB516" s="36"/>
      <c r="AD516" s="36"/>
      <c r="AE516" s="59"/>
      <c r="AF516" s="59"/>
      <c r="AG516" s="36"/>
      <c r="BT516" s="267"/>
      <c r="BV516" s="282"/>
      <c r="BW516" s="369"/>
      <c r="BX516" s="369"/>
      <c r="BY516" s="369"/>
      <c r="BZ516" s="369"/>
      <c r="CA516" s="369"/>
      <c r="CB516" s="369"/>
      <c r="CC516" s="369"/>
      <c r="CD516" s="369"/>
      <c r="CE516" s="369"/>
      <c r="CF516" s="369"/>
      <c r="CG516" s="369"/>
      <c r="CH516" s="369"/>
      <c r="CI516" s="369"/>
      <c r="CJ516" s="369"/>
      <c r="CK516" s="369"/>
      <c r="CL516" s="369"/>
      <c r="CM516" s="369"/>
      <c r="CN516" s="369"/>
      <c r="CO516" s="369"/>
      <c r="CP516" s="369"/>
      <c r="CQ516" s="369"/>
      <c r="CR516" s="369"/>
      <c r="CS516" s="369"/>
    </row>
    <row r="517" spans="1:97" s="22" customFormat="1">
      <c r="A517"/>
      <c r="B517" s="36"/>
      <c r="C517" s="36"/>
      <c r="D517" s="36"/>
      <c r="E517" s="36"/>
      <c r="F517" s="36"/>
      <c r="G517" s="36"/>
      <c r="H517" s="36"/>
      <c r="I517" s="36"/>
      <c r="J517" s="36"/>
      <c r="K517" s="36"/>
      <c r="L517" s="36"/>
      <c r="M517" s="36"/>
      <c r="N517" s="36"/>
      <c r="O517" s="36"/>
      <c r="P517" s="36"/>
      <c r="Q517" s="36"/>
      <c r="R517" s="36"/>
      <c r="S517" s="36"/>
      <c r="T517" s="36"/>
      <c r="U517" s="36"/>
      <c r="V517" s="36"/>
      <c r="W517" s="36"/>
      <c r="X517" s="36"/>
      <c r="Y517" s="36"/>
      <c r="Z517" s="36"/>
      <c r="AA517" s="36"/>
      <c r="AB517" s="36"/>
      <c r="AD517" s="36"/>
      <c r="AE517" s="59"/>
      <c r="AF517" s="59"/>
      <c r="AG517" s="36"/>
      <c r="BT517" s="267"/>
      <c r="BV517" s="282"/>
      <c r="BW517" s="369"/>
      <c r="BX517" s="369"/>
      <c r="BY517" s="369"/>
      <c r="BZ517" s="369"/>
      <c r="CA517" s="369"/>
      <c r="CB517" s="369"/>
      <c r="CC517" s="369"/>
      <c r="CD517" s="369"/>
      <c r="CE517" s="369"/>
      <c r="CF517" s="369"/>
      <c r="CG517" s="369"/>
      <c r="CH517" s="369"/>
      <c r="CI517" s="369"/>
      <c r="CJ517" s="369"/>
      <c r="CK517" s="369"/>
      <c r="CL517" s="369"/>
      <c r="CM517" s="369"/>
      <c r="CN517" s="369"/>
      <c r="CO517" s="369"/>
      <c r="CP517" s="369"/>
      <c r="CQ517" s="369"/>
      <c r="CR517" s="369"/>
      <c r="CS517" s="369"/>
    </row>
    <row r="518" spans="1:97" s="22" customFormat="1">
      <c r="A518"/>
      <c r="B518" s="36"/>
      <c r="C518" s="36"/>
      <c r="D518" s="36"/>
      <c r="E518" s="36"/>
      <c r="F518" s="36"/>
      <c r="G518" s="36"/>
      <c r="H518" s="36"/>
      <c r="I518" s="36"/>
      <c r="J518" s="36"/>
      <c r="K518" s="36"/>
      <c r="L518" s="36"/>
      <c r="M518" s="36"/>
      <c r="N518" s="36"/>
      <c r="O518" s="36"/>
      <c r="P518" s="36"/>
      <c r="Q518" s="36"/>
      <c r="R518" s="36"/>
      <c r="S518" s="36"/>
      <c r="T518" s="36"/>
      <c r="U518" s="36"/>
      <c r="V518" s="36"/>
      <c r="W518" s="36"/>
      <c r="X518" s="36"/>
      <c r="Y518" s="36"/>
      <c r="Z518" s="36"/>
      <c r="AA518" s="36"/>
      <c r="AB518" s="36"/>
      <c r="AD518" s="36"/>
      <c r="AE518" s="59"/>
      <c r="AF518" s="59"/>
      <c r="AG518" s="36"/>
      <c r="BT518" s="267"/>
      <c r="BV518" s="282"/>
      <c r="BW518" s="369"/>
      <c r="BX518" s="369"/>
      <c r="BY518" s="369"/>
      <c r="BZ518" s="369"/>
      <c r="CA518" s="369"/>
      <c r="CB518" s="369"/>
      <c r="CC518" s="369"/>
      <c r="CD518" s="369"/>
      <c r="CE518" s="369"/>
      <c r="CF518" s="369"/>
      <c r="CG518" s="369"/>
      <c r="CH518" s="369"/>
      <c r="CI518" s="369"/>
      <c r="CJ518" s="369"/>
      <c r="CK518" s="369"/>
      <c r="CL518" s="369"/>
      <c r="CM518" s="369"/>
      <c r="CN518" s="369"/>
      <c r="CO518" s="369"/>
      <c r="CP518" s="369"/>
      <c r="CQ518" s="369"/>
      <c r="CR518" s="369"/>
      <c r="CS518" s="369"/>
    </row>
    <row r="519" spans="1:97" s="22" customFormat="1">
      <c r="A519"/>
      <c r="B519" s="36"/>
      <c r="C519" s="36"/>
      <c r="D519" s="36"/>
      <c r="E519" s="36"/>
      <c r="F519" s="36"/>
      <c r="G519" s="36"/>
      <c r="H519" s="36"/>
      <c r="I519" s="36"/>
      <c r="J519" s="36"/>
      <c r="K519" s="36"/>
      <c r="L519" s="36"/>
      <c r="M519" s="36"/>
      <c r="N519" s="36"/>
      <c r="O519" s="36"/>
      <c r="P519" s="36"/>
      <c r="Q519" s="36"/>
      <c r="R519" s="36"/>
      <c r="S519" s="36"/>
      <c r="T519" s="36"/>
      <c r="U519" s="36"/>
      <c r="V519" s="36"/>
      <c r="W519" s="36"/>
      <c r="X519" s="36"/>
      <c r="Y519" s="36"/>
      <c r="Z519" s="36"/>
      <c r="AA519" s="36"/>
      <c r="AB519" s="36"/>
      <c r="AD519" s="36"/>
      <c r="AE519" s="59"/>
      <c r="AF519" s="59"/>
      <c r="AG519" s="36"/>
      <c r="BT519" s="267"/>
      <c r="BV519" s="282"/>
      <c r="BW519" s="369"/>
      <c r="BX519" s="369"/>
      <c r="BY519" s="369"/>
      <c r="BZ519" s="369"/>
      <c r="CA519" s="369"/>
      <c r="CB519" s="369"/>
      <c r="CC519" s="369"/>
      <c r="CD519" s="369"/>
      <c r="CE519" s="369"/>
      <c r="CF519" s="369"/>
      <c r="CG519" s="369"/>
      <c r="CH519" s="369"/>
      <c r="CI519" s="369"/>
      <c r="CJ519" s="369"/>
      <c r="CK519" s="369"/>
      <c r="CL519" s="369"/>
      <c r="CM519" s="369"/>
      <c r="CN519" s="369"/>
      <c r="CO519" s="369"/>
      <c r="CP519" s="369"/>
      <c r="CQ519" s="369"/>
      <c r="CR519" s="369"/>
      <c r="CS519" s="369"/>
    </row>
    <row r="520" spans="1:97" s="22" customFormat="1">
      <c r="A520"/>
      <c r="B520" s="36"/>
      <c r="C520" s="36"/>
      <c r="D520" s="36"/>
      <c r="E520" s="36"/>
      <c r="F520" s="36"/>
      <c r="G520" s="36"/>
      <c r="H520" s="36"/>
      <c r="I520" s="36"/>
      <c r="J520" s="36"/>
      <c r="K520" s="36"/>
      <c r="L520" s="36"/>
      <c r="M520" s="36"/>
      <c r="N520" s="36"/>
      <c r="O520" s="36"/>
      <c r="P520" s="36"/>
      <c r="Q520" s="36"/>
      <c r="R520" s="36"/>
      <c r="S520" s="36"/>
      <c r="T520" s="36"/>
      <c r="U520" s="36"/>
      <c r="V520" s="36"/>
      <c r="W520" s="36"/>
      <c r="X520" s="36"/>
      <c r="Y520" s="36"/>
      <c r="Z520" s="36"/>
      <c r="AA520" s="36"/>
      <c r="AB520" s="36"/>
      <c r="AD520" s="36"/>
      <c r="AE520" s="59"/>
      <c r="AF520" s="59"/>
      <c r="AG520" s="36"/>
      <c r="BT520" s="267"/>
      <c r="BV520" s="282"/>
      <c r="BW520" s="369"/>
      <c r="BX520" s="369"/>
      <c r="BY520" s="369"/>
      <c r="BZ520" s="369"/>
      <c r="CA520" s="369"/>
      <c r="CB520" s="369"/>
      <c r="CC520" s="369"/>
      <c r="CD520" s="369"/>
      <c r="CE520" s="369"/>
      <c r="CF520" s="369"/>
      <c r="CG520" s="369"/>
      <c r="CH520" s="369"/>
      <c r="CI520" s="369"/>
      <c r="CJ520" s="369"/>
      <c r="CK520" s="369"/>
      <c r="CL520" s="369"/>
      <c r="CM520" s="369"/>
      <c r="CN520" s="369"/>
      <c r="CO520" s="369"/>
      <c r="CP520" s="369"/>
      <c r="CQ520" s="369"/>
      <c r="CR520" s="369"/>
      <c r="CS520" s="369"/>
    </row>
    <row r="521" spans="1:97" s="22" customFormat="1">
      <c r="A521"/>
      <c r="B521" s="36"/>
      <c r="C521" s="36"/>
      <c r="D521" s="36"/>
      <c r="E521" s="36"/>
      <c r="F521" s="36"/>
      <c r="G521" s="36"/>
      <c r="H521" s="36"/>
      <c r="I521" s="36"/>
      <c r="J521" s="36"/>
      <c r="K521" s="36"/>
      <c r="L521" s="36"/>
      <c r="M521" s="36"/>
      <c r="N521" s="36"/>
      <c r="O521" s="36"/>
      <c r="P521" s="36"/>
      <c r="Q521" s="36"/>
      <c r="R521" s="36"/>
      <c r="S521" s="36"/>
      <c r="T521" s="36"/>
      <c r="U521" s="36"/>
      <c r="V521" s="36"/>
      <c r="W521" s="36"/>
      <c r="X521" s="36"/>
      <c r="Y521" s="36"/>
      <c r="Z521" s="36"/>
      <c r="AA521" s="36"/>
      <c r="AB521" s="36"/>
      <c r="AD521" s="36"/>
      <c r="AE521" s="59"/>
      <c r="AF521" s="59"/>
      <c r="AG521" s="36"/>
      <c r="BT521" s="267"/>
      <c r="BV521" s="282"/>
      <c r="BW521" s="369"/>
      <c r="BX521" s="369"/>
      <c r="BY521" s="369"/>
      <c r="BZ521" s="369"/>
      <c r="CA521" s="369"/>
      <c r="CB521" s="369"/>
      <c r="CC521" s="369"/>
      <c r="CD521" s="369"/>
      <c r="CE521" s="369"/>
      <c r="CF521" s="369"/>
      <c r="CG521" s="369"/>
      <c r="CH521" s="369"/>
      <c r="CI521" s="369"/>
      <c r="CJ521" s="369"/>
      <c r="CK521" s="369"/>
      <c r="CL521" s="369"/>
      <c r="CM521" s="369"/>
      <c r="CN521" s="369"/>
      <c r="CO521" s="369"/>
      <c r="CP521" s="369"/>
      <c r="CQ521" s="369"/>
      <c r="CR521" s="369"/>
      <c r="CS521" s="369"/>
    </row>
    <row r="522" spans="1:97" s="22" customFormat="1">
      <c r="A522"/>
      <c r="B522" s="36"/>
      <c r="C522" s="36"/>
      <c r="D522" s="36"/>
      <c r="E522" s="36"/>
      <c r="F522" s="36"/>
      <c r="G522" s="36"/>
      <c r="H522" s="36"/>
      <c r="I522" s="36"/>
      <c r="J522" s="36"/>
      <c r="K522" s="36"/>
      <c r="L522" s="36"/>
      <c r="M522" s="36"/>
      <c r="N522" s="36"/>
      <c r="O522" s="36"/>
      <c r="P522" s="36"/>
      <c r="Q522" s="36"/>
      <c r="R522" s="36"/>
      <c r="S522" s="36"/>
      <c r="T522" s="36"/>
      <c r="U522" s="36"/>
      <c r="V522" s="36"/>
      <c r="W522" s="36"/>
      <c r="X522" s="36"/>
      <c r="Y522" s="36"/>
      <c r="Z522" s="36"/>
      <c r="AA522" s="36"/>
      <c r="AB522" s="36"/>
      <c r="AD522" s="36"/>
      <c r="AE522" s="59"/>
      <c r="AF522" s="59"/>
      <c r="AG522" s="36"/>
      <c r="BT522" s="267"/>
      <c r="BV522" s="282"/>
      <c r="BW522" s="369"/>
      <c r="BX522" s="369"/>
      <c r="BY522" s="369"/>
      <c r="BZ522" s="369"/>
      <c r="CA522" s="369"/>
      <c r="CB522" s="369"/>
      <c r="CC522" s="369"/>
      <c r="CD522" s="369"/>
      <c r="CE522" s="369"/>
      <c r="CF522" s="369"/>
      <c r="CG522" s="369"/>
      <c r="CH522" s="369"/>
      <c r="CI522" s="369"/>
      <c r="CJ522" s="369"/>
      <c r="CK522" s="369"/>
      <c r="CL522" s="369"/>
      <c r="CM522" s="369"/>
      <c r="CN522" s="369"/>
      <c r="CO522" s="369"/>
      <c r="CP522" s="369"/>
      <c r="CQ522" s="369"/>
      <c r="CR522" s="369"/>
      <c r="CS522" s="369"/>
    </row>
    <row r="523" spans="1:97" s="22" customFormat="1">
      <c r="A523"/>
      <c r="B523" s="36"/>
      <c r="C523" s="36"/>
      <c r="D523" s="36"/>
      <c r="E523" s="36"/>
      <c r="F523" s="36"/>
      <c r="G523" s="36"/>
      <c r="H523" s="36"/>
      <c r="I523" s="36"/>
      <c r="J523" s="36"/>
      <c r="K523" s="36"/>
      <c r="L523" s="36"/>
      <c r="M523" s="36"/>
      <c r="N523" s="36"/>
      <c r="O523" s="36"/>
      <c r="P523" s="36"/>
      <c r="Q523" s="36"/>
      <c r="R523" s="36"/>
      <c r="S523" s="36"/>
      <c r="T523" s="36"/>
      <c r="U523" s="36"/>
      <c r="V523" s="36"/>
      <c r="W523" s="36"/>
      <c r="X523" s="36"/>
      <c r="Y523" s="36"/>
      <c r="Z523" s="36"/>
      <c r="AA523" s="36"/>
      <c r="AB523" s="36"/>
      <c r="AD523" s="36"/>
      <c r="AE523" s="59"/>
      <c r="AF523" s="59"/>
      <c r="AG523" s="36"/>
      <c r="BT523" s="267"/>
      <c r="BV523" s="282"/>
      <c r="BW523" s="369"/>
      <c r="BX523" s="369"/>
      <c r="BY523" s="369"/>
      <c r="BZ523" s="369"/>
      <c r="CA523" s="369"/>
      <c r="CB523" s="369"/>
      <c r="CC523" s="369"/>
      <c r="CD523" s="369"/>
      <c r="CE523" s="369"/>
      <c r="CF523" s="369"/>
      <c r="CG523" s="369"/>
      <c r="CH523" s="369"/>
      <c r="CI523" s="369"/>
      <c r="CJ523" s="369"/>
      <c r="CK523" s="369"/>
      <c r="CL523" s="369"/>
      <c r="CM523" s="369"/>
      <c r="CN523" s="369"/>
      <c r="CO523" s="369"/>
      <c r="CP523" s="369"/>
      <c r="CQ523" s="369"/>
      <c r="CR523" s="369"/>
      <c r="CS523" s="369"/>
    </row>
    <row r="524" spans="1:97" s="22" customFormat="1">
      <c r="A524"/>
      <c r="B524" s="36"/>
      <c r="C524" s="36"/>
      <c r="D524" s="36"/>
      <c r="E524" s="36"/>
      <c r="F524" s="36"/>
      <c r="G524" s="36"/>
      <c r="H524" s="36"/>
      <c r="I524" s="36"/>
      <c r="J524" s="36"/>
      <c r="K524" s="36"/>
      <c r="L524" s="36"/>
      <c r="M524" s="36"/>
      <c r="N524" s="36"/>
      <c r="O524" s="36"/>
      <c r="P524" s="36"/>
      <c r="Q524" s="36"/>
      <c r="R524" s="36"/>
      <c r="S524" s="36"/>
      <c r="T524" s="36"/>
      <c r="U524" s="36"/>
      <c r="V524" s="36"/>
      <c r="W524" s="36"/>
      <c r="X524" s="36"/>
      <c r="Y524" s="36"/>
      <c r="Z524" s="36"/>
      <c r="AA524" s="36"/>
      <c r="AB524" s="36"/>
      <c r="AD524" s="36"/>
      <c r="AE524" s="59"/>
      <c r="AF524" s="59"/>
      <c r="AG524" s="36"/>
      <c r="BT524" s="267"/>
      <c r="BV524" s="282"/>
      <c r="BW524" s="369"/>
      <c r="BX524" s="369"/>
      <c r="BY524" s="369"/>
      <c r="BZ524" s="369"/>
      <c r="CA524" s="369"/>
      <c r="CB524" s="369"/>
      <c r="CC524" s="369"/>
      <c r="CD524" s="369"/>
      <c r="CE524" s="369"/>
      <c r="CF524" s="369"/>
      <c r="CG524" s="369"/>
      <c r="CH524" s="369"/>
      <c r="CI524" s="369"/>
      <c r="CJ524" s="369"/>
      <c r="CK524" s="369"/>
      <c r="CL524" s="369"/>
      <c r="CM524" s="369"/>
      <c r="CN524" s="369"/>
      <c r="CO524" s="369"/>
      <c r="CP524" s="369"/>
      <c r="CQ524" s="369"/>
      <c r="CR524" s="369"/>
      <c r="CS524" s="369"/>
    </row>
    <row r="525" spans="1:97" s="22" customFormat="1">
      <c r="A525"/>
      <c r="B525" s="36"/>
      <c r="C525" s="36"/>
      <c r="D525" s="36"/>
      <c r="E525" s="36"/>
      <c r="F525" s="36"/>
      <c r="G525" s="36"/>
      <c r="H525" s="36"/>
      <c r="I525" s="36"/>
      <c r="J525" s="36"/>
      <c r="K525" s="36"/>
      <c r="L525" s="36"/>
      <c r="M525" s="36"/>
      <c r="N525" s="36"/>
      <c r="O525" s="36"/>
      <c r="P525" s="36"/>
      <c r="Q525" s="36"/>
      <c r="R525" s="36"/>
      <c r="S525" s="36"/>
      <c r="T525" s="36"/>
      <c r="U525" s="36"/>
      <c r="V525" s="36"/>
      <c r="W525" s="36"/>
      <c r="X525" s="36"/>
      <c r="Y525" s="36"/>
      <c r="Z525" s="36"/>
      <c r="AA525" s="36"/>
      <c r="AB525" s="36"/>
      <c r="AD525" s="36"/>
      <c r="AE525" s="59"/>
      <c r="AF525" s="59"/>
      <c r="AG525" s="36"/>
      <c r="BT525" s="267"/>
      <c r="BV525" s="282"/>
      <c r="BW525" s="369"/>
      <c r="BX525" s="369"/>
      <c r="BY525" s="369"/>
      <c r="BZ525" s="369"/>
      <c r="CA525" s="369"/>
      <c r="CB525" s="369"/>
      <c r="CC525" s="369"/>
      <c r="CD525" s="369"/>
      <c r="CE525" s="369"/>
      <c r="CF525" s="369"/>
      <c r="CG525" s="369"/>
      <c r="CH525" s="369"/>
      <c r="CI525" s="369"/>
      <c r="CJ525" s="369"/>
      <c r="CK525" s="369"/>
      <c r="CL525" s="369"/>
      <c r="CM525" s="369"/>
      <c r="CN525" s="369"/>
      <c r="CO525" s="369"/>
      <c r="CP525" s="369"/>
      <c r="CQ525" s="369"/>
      <c r="CR525" s="369"/>
      <c r="CS525" s="369"/>
    </row>
    <row r="526" spans="1:97" s="22" customFormat="1">
      <c r="A526"/>
      <c r="B526" s="36"/>
      <c r="C526" s="36"/>
      <c r="D526" s="36"/>
      <c r="E526" s="36"/>
      <c r="F526" s="36"/>
      <c r="G526" s="36"/>
      <c r="H526" s="36"/>
      <c r="I526" s="36"/>
      <c r="J526" s="36"/>
      <c r="K526" s="36"/>
      <c r="L526" s="36"/>
      <c r="M526" s="36"/>
      <c r="N526" s="36"/>
      <c r="O526" s="36"/>
      <c r="P526" s="36"/>
      <c r="Q526" s="36"/>
      <c r="R526" s="36"/>
      <c r="S526" s="36"/>
      <c r="T526" s="36"/>
      <c r="U526" s="36"/>
      <c r="V526" s="36"/>
      <c r="W526" s="36"/>
      <c r="X526" s="36"/>
      <c r="Y526" s="36"/>
      <c r="Z526" s="36"/>
      <c r="AA526" s="36"/>
      <c r="AB526" s="36"/>
      <c r="AD526" s="36"/>
      <c r="AE526" s="59"/>
      <c r="AF526" s="59"/>
      <c r="AG526" s="36"/>
      <c r="BT526" s="267"/>
      <c r="BV526" s="282"/>
      <c r="BW526" s="369"/>
      <c r="BX526" s="369"/>
      <c r="BY526" s="369"/>
      <c r="BZ526" s="369"/>
      <c r="CA526" s="369"/>
      <c r="CB526" s="369"/>
      <c r="CC526" s="369"/>
      <c r="CD526" s="369"/>
      <c r="CE526" s="369"/>
      <c r="CF526" s="369"/>
      <c r="CG526" s="369"/>
      <c r="CH526" s="369"/>
      <c r="CI526" s="369"/>
      <c r="CJ526" s="369"/>
      <c r="CK526" s="369"/>
      <c r="CL526" s="369"/>
      <c r="CM526" s="369"/>
      <c r="CN526" s="369"/>
      <c r="CO526" s="369"/>
      <c r="CP526" s="369"/>
      <c r="CQ526" s="369"/>
      <c r="CR526" s="369"/>
      <c r="CS526" s="369"/>
    </row>
    <row r="527" spans="1:97" s="22" customFormat="1">
      <c r="A527"/>
      <c r="B527" s="36"/>
      <c r="C527" s="36"/>
      <c r="D527" s="36"/>
      <c r="E527" s="36"/>
      <c r="F527" s="36"/>
      <c r="G527" s="36"/>
      <c r="H527" s="36"/>
      <c r="I527" s="36"/>
      <c r="J527" s="36"/>
      <c r="K527" s="36"/>
      <c r="L527" s="36"/>
      <c r="M527" s="36"/>
      <c r="N527" s="36"/>
      <c r="O527" s="36"/>
      <c r="P527" s="36"/>
      <c r="Q527" s="36"/>
      <c r="R527" s="36"/>
      <c r="S527" s="36"/>
      <c r="T527" s="36"/>
      <c r="U527" s="36"/>
      <c r="V527" s="36"/>
      <c r="W527" s="36"/>
      <c r="X527" s="36"/>
      <c r="Y527" s="36"/>
      <c r="Z527" s="36"/>
      <c r="AA527" s="36"/>
      <c r="AB527" s="36"/>
      <c r="AD527" s="36"/>
      <c r="AE527" s="59"/>
      <c r="AF527" s="59"/>
      <c r="AG527" s="36"/>
      <c r="BT527" s="267"/>
      <c r="BV527" s="282"/>
      <c r="BW527" s="369"/>
      <c r="BX527" s="369"/>
      <c r="BY527" s="369"/>
      <c r="BZ527" s="369"/>
      <c r="CA527" s="369"/>
      <c r="CB527" s="369"/>
      <c r="CC527" s="369"/>
      <c r="CD527" s="369"/>
      <c r="CE527" s="369"/>
      <c r="CF527" s="369"/>
      <c r="CG527" s="369"/>
      <c r="CH527" s="369"/>
      <c r="CI527" s="369"/>
      <c r="CJ527" s="369"/>
      <c r="CK527" s="369"/>
      <c r="CL527" s="369"/>
      <c r="CM527" s="369"/>
      <c r="CN527" s="369"/>
      <c r="CO527" s="369"/>
      <c r="CP527" s="369"/>
      <c r="CQ527" s="369"/>
      <c r="CR527" s="369"/>
      <c r="CS527" s="369"/>
    </row>
    <row r="528" spans="1:97" s="22" customFormat="1">
      <c r="A528"/>
      <c r="B528" s="36"/>
      <c r="C528" s="36"/>
      <c r="D528" s="36"/>
      <c r="E528" s="36"/>
      <c r="F528" s="36"/>
      <c r="G528" s="36"/>
      <c r="H528" s="36"/>
      <c r="I528" s="36"/>
      <c r="J528" s="36"/>
      <c r="K528" s="36"/>
      <c r="L528" s="36"/>
      <c r="M528" s="36"/>
      <c r="N528" s="36"/>
      <c r="O528" s="36"/>
      <c r="P528" s="36"/>
      <c r="Q528" s="36"/>
      <c r="R528" s="36"/>
      <c r="S528" s="36"/>
      <c r="T528" s="36"/>
      <c r="U528" s="36"/>
      <c r="V528" s="36"/>
      <c r="W528" s="36"/>
      <c r="X528" s="36"/>
      <c r="Y528" s="36"/>
      <c r="Z528" s="36"/>
      <c r="AA528" s="36"/>
      <c r="AB528" s="36"/>
      <c r="AD528" s="36"/>
      <c r="AE528" s="59"/>
      <c r="AF528" s="59"/>
      <c r="AG528" s="36"/>
      <c r="BT528" s="267"/>
      <c r="BV528" s="282"/>
      <c r="BW528" s="369"/>
      <c r="BX528" s="369"/>
      <c r="BY528" s="369"/>
      <c r="BZ528" s="369"/>
      <c r="CA528" s="369"/>
      <c r="CB528" s="369"/>
      <c r="CC528" s="369"/>
      <c r="CD528" s="369"/>
      <c r="CE528" s="369"/>
      <c r="CF528" s="369"/>
      <c r="CG528" s="369"/>
      <c r="CH528" s="369"/>
      <c r="CI528" s="369"/>
      <c r="CJ528" s="369"/>
      <c r="CK528" s="369"/>
      <c r="CL528" s="369"/>
      <c r="CM528" s="369"/>
      <c r="CN528" s="369"/>
      <c r="CO528" s="369"/>
      <c r="CP528" s="369"/>
      <c r="CQ528" s="369"/>
      <c r="CR528" s="369"/>
      <c r="CS528" s="369"/>
    </row>
    <row r="529" spans="1:97" s="22" customFormat="1">
      <c r="A529"/>
      <c r="B529" s="36"/>
      <c r="C529" s="36"/>
      <c r="D529" s="36"/>
      <c r="E529" s="36"/>
      <c r="F529" s="36"/>
      <c r="G529" s="36"/>
      <c r="H529" s="36"/>
      <c r="I529" s="36"/>
      <c r="J529" s="36"/>
      <c r="K529" s="36"/>
      <c r="L529" s="36"/>
      <c r="M529" s="36"/>
      <c r="N529" s="36"/>
      <c r="O529" s="36"/>
      <c r="P529" s="36"/>
      <c r="Q529" s="36"/>
      <c r="R529" s="36"/>
      <c r="S529" s="36"/>
      <c r="T529" s="36"/>
      <c r="U529" s="36"/>
      <c r="V529" s="36"/>
      <c r="W529" s="36"/>
      <c r="X529" s="36"/>
      <c r="Y529" s="36"/>
      <c r="Z529" s="36"/>
      <c r="AA529" s="36"/>
      <c r="AB529" s="36"/>
      <c r="AD529" s="36"/>
      <c r="AE529" s="59"/>
      <c r="AF529" s="59"/>
      <c r="AG529" s="36"/>
      <c r="BT529" s="267"/>
      <c r="BV529" s="282"/>
      <c r="BW529" s="369"/>
      <c r="BX529" s="369"/>
      <c r="BY529" s="369"/>
      <c r="BZ529" s="369"/>
      <c r="CA529" s="369"/>
      <c r="CB529" s="369"/>
      <c r="CC529" s="369"/>
      <c r="CD529" s="369"/>
      <c r="CE529" s="369"/>
      <c r="CF529" s="369"/>
      <c r="CG529" s="369"/>
      <c r="CH529" s="369"/>
      <c r="CI529" s="369"/>
      <c r="CJ529" s="369"/>
      <c r="CK529" s="369"/>
      <c r="CL529" s="369"/>
      <c r="CM529" s="369"/>
      <c r="CN529" s="369"/>
      <c r="CO529" s="369"/>
      <c r="CP529" s="369"/>
      <c r="CQ529" s="369"/>
      <c r="CR529" s="369"/>
      <c r="CS529" s="369"/>
    </row>
    <row r="530" spans="1:97" s="22" customFormat="1">
      <c r="A530"/>
      <c r="B530" s="36"/>
      <c r="C530" s="36"/>
      <c r="D530" s="36"/>
      <c r="E530" s="36"/>
      <c r="F530" s="36"/>
      <c r="G530" s="36"/>
      <c r="H530" s="36"/>
      <c r="I530" s="36"/>
      <c r="J530" s="36"/>
      <c r="K530" s="36"/>
      <c r="L530" s="36"/>
      <c r="M530" s="36"/>
      <c r="N530" s="36"/>
      <c r="O530" s="36"/>
      <c r="P530" s="36"/>
      <c r="Q530" s="36"/>
      <c r="R530" s="36"/>
      <c r="S530" s="36"/>
      <c r="T530" s="36"/>
      <c r="U530" s="36"/>
      <c r="V530" s="36"/>
      <c r="W530" s="36"/>
      <c r="X530" s="36"/>
      <c r="Y530" s="36"/>
      <c r="Z530" s="36"/>
      <c r="AA530" s="36"/>
      <c r="AB530" s="36"/>
      <c r="AD530" s="36"/>
      <c r="AE530" s="59"/>
      <c r="AF530" s="59"/>
      <c r="AG530" s="36"/>
      <c r="BT530" s="267"/>
      <c r="BV530" s="282"/>
      <c r="BW530" s="369"/>
      <c r="BX530" s="369"/>
      <c r="BY530" s="369"/>
      <c r="BZ530" s="369"/>
      <c r="CA530" s="369"/>
      <c r="CB530" s="369"/>
      <c r="CC530" s="369"/>
      <c r="CD530" s="369"/>
      <c r="CE530" s="369"/>
      <c r="CF530" s="369"/>
      <c r="CG530" s="369"/>
      <c r="CH530" s="369"/>
      <c r="CI530" s="369"/>
      <c r="CJ530" s="369"/>
      <c r="CK530" s="369"/>
      <c r="CL530" s="369"/>
      <c r="CM530" s="369"/>
      <c r="CN530" s="369"/>
      <c r="CO530" s="369"/>
      <c r="CP530" s="369"/>
      <c r="CQ530" s="369"/>
      <c r="CR530" s="369"/>
      <c r="CS530" s="369"/>
    </row>
    <row r="531" spans="1:97" s="22" customFormat="1">
      <c r="A531"/>
      <c r="B531" s="36"/>
      <c r="C531" s="36"/>
      <c r="D531" s="36"/>
      <c r="E531" s="36"/>
      <c r="F531" s="36"/>
      <c r="G531" s="36"/>
      <c r="H531" s="36"/>
      <c r="I531" s="36"/>
      <c r="J531" s="36"/>
      <c r="K531" s="36"/>
      <c r="L531" s="36"/>
      <c r="M531" s="36"/>
      <c r="N531" s="36"/>
      <c r="O531" s="36"/>
      <c r="P531" s="36"/>
      <c r="Q531" s="36"/>
      <c r="R531" s="36"/>
      <c r="S531" s="36"/>
      <c r="T531" s="36"/>
      <c r="U531" s="36"/>
      <c r="V531" s="36"/>
      <c r="W531" s="36"/>
      <c r="X531" s="36"/>
      <c r="Y531" s="36"/>
      <c r="Z531" s="36"/>
      <c r="AA531" s="36"/>
      <c r="AB531" s="36"/>
      <c r="AD531" s="36"/>
      <c r="AE531" s="59"/>
      <c r="AF531" s="59"/>
      <c r="AG531" s="36"/>
      <c r="BT531" s="267"/>
      <c r="BV531" s="282"/>
      <c r="BW531" s="369"/>
      <c r="BX531" s="369"/>
      <c r="BY531" s="369"/>
      <c r="BZ531" s="369"/>
      <c r="CA531" s="369"/>
      <c r="CB531" s="369"/>
      <c r="CC531" s="369"/>
      <c r="CD531" s="369"/>
      <c r="CE531" s="369"/>
      <c r="CF531" s="369"/>
      <c r="CG531" s="369"/>
      <c r="CH531" s="369"/>
      <c r="CI531" s="369"/>
      <c r="CJ531" s="369"/>
      <c r="CK531" s="369"/>
      <c r="CL531" s="369"/>
      <c r="CM531" s="369"/>
      <c r="CN531" s="369"/>
      <c r="CO531" s="369"/>
      <c r="CP531" s="369"/>
      <c r="CQ531" s="369"/>
      <c r="CR531" s="369"/>
      <c r="CS531" s="369"/>
    </row>
    <row r="532" spans="1:97" s="22" customFormat="1">
      <c r="A532"/>
      <c r="B532" s="36"/>
      <c r="C532" s="36"/>
      <c r="D532" s="36"/>
      <c r="E532" s="36"/>
      <c r="F532" s="36"/>
      <c r="G532" s="36"/>
      <c r="H532" s="36"/>
      <c r="I532" s="36"/>
      <c r="J532" s="36"/>
      <c r="K532" s="36"/>
      <c r="L532" s="36"/>
      <c r="M532" s="36"/>
      <c r="N532" s="36"/>
      <c r="O532" s="36"/>
      <c r="P532" s="36"/>
      <c r="Q532" s="36"/>
      <c r="R532" s="36"/>
      <c r="S532" s="36"/>
      <c r="T532" s="36"/>
      <c r="U532" s="36"/>
      <c r="V532" s="36"/>
      <c r="W532" s="36"/>
      <c r="X532" s="36"/>
      <c r="Y532" s="36"/>
      <c r="Z532" s="36"/>
      <c r="AA532" s="36"/>
      <c r="AB532" s="36"/>
      <c r="AD532" s="36"/>
      <c r="AE532" s="59"/>
      <c r="AF532" s="59"/>
      <c r="AG532" s="36"/>
      <c r="BT532" s="267"/>
      <c r="BV532" s="282"/>
      <c r="BW532" s="369"/>
      <c r="BX532" s="369"/>
      <c r="BY532" s="369"/>
      <c r="BZ532" s="369"/>
      <c r="CA532" s="369"/>
      <c r="CB532" s="369"/>
      <c r="CC532" s="369"/>
      <c r="CD532" s="369"/>
      <c r="CE532" s="369"/>
      <c r="CF532" s="369"/>
      <c r="CG532" s="369"/>
      <c r="CH532" s="369"/>
      <c r="CI532" s="369"/>
      <c r="CJ532" s="369"/>
      <c r="CK532" s="369"/>
      <c r="CL532" s="369"/>
      <c r="CM532" s="369"/>
      <c r="CN532" s="369"/>
      <c r="CO532" s="369"/>
      <c r="CP532" s="369"/>
      <c r="CQ532" s="369"/>
      <c r="CR532" s="369"/>
      <c r="CS532" s="369"/>
    </row>
    <row r="533" spans="1:97" s="22" customFormat="1">
      <c r="A533"/>
      <c r="B533" s="36"/>
      <c r="C533" s="36"/>
      <c r="D533" s="36"/>
      <c r="E533" s="36"/>
      <c r="F533" s="36"/>
      <c r="G533" s="36"/>
      <c r="H533" s="36"/>
      <c r="I533" s="36"/>
      <c r="J533" s="36"/>
      <c r="K533" s="36"/>
      <c r="L533" s="36"/>
      <c r="M533" s="36"/>
      <c r="N533" s="36"/>
      <c r="O533" s="36"/>
      <c r="P533" s="36"/>
      <c r="Q533" s="36"/>
      <c r="R533" s="36"/>
      <c r="S533" s="36"/>
      <c r="T533" s="36"/>
      <c r="U533" s="36"/>
      <c r="V533" s="36"/>
      <c r="W533" s="36"/>
      <c r="X533" s="36"/>
      <c r="Y533" s="36"/>
      <c r="Z533" s="36"/>
      <c r="AA533" s="36"/>
      <c r="AB533" s="36"/>
      <c r="AD533" s="36"/>
      <c r="AE533" s="59"/>
      <c r="AF533" s="59"/>
      <c r="AG533" s="36"/>
      <c r="BT533" s="267"/>
      <c r="BV533" s="282"/>
      <c r="BW533" s="369"/>
      <c r="BX533" s="369"/>
      <c r="BY533" s="369"/>
      <c r="BZ533" s="369"/>
      <c r="CA533" s="369"/>
      <c r="CB533" s="369"/>
      <c r="CC533" s="369"/>
      <c r="CD533" s="369"/>
      <c r="CE533" s="369"/>
      <c r="CF533" s="369"/>
      <c r="CG533" s="369"/>
      <c r="CH533" s="369"/>
      <c r="CI533" s="369"/>
      <c r="CJ533" s="369"/>
      <c r="CK533" s="369"/>
      <c r="CL533" s="369"/>
      <c r="CM533" s="369"/>
      <c r="CN533" s="369"/>
      <c r="CO533" s="369"/>
      <c r="CP533" s="369"/>
      <c r="CQ533" s="369"/>
      <c r="CR533" s="369"/>
      <c r="CS533" s="369"/>
    </row>
    <row r="534" spans="1:97" s="22" customFormat="1">
      <c r="A534"/>
      <c r="B534" s="36"/>
      <c r="C534" s="36"/>
      <c r="D534" s="36"/>
      <c r="E534" s="36"/>
      <c r="F534" s="36"/>
      <c r="G534" s="36"/>
      <c r="H534" s="36"/>
      <c r="I534" s="36"/>
      <c r="J534" s="36"/>
      <c r="K534" s="36"/>
      <c r="L534" s="36"/>
      <c r="M534" s="36"/>
      <c r="N534" s="36"/>
      <c r="O534" s="36"/>
      <c r="P534" s="36"/>
      <c r="Q534" s="36"/>
      <c r="R534" s="36"/>
      <c r="S534" s="36"/>
      <c r="T534" s="36"/>
      <c r="U534" s="36"/>
      <c r="V534" s="36"/>
      <c r="W534" s="36"/>
      <c r="X534" s="36"/>
      <c r="Y534" s="36"/>
      <c r="Z534" s="36"/>
      <c r="AA534" s="36"/>
      <c r="AB534" s="36"/>
      <c r="AD534" s="36"/>
      <c r="AE534" s="59"/>
      <c r="AF534" s="59"/>
      <c r="AG534" s="36"/>
      <c r="BT534" s="267"/>
      <c r="BV534" s="282"/>
      <c r="BW534" s="369"/>
      <c r="BX534" s="369"/>
      <c r="BY534" s="369"/>
      <c r="BZ534" s="369"/>
      <c r="CA534" s="369"/>
      <c r="CB534" s="369"/>
      <c r="CC534" s="369"/>
      <c r="CD534" s="369"/>
      <c r="CE534" s="369"/>
      <c r="CF534" s="369"/>
      <c r="CG534" s="369"/>
      <c r="CH534" s="369"/>
      <c r="CI534" s="369"/>
      <c r="CJ534" s="369"/>
      <c r="CK534" s="369"/>
      <c r="CL534" s="369"/>
      <c r="CM534" s="369"/>
      <c r="CN534" s="369"/>
      <c r="CO534" s="369"/>
      <c r="CP534" s="369"/>
      <c r="CQ534" s="369"/>
      <c r="CR534" s="369"/>
      <c r="CS534" s="369"/>
    </row>
    <row r="535" spans="1:97" s="22" customFormat="1">
      <c r="A535"/>
      <c r="B535" s="36"/>
      <c r="C535" s="36"/>
      <c r="D535" s="36"/>
      <c r="E535" s="36"/>
      <c r="F535" s="36"/>
      <c r="G535" s="36"/>
      <c r="H535" s="36"/>
      <c r="I535" s="36"/>
      <c r="J535" s="36"/>
      <c r="K535" s="36"/>
      <c r="L535" s="36"/>
      <c r="M535" s="36"/>
      <c r="N535" s="36"/>
      <c r="O535" s="36"/>
      <c r="P535" s="36"/>
      <c r="Q535" s="36"/>
      <c r="R535" s="36"/>
      <c r="S535" s="36"/>
      <c r="T535" s="36"/>
      <c r="U535" s="36"/>
      <c r="V535" s="36"/>
      <c r="W535" s="36"/>
      <c r="X535" s="36"/>
      <c r="Y535" s="36"/>
      <c r="Z535" s="36"/>
      <c r="AA535" s="36"/>
      <c r="AB535" s="36"/>
      <c r="AD535" s="36"/>
      <c r="AE535" s="59"/>
      <c r="AF535" s="59"/>
      <c r="AG535" s="36"/>
      <c r="BT535" s="267"/>
      <c r="BV535" s="282"/>
      <c r="BW535" s="369"/>
      <c r="BX535" s="369"/>
      <c r="BY535" s="369"/>
      <c r="BZ535" s="369"/>
      <c r="CA535" s="369"/>
      <c r="CB535" s="369"/>
      <c r="CC535" s="369"/>
      <c r="CD535" s="369"/>
      <c r="CE535" s="369"/>
      <c r="CF535" s="369"/>
      <c r="CG535" s="369"/>
      <c r="CH535" s="369"/>
      <c r="CI535" s="369"/>
      <c r="CJ535" s="369"/>
      <c r="CK535" s="369"/>
      <c r="CL535" s="369"/>
      <c r="CM535" s="369"/>
      <c r="CN535" s="369"/>
      <c r="CO535" s="369"/>
      <c r="CP535" s="369"/>
      <c r="CQ535" s="369"/>
      <c r="CR535" s="369"/>
      <c r="CS535" s="369"/>
    </row>
    <row r="536" spans="1:97" s="22" customFormat="1">
      <c r="A536"/>
      <c r="B536" s="36"/>
      <c r="C536" s="36"/>
      <c r="D536" s="36"/>
      <c r="E536" s="36"/>
      <c r="F536" s="36"/>
      <c r="G536" s="36"/>
      <c r="H536" s="36"/>
      <c r="I536" s="36"/>
      <c r="J536" s="36"/>
      <c r="K536" s="36"/>
      <c r="L536" s="36"/>
      <c r="M536" s="36"/>
      <c r="N536" s="36"/>
      <c r="O536" s="36"/>
      <c r="P536" s="36"/>
      <c r="Q536" s="36"/>
      <c r="R536" s="36"/>
      <c r="S536" s="36"/>
      <c r="T536" s="36"/>
      <c r="U536" s="36"/>
      <c r="V536" s="36"/>
      <c r="W536" s="36"/>
      <c r="X536" s="36"/>
      <c r="Y536" s="36"/>
      <c r="Z536" s="36"/>
      <c r="AA536" s="36"/>
      <c r="AB536" s="36"/>
      <c r="AD536" s="36"/>
      <c r="AE536" s="59"/>
      <c r="AF536" s="59"/>
      <c r="AG536" s="36"/>
      <c r="BT536" s="267"/>
      <c r="BV536" s="282"/>
      <c r="BW536" s="369"/>
      <c r="BX536" s="369"/>
      <c r="BY536" s="369"/>
      <c r="BZ536" s="369"/>
      <c r="CA536" s="369"/>
      <c r="CB536" s="369"/>
      <c r="CC536" s="369"/>
      <c r="CD536" s="369"/>
      <c r="CE536" s="369"/>
      <c r="CF536" s="369"/>
      <c r="CG536" s="369"/>
      <c r="CH536" s="369"/>
      <c r="CI536" s="369"/>
      <c r="CJ536" s="369"/>
      <c r="CK536" s="369"/>
      <c r="CL536" s="369"/>
      <c r="CM536" s="369"/>
      <c r="CN536" s="369"/>
      <c r="CO536" s="369"/>
      <c r="CP536" s="369"/>
      <c r="CQ536" s="369"/>
      <c r="CR536" s="369"/>
      <c r="CS536" s="369"/>
    </row>
    <row r="537" spans="1:97" s="22" customFormat="1">
      <c r="A537"/>
      <c r="B537" s="36"/>
      <c r="C537" s="36"/>
      <c r="D537" s="36"/>
      <c r="E537" s="36"/>
      <c r="F537" s="36"/>
      <c r="G537" s="36"/>
      <c r="H537" s="36"/>
      <c r="I537" s="36"/>
      <c r="J537" s="36"/>
      <c r="K537" s="36"/>
      <c r="L537" s="36"/>
      <c r="M537" s="36"/>
      <c r="N537" s="36"/>
      <c r="O537" s="36"/>
      <c r="P537" s="36"/>
      <c r="Q537" s="36"/>
      <c r="R537" s="36"/>
      <c r="S537" s="36"/>
      <c r="T537" s="36"/>
      <c r="U537" s="36"/>
      <c r="V537" s="36"/>
      <c r="W537" s="36"/>
      <c r="X537" s="36"/>
      <c r="Y537" s="36"/>
      <c r="Z537" s="36"/>
      <c r="AA537" s="36"/>
      <c r="AB537" s="36"/>
      <c r="AD537" s="36"/>
      <c r="AE537" s="59"/>
      <c r="AF537" s="59"/>
      <c r="AG537" s="36"/>
      <c r="BT537" s="267"/>
      <c r="BV537" s="282"/>
      <c r="BW537" s="369"/>
      <c r="BX537" s="369"/>
      <c r="BY537" s="369"/>
      <c r="BZ537" s="369"/>
      <c r="CA537" s="369"/>
      <c r="CB537" s="369"/>
      <c r="CC537" s="369"/>
      <c r="CD537" s="369"/>
      <c r="CE537" s="369"/>
      <c r="CF537" s="369"/>
      <c r="CG537" s="369"/>
      <c r="CH537" s="369"/>
      <c r="CI537" s="369"/>
      <c r="CJ537" s="369"/>
      <c r="CK537" s="369"/>
      <c r="CL537" s="369"/>
      <c r="CM537" s="369"/>
      <c r="CN537" s="369"/>
      <c r="CO537" s="369"/>
      <c r="CP537" s="369"/>
      <c r="CQ537" s="369"/>
      <c r="CR537" s="369"/>
      <c r="CS537" s="369"/>
    </row>
    <row r="538" spans="1:97" s="22" customFormat="1">
      <c r="A538"/>
      <c r="B538" s="36"/>
      <c r="C538" s="36"/>
      <c r="D538" s="36"/>
      <c r="E538" s="36"/>
      <c r="F538" s="36"/>
      <c r="G538" s="36"/>
      <c r="H538" s="36"/>
      <c r="I538" s="36"/>
      <c r="J538" s="36"/>
      <c r="K538" s="36"/>
      <c r="L538" s="36"/>
      <c r="M538" s="36"/>
      <c r="N538" s="36"/>
      <c r="O538" s="36"/>
      <c r="P538" s="36"/>
      <c r="Q538" s="36"/>
      <c r="R538" s="36"/>
      <c r="S538" s="36"/>
      <c r="T538" s="36"/>
      <c r="U538" s="36"/>
      <c r="V538" s="36"/>
      <c r="W538" s="36"/>
      <c r="X538" s="36"/>
      <c r="Y538" s="36"/>
      <c r="Z538" s="36"/>
      <c r="AA538" s="36"/>
      <c r="AB538" s="36"/>
      <c r="AD538" s="36"/>
      <c r="AE538" s="59"/>
      <c r="AF538" s="59"/>
      <c r="AG538" s="36"/>
      <c r="BT538" s="267"/>
      <c r="BV538" s="282"/>
      <c r="BW538" s="369"/>
      <c r="BX538" s="369"/>
      <c r="BY538" s="369"/>
      <c r="BZ538" s="369"/>
      <c r="CA538" s="369"/>
      <c r="CB538" s="369"/>
      <c r="CC538" s="369"/>
      <c r="CD538" s="369"/>
      <c r="CE538" s="369"/>
      <c r="CF538" s="369"/>
      <c r="CG538" s="369"/>
      <c r="CH538" s="369"/>
      <c r="CI538" s="369"/>
      <c r="CJ538" s="369"/>
      <c r="CK538" s="369"/>
      <c r="CL538" s="369"/>
      <c r="CM538" s="369"/>
      <c r="CN538" s="369"/>
      <c r="CO538" s="369"/>
      <c r="CP538" s="369"/>
      <c r="CQ538" s="369"/>
      <c r="CR538" s="369"/>
      <c r="CS538" s="369"/>
    </row>
    <row r="539" spans="1:97" s="22" customFormat="1">
      <c r="A539"/>
      <c r="B539" s="36"/>
      <c r="C539" s="36"/>
      <c r="D539" s="36"/>
      <c r="E539" s="36"/>
      <c r="F539" s="36"/>
      <c r="G539" s="36"/>
      <c r="H539" s="36"/>
      <c r="I539" s="36"/>
      <c r="J539" s="36"/>
      <c r="K539" s="36"/>
      <c r="L539" s="36"/>
      <c r="M539" s="36"/>
      <c r="N539" s="36"/>
      <c r="O539" s="36"/>
      <c r="P539" s="36"/>
      <c r="Q539" s="36"/>
      <c r="R539" s="36"/>
      <c r="S539" s="36"/>
      <c r="T539" s="36"/>
      <c r="U539" s="36"/>
      <c r="V539" s="36"/>
      <c r="W539" s="36"/>
      <c r="X539" s="36"/>
      <c r="Y539" s="36"/>
      <c r="Z539" s="36"/>
      <c r="AA539" s="36"/>
      <c r="AB539" s="36"/>
      <c r="AD539" s="36"/>
      <c r="AE539" s="59"/>
      <c r="AF539" s="59"/>
      <c r="AG539" s="36"/>
      <c r="BT539" s="267"/>
      <c r="BV539" s="282"/>
      <c r="BW539" s="369"/>
      <c r="BX539" s="369"/>
      <c r="BY539" s="369"/>
      <c r="BZ539" s="369"/>
      <c r="CA539" s="369"/>
      <c r="CB539" s="369"/>
      <c r="CC539" s="369"/>
      <c r="CD539" s="369"/>
      <c r="CE539" s="369"/>
      <c r="CF539" s="369"/>
      <c r="CG539" s="369"/>
      <c r="CH539" s="369"/>
      <c r="CI539" s="369"/>
      <c r="CJ539" s="369"/>
      <c r="CK539" s="369"/>
      <c r="CL539" s="369"/>
      <c r="CM539" s="369"/>
      <c r="CN539" s="369"/>
      <c r="CO539" s="369"/>
      <c r="CP539" s="369"/>
      <c r="CQ539" s="369"/>
      <c r="CR539" s="369"/>
      <c r="CS539" s="369"/>
    </row>
    <row r="540" spans="1:97" s="22" customFormat="1">
      <c r="A540"/>
      <c r="B540" s="36"/>
      <c r="C540" s="36"/>
      <c r="D540" s="36"/>
      <c r="E540" s="36"/>
      <c r="F540" s="36"/>
      <c r="G540" s="36"/>
      <c r="H540" s="36"/>
      <c r="I540" s="36"/>
      <c r="J540" s="36"/>
      <c r="K540" s="36"/>
      <c r="L540" s="36"/>
      <c r="M540" s="36"/>
      <c r="N540" s="36"/>
      <c r="O540" s="36"/>
      <c r="P540" s="36"/>
      <c r="Q540" s="36"/>
      <c r="R540" s="36"/>
      <c r="S540" s="36"/>
      <c r="T540" s="36"/>
      <c r="U540" s="36"/>
      <c r="V540" s="36"/>
      <c r="W540" s="36"/>
      <c r="X540" s="36"/>
      <c r="Y540" s="36"/>
      <c r="Z540" s="36"/>
      <c r="AA540" s="36"/>
      <c r="AB540" s="36"/>
      <c r="AD540" s="36"/>
      <c r="AE540" s="59"/>
      <c r="AF540" s="59"/>
      <c r="AG540" s="36"/>
      <c r="BT540" s="267"/>
      <c r="BV540" s="282"/>
      <c r="BW540" s="369"/>
      <c r="BX540" s="369"/>
      <c r="BY540" s="369"/>
      <c r="BZ540" s="369"/>
      <c r="CA540" s="369"/>
      <c r="CB540" s="369"/>
      <c r="CC540" s="369"/>
      <c r="CD540" s="369"/>
      <c r="CE540" s="369"/>
      <c r="CF540" s="369"/>
      <c r="CG540" s="369"/>
      <c r="CH540" s="369"/>
      <c r="CI540" s="369"/>
      <c r="CJ540" s="369"/>
      <c r="CK540" s="369"/>
      <c r="CL540" s="369"/>
      <c r="CM540" s="369"/>
      <c r="CN540" s="369"/>
      <c r="CO540" s="369"/>
      <c r="CP540" s="369"/>
      <c r="CQ540" s="369"/>
      <c r="CR540" s="369"/>
      <c r="CS540" s="369"/>
    </row>
    <row r="541" spans="1:97" s="22" customFormat="1">
      <c r="A541"/>
      <c r="B541" s="36"/>
      <c r="C541" s="36"/>
      <c r="D541" s="36"/>
      <c r="E541" s="36"/>
      <c r="F541" s="36"/>
      <c r="G541" s="36"/>
      <c r="H541" s="36"/>
      <c r="I541" s="36"/>
      <c r="J541" s="36"/>
      <c r="K541" s="36"/>
      <c r="L541" s="36"/>
      <c r="M541" s="36"/>
      <c r="N541" s="36"/>
      <c r="O541" s="36"/>
      <c r="P541" s="36"/>
      <c r="Q541" s="36"/>
      <c r="R541" s="36"/>
      <c r="S541" s="36"/>
      <c r="T541" s="36"/>
      <c r="U541" s="36"/>
      <c r="V541" s="36"/>
      <c r="W541" s="36"/>
      <c r="X541" s="36"/>
      <c r="Y541" s="36"/>
      <c r="Z541" s="36"/>
      <c r="AA541" s="36"/>
      <c r="AB541" s="36"/>
      <c r="AD541" s="36"/>
      <c r="AE541" s="59"/>
      <c r="AF541" s="59"/>
      <c r="AG541" s="36"/>
      <c r="BT541" s="267"/>
      <c r="BV541" s="282"/>
      <c r="BW541" s="369"/>
      <c r="BX541" s="369"/>
      <c r="BY541" s="369"/>
      <c r="BZ541" s="369"/>
      <c r="CA541" s="369"/>
      <c r="CB541" s="369"/>
      <c r="CC541" s="369"/>
      <c r="CD541" s="369"/>
      <c r="CE541" s="369"/>
      <c r="CF541" s="369"/>
      <c r="CG541" s="369"/>
      <c r="CH541" s="369"/>
      <c r="CI541" s="369"/>
      <c r="CJ541" s="369"/>
      <c r="CK541" s="369"/>
      <c r="CL541" s="369"/>
      <c r="CM541" s="369"/>
      <c r="CN541" s="369"/>
      <c r="CO541" s="369"/>
      <c r="CP541" s="369"/>
      <c r="CQ541" s="369"/>
      <c r="CR541" s="369"/>
      <c r="CS541" s="369"/>
    </row>
    <row r="542" spans="1:97" s="22" customFormat="1">
      <c r="A542"/>
      <c r="B542" s="36"/>
      <c r="C542" s="36"/>
      <c r="D542" s="36"/>
      <c r="E542" s="36"/>
      <c r="F542" s="36"/>
      <c r="G542" s="36"/>
      <c r="H542" s="36"/>
      <c r="I542" s="36"/>
      <c r="J542" s="36"/>
      <c r="K542" s="36"/>
      <c r="L542" s="36"/>
      <c r="M542" s="36"/>
      <c r="N542" s="36"/>
      <c r="O542" s="36"/>
      <c r="P542" s="36"/>
      <c r="Q542" s="36"/>
      <c r="R542" s="36"/>
      <c r="S542" s="36"/>
      <c r="T542" s="36"/>
      <c r="U542" s="36"/>
      <c r="V542" s="36"/>
      <c r="W542" s="36"/>
      <c r="X542" s="36"/>
      <c r="Y542" s="36"/>
      <c r="Z542" s="36"/>
      <c r="AA542" s="36"/>
      <c r="AB542" s="36"/>
      <c r="AD542" s="36"/>
      <c r="AE542" s="59"/>
      <c r="AF542" s="59"/>
      <c r="AG542" s="36"/>
      <c r="BT542" s="267"/>
      <c r="BV542" s="282"/>
      <c r="BW542" s="369"/>
      <c r="BX542" s="369"/>
      <c r="BY542" s="369"/>
      <c r="BZ542" s="369"/>
      <c r="CA542" s="369"/>
      <c r="CB542" s="369"/>
      <c r="CC542" s="369"/>
      <c r="CD542" s="369"/>
      <c r="CE542" s="369"/>
      <c r="CF542" s="369"/>
      <c r="CG542" s="369"/>
      <c r="CH542" s="369"/>
      <c r="CI542" s="369"/>
      <c r="CJ542" s="369"/>
      <c r="CK542" s="369"/>
      <c r="CL542" s="369"/>
      <c r="CM542" s="369"/>
      <c r="CN542" s="369"/>
      <c r="CO542" s="369"/>
      <c r="CP542" s="369"/>
      <c r="CQ542" s="369"/>
      <c r="CR542" s="369"/>
      <c r="CS542" s="369"/>
    </row>
    <row r="543" spans="1:97" s="22" customFormat="1">
      <c r="A543"/>
      <c r="B543" s="36"/>
      <c r="C543" s="36"/>
      <c r="D543" s="36"/>
      <c r="E543" s="36"/>
      <c r="F543" s="36"/>
      <c r="G543" s="36"/>
      <c r="H543" s="36"/>
      <c r="I543" s="36"/>
      <c r="J543" s="36"/>
      <c r="K543" s="36"/>
      <c r="L543" s="36"/>
      <c r="M543" s="36"/>
      <c r="N543" s="36"/>
      <c r="O543" s="36"/>
      <c r="P543" s="36"/>
      <c r="Q543" s="36"/>
      <c r="R543" s="36"/>
      <c r="S543" s="36"/>
      <c r="T543" s="36"/>
      <c r="U543" s="36"/>
      <c r="V543" s="36"/>
      <c r="W543" s="36"/>
      <c r="X543" s="36"/>
      <c r="Y543" s="36"/>
      <c r="Z543" s="36"/>
      <c r="AA543" s="36"/>
      <c r="AB543" s="36"/>
      <c r="AD543" s="36"/>
      <c r="AE543" s="59"/>
      <c r="AF543" s="59"/>
      <c r="AG543" s="36"/>
      <c r="BT543" s="267"/>
      <c r="BV543" s="282"/>
      <c r="BW543" s="369"/>
      <c r="BX543" s="369"/>
      <c r="BY543" s="369"/>
      <c r="BZ543" s="369"/>
      <c r="CA543" s="369"/>
      <c r="CB543" s="369"/>
      <c r="CC543" s="369"/>
      <c r="CD543" s="369"/>
      <c r="CE543" s="369"/>
      <c r="CF543" s="369"/>
      <c r="CG543" s="369"/>
      <c r="CH543" s="369"/>
      <c r="CI543" s="369"/>
      <c r="CJ543" s="369"/>
      <c r="CK543" s="369"/>
      <c r="CL543" s="369"/>
      <c r="CM543" s="369"/>
      <c r="CN543" s="369"/>
      <c r="CO543" s="369"/>
      <c r="CP543" s="369"/>
      <c r="CQ543" s="369"/>
      <c r="CR543" s="369"/>
      <c r="CS543" s="369"/>
    </row>
    <row r="544" spans="1:97" s="22" customFormat="1">
      <c r="A544"/>
      <c r="B544" s="36"/>
      <c r="C544" s="36"/>
      <c r="D544" s="36"/>
      <c r="E544" s="36"/>
      <c r="F544" s="36"/>
      <c r="G544" s="36"/>
      <c r="H544" s="36"/>
      <c r="I544" s="36"/>
      <c r="J544" s="36"/>
      <c r="K544" s="36"/>
      <c r="L544" s="36"/>
      <c r="M544" s="36"/>
      <c r="N544" s="36"/>
      <c r="O544" s="36"/>
      <c r="P544" s="36"/>
      <c r="Q544" s="36"/>
      <c r="R544" s="36"/>
      <c r="S544" s="36"/>
      <c r="T544" s="36"/>
      <c r="U544" s="36"/>
      <c r="V544" s="36"/>
      <c r="W544" s="36"/>
      <c r="X544" s="36"/>
      <c r="Y544" s="36"/>
      <c r="Z544" s="36"/>
      <c r="AA544" s="36"/>
      <c r="AB544" s="36"/>
      <c r="AD544" s="36"/>
      <c r="AE544" s="59"/>
      <c r="AF544" s="59"/>
      <c r="AG544" s="36"/>
      <c r="BT544" s="267"/>
      <c r="BV544" s="282"/>
      <c r="BW544" s="369"/>
      <c r="BX544" s="369"/>
      <c r="BY544" s="369"/>
      <c r="BZ544" s="369"/>
      <c r="CA544" s="369"/>
      <c r="CB544" s="369"/>
      <c r="CC544" s="369"/>
      <c r="CD544" s="369"/>
      <c r="CE544" s="369"/>
      <c r="CF544" s="369"/>
      <c r="CG544" s="369"/>
      <c r="CH544" s="369"/>
      <c r="CI544" s="369"/>
      <c r="CJ544" s="369"/>
      <c r="CK544" s="369"/>
      <c r="CL544" s="369"/>
      <c r="CM544" s="369"/>
      <c r="CN544" s="369"/>
      <c r="CO544" s="369"/>
      <c r="CP544" s="369"/>
      <c r="CQ544" s="369"/>
      <c r="CR544" s="369"/>
      <c r="CS544" s="369"/>
    </row>
    <row r="545" spans="1:97" s="22" customFormat="1">
      <c r="A545"/>
      <c r="B545" s="36"/>
      <c r="C545" s="36"/>
      <c r="D545" s="36"/>
      <c r="E545" s="36"/>
      <c r="F545" s="36"/>
      <c r="G545" s="36"/>
      <c r="H545" s="36"/>
      <c r="I545" s="36"/>
      <c r="J545" s="36"/>
      <c r="K545" s="36"/>
      <c r="L545" s="36"/>
      <c r="M545" s="36"/>
      <c r="N545" s="36"/>
      <c r="O545" s="36"/>
      <c r="P545" s="36"/>
      <c r="Q545" s="36"/>
      <c r="R545" s="36"/>
      <c r="S545" s="36"/>
      <c r="T545" s="36"/>
      <c r="U545" s="36"/>
      <c r="V545" s="36"/>
      <c r="W545" s="36"/>
      <c r="X545" s="36"/>
      <c r="Y545" s="36"/>
      <c r="Z545" s="36"/>
      <c r="AA545" s="36"/>
      <c r="AB545" s="36"/>
      <c r="AD545" s="36"/>
      <c r="AE545" s="59"/>
      <c r="AF545" s="59"/>
      <c r="AG545" s="36"/>
      <c r="BT545" s="267"/>
      <c r="BV545" s="282"/>
      <c r="BW545" s="369"/>
      <c r="BX545" s="369"/>
      <c r="BY545" s="369"/>
      <c r="BZ545" s="369"/>
      <c r="CA545" s="369"/>
      <c r="CB545" s="369"/>
      <c r="CC545" s="369"/>
      <c r="CD545" s="369"/>
      <c r="CE545" s="369"/>
      <c r="CF545" s="369"/>
      <c r="CG545" s="369"/>
      <c r="CH545" s="369"/>
      <c r="CI545" s="369"/>
      <c r="CJ545" s="369"/>
      <c r="CK545" s="369"/>
      <c r="CL545" s="369"/>
      <c r="CM545" s="369"/>
      <c r="CN545" s="369"/>
      <c r="CO545" s="369"/>
      <c r="CP545" s="369"/>
      <c r="CQ545" s="369"/>
      <c r="CR545" s="369"/>
      <c r="CS545" s="369"/>
    </row>
    <row r="546" spans="1:97" s="22" customFormat="1">
      <c r="A546"/>
      <c r="B546" s="36"/>
      <c r="C546" s="36"/>
      <c r="D546" s="36"/>
      <c r="E546" s="36"/>
      <c r="F546" s="36"/>
      <c r="G546" s="36"/>
      <c r="H546" s="36"/>
      <c r="I546" s="36"/>
      <c r="J546" s="36"/>
      <c r="K546" s="36"/>
      <c r="L546" s="36"/>
      <c r="M546" s="36"/>
      <c r="N546" s="36"/>
      <c r="O546" s="36"/>
      <c r="P546" s="36"/>
      <c r="Q546" s="36"/>
      <c r="R546" s="36"/>
      <c r="S546" s="36"/>
      <c r="T546" s="36"/>
      <c r="U546" s="36"/>
      <c r="V546" s="36"/>
      <c r="W546" s="36"/>
      <c r="X546" s="36"/>
      <c r="Y546" s="36"/>
      <c r="Z546" s="36"/>
      <c r="AA546" s="36"/>
      <c r="AB546" s="36"/>
      <c r="AD546" s="36"/>
      <c r="AE546" s="59"/>
      <c r="AF546" s="59"/>
      <c r="AG546" s="36"/>
      <c r="BT546" s="267"/>
      <c r="BV546" s="282"/>
      <c r="BW546" s="369"/>
      <c r="BX546" s="369"/>
      <c r="BY546" s="369"/>
      <c r="BZ546" s="369"/>
      <c r="CA546" s="369"/>
      <c r="CB546" s="369"/>
      <c r="CC546" s="369"/>
      <c r="CD546" s="369"/>
      <c r="CE546" s="369"/>
      <c r="CF546" s="369"/>
      <c r="CG546" s="369"/>
      <c r="CH546" s="369"/>
      <c r="CI546" s="369"/>
      <c r="CJ546" s="369"/>
      <c r="CK546" s="369"/>
      <c r="CL546" s="369"/>
      <c r="CM546" s="369"/>
      <c r="CN546" s="369"/>
      <c r="CO546" s="369"/>
      <c r="CP546" s="369"/>
      <c r="CQ546" s="369"/>
      <c r="CR546" s="369"/>
      <c r="CS546" s="369"/>
    </row>
    <row r="547" spans="1:97" s="22" customFormat="1">
      <c r="A547"/>
      <c r="B547" s="36"/>
      <c r="C547" s="36"/>
      <c r="D547" s="36"/>
      <c r="E547" s="36"/>
      <c r="F547" s="36"/>
      <c r="G547" s="36"/>
      <c r="H547" s="36"/>
      <c r="I547" s="36"/>
      <c r="J547" s="36"/>
      <c r="K547" s="36"/>
      <c r="L547" s="36"/>
      <c r="M547" s="36"/>
      <c r="N547" s="36"/>
      <c r="O547" s="36"/>
      <c r="P547" s="36"/>
      <c r="Q547" s="36"/>
      <c r="R547" s="36"/>
      <c r="S547" s="36"/>
      <c r="T547" s="36"/>
      <c r="U547" s="36"/>
      <c r="V547" s="36"/>
      <c r="W547" s="36"/>
      <c r="X547" s="36"/>
      <c r="Y547" s="36"/>
      <c r="Z547" s="36"/>
      <c r="AA547" s="36"/>
      <c r="AB547" s="36"/>
      <c r="AD547" s="36"/>
      <c r="AE547" s="59"/>
      <c r="AF547" s="59"/>
      <c r="AG547" s="36"/>
      <c r="BT547" s="267"/>
      <c r="BV547" s="282"/>
      <c r="BW547" s="369"/>
      <c r="BX547" s="369"/>
      <c r="BY547" s="369"/>
      <c r="BZ547" s="369"/>
      <c r="CA547" s="369"/>
      <c r="CB547" s="369"/>
      <c r="CC547" s="369"/>
      <c r="CD547" s="369"/>
      <c r="CE547" s="369"/>
      <c r="CF547" s="369"/>
      <c r="CG547" s="369"/>
      <c r="CH547" s="369"/>
      <c r="CI547" s="369"/>
      <c r="CJ547" s="369"/>
      <c r="CK547" s="369"/>
      <c r="CL547" s="369"/>
      <c r="CM547" s="369"/>
      <c r="CN547" s="369"/>
      <c r="CO547" s="369"/>
      <c r="CP547" s="369"/>
      <c r="CQ547" s="369"/>
      <c r="CR547" s="369"/>
      <c r="CS547" s="369"/>
    </row>
    <row r="548" spans="1:97" s="22" customFormat="1">
      <c r="A548"/>
      <c r="B548" s="36"/>
      <c r="C548" s="36"/>
      <c r="D548" s="36"/>
      <c r="E548" s="36"/>
      <c r="F548" s="36"/>
      <c r="G548" s="36"/>
      <c r="H548" s="36"/>
      <c r="I548" s="36"/>
      <c r="J548" s="36"/>
      <c r="K548" s="36"/>
      <c r="L548" s="36"/>
      <c r="M548" s="36"/>
      <c r="N548" s="36"/>
      <c r="O548" s="36"/>
      <c r="P548" s="36"/>
      <c r="Q548" s="36"/>
      <c r="R548" s="36"/>
      <c r="S548" s="36"/>
      <c r="T548" s="36"/>
      <c r="U548" s="36"/>
      <c r="V548" s="36"/>
      <c r="W548" s="36"/>
      <c r="X548" s="36"/>
      <c r="Y548" s="36"/>
      <c r="Z548" s="36"/>
      <c r="AA548" s="36"/>
      <c r="AB548" s="36"/>
      <c r="AD548" s="36"/>
      <c r="AE548" s="59"/>
      <c r="AF548" s="59"/>
      <c r="AG548" s="36"/>
      <c r="BT548" s="267"/>
      <c r="BV548" s="282"/>
      <c r="BW548" s="369"/>
      <c r="BX548" s="369"/>
      <c r="BY548" s="369"/>
      <c r="BZ548" s="369"/>
      <c r="CA548" s="369"/>
      <c r="CB548" s="369"/>
      <c r="CC548" s="369"/>
      <c r="CD548" s="369"/>
      <c r="CE548" s="369"/>
      <c r="CF548" s="369"/>
      <c r="CG548" s="369"/>
      <c r="CH548" s="369"/>
      <c r="CI548" s="369"/>
      <c r="CJ548" s="369"/>
      <c r="CK548" s="369"/>
      <c r="CL548" s="369"/>
      <c r="CM548" s="369"/>
      <c r="CN548" s="369"/>
      <c r="CO548" s="369"/>
      <c r="CP548" s="369"/>
      <c r="CQ548" s="369"/>
      <c r="CR548" s="369"/>
      <c r="CS548" s="369"/>
    </row>
    <row r="549" spans="1:97" s="22" customFormat="1">
      <c r="A549"/>
      <c r="B549" s="36"/>
      <c r="C549" s="36"/>
      <c r="D549" s="36"/>
      <c r="E549" s="36"/>
      <c r="F549" s="36"/>
      <c r="G549" s="36"/>
      <c r="H549" s="36"/>
      <c r="I549" s="36"/>
      <c r="J549" s="36"/>
      <c r="K549" s="36"/>
      <c r="L549" s="36"/>
      <c r="M549" s="36"/>
      <c r="N549" s="36"/>
      <c r="O549" s="36"/>
      <c r="P549" s="36"/>
      <c r="Q549" s="36"/>
      <c r="R549" s="36"/>
      <c r="S549" s="36"/>
      <c r="T549" s="36"/>
      <c r="U549" s="36"/>
      <c r="V549" s="36"/>
      <c r="W549" s="36"/>
      <c r="X549" s="36"/>
      <c r="Y549" s="36"/>
      <c r="Z549" s="36"/>
      <c r="AA549" s="36"/>
      <c r="AB549" s="36"/>
      <c r="AD549" s="36"/>
      <c r="AE549" s="59"/>
      <c r="AF549" s="59"/>
      <c r="AG549" s="36"/>
      <c r="BT549" s="267"/>
      <c r="BV549" s="282"/>
      <c r="BW549" s="369"/>
      <c r="BX549" s="369"/>
      <c r="BY549" s="369"/>
      <c r="BZ549" s="369"/>
      <c r="CA549" s="369"/>
      <c r="CB549" s="369"/>
      <c r="CC549" s="369"/>
      <c r="CD549" s="369"/>
      <c r="CE549" s="369"/>
      <c r="CF549" s="369"/>
      <c r="CG549" s="369"/>
      <c r="CH549" s="369"/>
      <c r="CI549" s="369"/>
      <c r="CJ549" s="369"/>
      <c r="CK549" s="369"/>
      <c r="CL549" s="369"/>
      <c r="CM549" s="369"/>
      <c r="CN549" s="369"/>
      <c r="CO549" s="369"/>
      <c r="CP549" s="369"/>
      <c r="CQ549" s="369"/>
      <c r="CR549" s="369"/>
      <c r="CS549" s="369"/>
    </row>
    <row r="550" spans="1:97" s="22" customFormat="1">
      <c r="A550"/>
      <c r="B550" s="36"/>
      <c r="C550" s="36"/>
      <c r="D550" s="36"/>
      <c r="E550" s="36"/>
      <c r="F550" s="36"/>
      <c r="G550" s="36"/>
      <c r="H550" s="36"/>
      <c r="I550" s="36"/>
      <c r="J550" s="36"/>
      <c r="K550" s="36"/>
      <c r="L550" s="36"/>
      <c r="M550" s="36"/>
      <c r="N550" s="36"/>
      <c r="O550" s="36"/>
      <c r="P550" s="36"/>
      <c r="Q550" s="36"/>
      <c r="R550" s="36"/>
      <c r="S550" s="36"/>
      <c r="T550" s="36"/>
      <c r="U550" s="36"/>
      <c r="V550" s="36"/>
      <c r="W550" s="36"/>
      <c r="X550" s="36"/>
      <c r="Y550" s="36"/>
      <c r="Z550" s="36"/>
      <c r="AA550" s="36"/>
      <c r="AB550" s="36"/>
      <c r="AD550" s="36"/>
      <c r="AE550" s="59"/>
      <c r="AF550" s="59"/>
      <c r="AG550" s="36"/>
      <c r="BT550" s="267"/>
      <c r="BV550" s="282"/>
      <c r="BW550" s="369"/>
      <c r="BX550" s="369"/>
      <c r="BY550" s="369"/>
      <c r="BZ550" s="369"/>
      <c r="CA550" s="369"/>
      <c r="CB550" s="369"/>
      <c r="CC550" s="369"/>
      <c r="CD550" s="369"/>
      <c r="CE550" s="369"/>
      <c r="CF550" s="369"/>
      <c r="CG550" s="369"/>
      <c r="CH550" s="369"/>
      <c r="CI550" s="369"/>
      <c r="CJ550" s="369"/>
      <c r="CK550" s="369"/>
      <c r="CL550" s="369"/>
      <c r="CM550" s="369"/>
      <c r="CN550" s="369"/>
      <c r="CO550" s="369"/>
      <c r="CP550" s="369"/>
      <c r="CQ550" s="369"/>
      <c r="CR550" s="369"/>
      <c r="CS550" s="369"/>
    </row>
    <row r="551" spans="1:97" s="22" customFormat="1">
      <c r="A551"/>
      <c r="B551" s="36"/>
      <c r="C551" s="36"/>
      <c r="D551" s="36"/>
      <c r="E551" s="36"/>
      <c r="F551" s="36"/>
      <c r="G551" s="36"/>
      <c r="H551" s="36"/>
      <c r="I551" s="36"/>
      <c r="J551" s="36"/>
      <c r="K551" s="36"/>
      <c r="L551" s="36"/>
      <c r="M551" s="36"/>
      <c r="N551" s="36"/>
      <c r="O551" s="36"/>
      <c r="P551" s="36"/>
      <c r="Q551" s="36"/>
      <c r="R551" s="36"/>
      <c r="S551" s="36"/>
      <c r="T551" s="36"/>
      <c r="U551" s="36"/>
      <c r="V551" s="36"/>
      <c r="W551" s="36"/>
      <c r="X551" s="36"/>
      <c r="Y551" s="36"/>
      <c r="Z551" s="36"/>
      <c r="AA551" s="36"/>
      <c r="AB551" s="36"/>
      <c r="AD551" s="36"/>
      <c r="AE551" s="59"/>
      <c r="AF551" s="59"/>
      <c r="AG551" s="36"/>
      <c r="BT551" s="267"/>
      <c r="BV551" s="282"/>
      <c r="BW551" s="369"/>
      <c r="BX551" s="369"/>
      <c r="BY551" s="369"/>
      <c r="BZ551" s="369"/>
      <c r="CA551" s="369"/>
      <c r="CB551" s="369"/>
      <c r="CC551" s="369"/>
      <c r="CD551" s="369"/>
      <c r="CE551" s="369"/>
      <c r="CF551" s="369"/>
      <c r="CG551" s="369"/>
      <c r="CH551" s="369"/>
      <c r="CI551" s="369"/>
      <c r="CJ551" s="369"/>
      <c r="CK551" s="369"/>
      <c r="CL551" s="369"/>
      <c r="CM551" s="369"/>
      <c r="CN551" s="369"/>
      <c r="CO551" s="369"/>
      <c r="CP551" s="369"/>
      <c r="CQ551" s="369"/>
      <c r="CR551" s="369"/>
      <c r="CS551" s="369"/>
    </row>
    <row r="552" spans="1:97" s="22" customFormat="1">
      <c r="A552"/>
      <c r="B552" s="36"/>
      <c r="C552" s="36"/>
      <c r="D552" s="36"/>
      <c r="E552" s="36"/>
      <c r="F552" s="36"/>
      <c r="G552" s="36"/>
      <c r="H552" s="36"/>
      <c r="I552" s="36"/>
      <c r="J552" s="36"/>
      <c r="K552" s="36"/>
      <c r="L552" s="36"/>
      <c r="M552" s="36"/>
      <c r="N552" s="36"/>
      <c r="O552" s="36"/>
      <c r="P552" s="36"/>
      <c r="Q552" s="36"/>
      <c r="R552" s="36"/>
      <c r="S552" s="36"/>
      <c r="T552" s="36"/>
      <c r="U552" s="36"/>
      <c r="V552" s="36"/>
      <c r="W552" s="36"/>
      <c r="X552" s="36"/>
      <c r="Y552" s="36"/>
      <c r="Z552" s="36"/>
      <c r="AA552" s="36"/>
      <c r="AB552" s="36"/>
      <c r="AD552" s="36"/>
      <c r="AE552" s="59"/>
      <c r="AF552" s="59"/>
      <c r="AG552" s="36"/>
      <c r="BT552" s="267"/>
      <c r="BV552" s="282"/>
      <c r="BW552" s="369"/>
      <c r="BX552" s="369"/>
      <c r="BY552" s="369"/>
      <c r="BZ552" s="369"/>
      <c r="CA552" s="369"/>
      <c r="CB552" s="369"/>
      <c r="CC552" s="369"/>
      <c r="CD552" s="369"/>
      <c r="CE552" s="369"/>
      <c r="CF552" s="369"/>
      <c r="CG552" s="369"/>
      <c r="CH552" s="369"/>
      <c r="CI552" s="369"/>
      <c r="CJ552" s="369"/>
      <c r="CK552" s="369"/>
      <c r="CL552" s="369"/>
      <c r="CM552" s="369"/>
      <c r="CN552" s="369"/>
      <c r="CO552" s="369"/>
      <c r="CP552" s="369"/>
      <c r="CQ552" s="369"/>
      <c r="CR552" s="369"/>
      <c r="CS552" s="369"/>
    </row>
    <row r="553" spans="1:97" s="22" customFormat="1">
      <c r="A553"/>
      <c r="B553" s="36"/>
      <c r="C553" s="36"/>
      <c r="D553" s="36"/>
      <c r="E553" s="36"/>
      <c r="F553" s="36"/>
      <c r="G553" s="36"/>
      <c r="H553" s="36"/>
      <c r="I553" s="36"/>
      <c r="J553" s="36"/>
      <c r="K553" s="36"/>
      <c r="L553" s="36"/>
      <c r="M553" s="36"/>
      <c r="N553" s="36"/>
      <c r="O553" s="36"/>
      <c r="P553" s="36"/>
      <c r="Q553" s="36"/>
      <c r="R553" s="36"/>
      <c r="S553" s="36"/>
      <c r="T553" s="36"/>
      <c r="U553" s="36"/>
      <c r="V553" s="36"/>
      <c r="W553" s="36"/>
      <c r="X553" s="36"/>
      <c r="Y553" s="36"/>
      <c r="Z553" s="36"/>
      <c r="AA553" s="36"/>
      <c r="AB553" s="36"/>
      <c r="AD553" s="36"/>
      <c r="AE553" s="59"/>
      <c r="AF553" s="59"/>
      <c r="AG553" s="36"/>
      <c r="BT553" s="267"/>
      <c r="BV553" s="282"/>
      <c r="BW553" s="369"/>
      <c r="BX553" s="369"/>
      <c r="BY553" s="369"/>
      <c r="BZ553" s="369"/>
      <c r="CA553" s="369"/>
      <c r="CB553" s="369"/>
      <c r="CC553" s="369"/>
      <c r="CD553" s="369"/>
      <c r="CE553" s="369"/>
      <c r="CF553" s="369"/>
      <c r="CG553" s="369"/>
      <c r="CH553" s="369"/>
      <c r="CI553" s="369"/>
      <c r="CJ553" s="369"/>
      <c r="CK553" s="369"/>
      <c r="CL553" s="369"/>
      <c r="CM553" s="369"/>
      <c r="CN553" s="369"/>
      <c r="CO553" s="369"/>
      <c r="CP553" s="369"/>
      <c r="CQ553" s="369"/>
      <c r="CR553" s="369"/>
      <c r="CS553" s="369"/>
    </row>
    <row r="554" spans="1:97" s="22" customFormat="1">
      <c r="A554"/>
      <c r="B554" s="36"/>
      <c r="C554" s="36"/>
      <c r="D554" s="36"/>
      <c r="E554" s="36"/>
      <c r="F554" s="36"/>
      <c r="G554" s="36"/>
      <c r="H554" s="36"/>
      <c r="I554" s="36"/>
      <c r="J554" s="36"/>
      <c r="K554" s="36"/>
      <c r="L554" s="36"/>
      <c r="M554" s="36"/>
      <c r="N554" s="36"/>
      <c r="O554" s="36"/>
      <c r="P554" s="36"/>
      <c r="Q554" s="36"/>
      <c r="R554" s="36"/>
      <c r="S554" s="36"/>
      <c r="T554" s="36"/>
      <c r="U554" s="36"/>
      <c r="V554" s="36"/>
      <c r="W554" s="36"/>
      <c r="X554" s="36"/>
      <c r="Y554" s="36"/>
      <c r="Z554" s="36"/>
      <c r="AA554" s="36"/>
      <c r="AB554" s="36"/>
      <c r="AD554" s="36"/>
      <c r="AE554" s="59"/>
      <c r="AF554" s="59"/>
      <c r="AG554" s="36"/>
      <c r="BT554" s="267"/>
      <c r="BV554" s="282"/>
      <c r="BW554" s="369"/>
      <c r="BX554" s="369"/>
      <c r="BY554" s="369"/>
      <c r="BZ554" s="369"/>
      <c r="CA554" s="369"/>
      <c r="CB554" s="369"/>
      <c r="CC554" s="369"/>
      <c r="CD554" s="369"/>
      <c r="CE554" s="369"/>
      <c r="CF554" s="369"/>
      <c r="CG554" s="369"/>
      <c r="CH554" s="369"/>
      <c r="CI554" s="369"/>
      <c r="CJ554" s="369"/>
      <c r="CK554" s="369"/>
      <c r="CL554" s="369"/>
      <c r="CM554" s="369"/>
      <c r="CN554" s="369"/>
      <c r="CO554" s="369"/>
      <c r="CP554" s="369"/>
      <c r="CQ554" s="369"/>
      <c r="CR554" s="369"/>
      <c r="CS554" s="369"/>
    </row>
    <row r="555" spans="1:97" s="22" customFormat="1">
      <c r="A555"/>
      <c r="B555" s="36"/>
      <c r="C555" s="36"/>
      <c r="D555" s="36"/>
      <c r="E555" s="36"/>
      <c r="F555" s="36"/>
      <c r="G555" s="36"/>
      <c r="H555" s="36"/>
      <c r="I555" s="36"/>
      <c r="J555" s="36"/>
      <c r="K555" s="36"/>
      <c r="L555" s="36"/>
      <c r="M555" s="36"/>
      <c r="N555" s="36"/>
      <c r="O555" s="36"/>
      <c r="P555" s="36"/>
      <c r="Q555" s="36"/>
      <c r="R555" s="36"/>
      <c r="S555" s="36"/>
      <c r="T555" s="36"/>
      <c r="U555" s="36"/>
      <c r="V555" s="36"/>
      <c r="W555" s="36"/>
      <c r="X555" s="36"/>
      <c r="Y555" s="36"/>
      <c r="Z555" s="36"/>
      <c r="AA555" s="36"/>
      <c r="AB555" s="36"/>
      <c r="AD555" s="36"/>
      <c r="AE555" s="59"/>
      <c r="AF555" s="59"/>
      <c r="AG555" s="36"/>
      <c r="BT555" s="267"/>
      <c r="BV555" s="282"/>
      <c r="BW555" s="369"/>
      <c r="BX555" s="369"/>
      <c r="BY555" s="369"/>
      <c r="BZ555" s="369"/>
      <c r="CA555" s="369"/>
      <c r="CB555" s="369"/>
      <c r="CC555" s="369"/>
      <c r="CD555" s="369"/>
      <c r="CE555" s="369"/>
      <c r="CF555" s="369"/>
      <c r="CG555" s="369"/>
      <c r="CH555" s="369"/>
      <c r="CI555" s="369"/>
      <c r="CJ555" s="369"/>
      <c r="CK555" s="369"/>
      <c r="CL555" s="369"/>
      <c r="CM555" s="369"/>
      <c r="CN555" s="369"/>
      <c r="CO555" s="369"/>
      <c r="CP555" s="369"/>
      <c r="CQ555" s="369"/>
      <c r="CR555" s="369"/>
      <c r="CS555" s="369"/>
    </row>
    <row r="556" spans="1:97" s="22" customFormat="1">
      <c r="A556"/>
      <c r="B556" s="36"/>
      <c r="C556" s="36"/>
      <c r="D556" s="36"/>
      <c r="E556" s="36"/>
      <c r="F556" s="36"/>
      <c r="G556" s="36"/>
      <c r="H556" s="36"/>
      <c r="I556" s="36"/>
      <c r="J556" s="36"/>
      <c r="K556" s="36"/>
      <c r="L556" s="36"/>
      <c r="M556" s="36"/>
      <c r="N556" s="36"/>
      <c r="O556" s="36"/>
      <c r="P556" s="36"/>
      <c r="Q556" s="36"/>
      <c r="R556" s="36"/>
      <c r="S556" s="36"/>
      <c r="T556" s="36"/>
      <c r="U556" s="36"/>
      <c r="V556" s="36"/>
      <c r="W556" s="36"/>
      <c r="X556" s="36"/>
      <c r="Y556" s="36"/>
      <c r="Z556" s="36"/>
      <c r="AA556" s="36"/>
      <c r="AB556" s="36"/>
      <c r="AD556" s="36"/>
      <c r="AE556" s="59"/>
      <c r="AF556" s="59"/>
      <c r="AG556" s="36"/>
      <c r="BT556" s="267"/>
      <c r="BV556" s="282"/>
      <c r="BW556" s="369"/>
      <c r="BX556" s="369"/>
      <c r="BY556" s="369"/>
      <c r="BZ556" s="369"/>
      <c r="CA556" s="369"/>
      <c r="CB556" s="369"/>
      <c r="CC556" s="369"/>
      <c r="CD556" s="369"/>
      <c r="CE556" s="369"/>
      <c r="CF556" s="369"/>
      <c r="CG556" s="369"/>
      <c r="CH556" s="369"/>
      <c r="CI556" s="369"/>
      <c r="CJ556" s="369"/>
      <c r="CK556" s="369"/>
      <c r="CL556" s="369"/>
      <c r="CM556" s="369"/>
      <c r="CN556" s="369"/>
      <c r="CO556" s="369"/>
      <c r="CP556" s="369"/>
      <c r="CQ556" s="369"/>
      <c r="CR556" s="369"/>
      <c r="CS556" s="369"/>
    </row>
    <row r="557" spans="1:97" s="22" customFormat="1">
      <c r="A557"/>
      <c r="B557" s="36"/>
      <c r="C557" s="36"/>
      <c r="D557" s="36"/>
      <c r="E557" s="36"/>
      <c r="F557" s="36"/>
      <c r="G557" s="36"/>
      <c r="H557" s="36"/>
      <c r="I557" s="36"/>
      <c r="J557" s="36"/>
      <c r="K557" s="36"/>
      <c r="L557" s="36"/>
      <c r="M557" s="36"/>
      <c r="N557" s="36"/>
      <c r="O557" s="36"/>
      <c r="P557" s="36"/>
      <c r="Q557" s="36"/>
      <c r="R557" s="36"/>
      <c r="S557" s="36"/>
      <c r="T557" s="36"/>
      <c r="U557" s="36"/>
      <c r="V557" s="36"/>
      <c r="W557" s="36"/>
      <c r="X557" s="36"/>
      <c r="Y557" s="36"/>
      <c r="Z557" s="36"/>
      <c r="AA557" s="36"/>
      <c r="AB557" s="36"/>
      <c r="AD557" s="36"/>
      <c r="AE557" s="59"/>
      <c r="AF557" s="59"/>
      <c r="AG557" s="36"/>
      <c r="BT557" s="267"/>
      <c r="BV557" s="282"/>
      <c r="BW557" s="369"/>
      <c r="BX557" s="369"/>
      <c r="BY557" s="369"/>
      <c r="BZ557" s="369"/>
      <c r="CA557" s="369"/>
      <c r="CB557" s="369"/>
      <c r="CC557" s="369"/>
      <c r="CD557" s="369"/>
      <c r="CE557" s="369"/>
      <c r="CF557" s="369"/>
      <c r="CG557" s="369"/>
      <c r="CH557" s="369"/>
      <c r="CI557" s="369"/>
      <c r="CJ557" s="369"/>
      <c r="CK557" s="369"/>
      <c r="CL557" s="369"/>
      <c r="CM557" s="369"/>
      <c r="CN557" s="369"/>
      <c r="CO557" s="369"/>
      <c r="CP557" s="369"/>
      <c r="CQ557" s="369"/>
      <c r="CR557" s="369"/>
      <c r="CS557" s="369"/>
    </row>
    <row r="558" spans="1:97" s="22" customFormat="1">
      <c r="A558"/>
      <c r="B558" s="36"/>
      <c r="C558" s="36"/>
      <c r="D558" s="36"/>
      <c r="E558" s="36"/>
      <c r="F558" s="36"/>
      <c r="G558" s="36"/>
      <c r="H558" s="36"/>
      <c r="I558" s="36"/>
      <c r="J558" s="36"/>
      <c r="K558" s="36"/>
      <c r="L558" s="36"/>
      <c r="M558" s="36"/>
      <c r="N558" s="36"/>
      <c r="O558" s="36"/>
      <c r="P558" s="36"/>
      <c r="Q558" s="36"/>
      <c r="R558" s="36"/>
      <c r="S558" s="36"/>
      <c r="T558" s="36"/>
      <c r="U558" s="36"/>
      <c r="V558" s="36"/>
      <c r="W558" s="36"/>
      <c r="X558" s="36"/>
      <c r="Y558" s="36"/>
      <c r="Z558" s="36"/>
      <c r="AA558" s="36"/>
      <c r="AB558" s="36"/>
      <c r="AD558" s="36"/>
      <c r="AE558" s="59"/>
      <c r="AF558" s="59"/>
      <c r="AG558" s="36"/>
      <c r="BT558" s="267"/>
      <c r="BV558" s="282"/>
      <c r="BW558" s="369"/>
      <c r="BX558" s="369"/>
      <c r="BY558" s="369"/>
      <c r="BZ558" s="369"/>
      <c r="CA558" s="369"/>
      <c r="CB558" s="369"/>
      <c r="CC558" s="369"/>
      <c r="CD558" s="369"/>
      <c r="CE558" s="369"/>
      <c r="CF558" s="369"/>
      <c r="CG558" s="369"/>
      <c r="CH558" s="369"/>
      <c r="CI558" s="369"/>
      <c r="CJ558" s="369"/>
      <c r="CK558" s="369"/>
      <c r="CL558" s="369"/>
      <c r="CM558" s="369"/>
      <c r="CN558" s="369"/>
      <c r="CO558" s="369"/>
      <c r="CP558" s="369"/>
      <c r="CQ558" s="369"/>
      <c r="CR558" s="369"/>
      <c r="CS558" s="369"/>
    </row>
    <row r="559" spans="1:97" s="22" customFormat="1">
      <c r="A559"/>
      <c r="B559" s="36"/>
      <c r="C559" s="36"/>
      <c r="D559" s="36"/>
      <c r="E559" s="36"/>
      <c r="F559" s="36"/>
      <c r="G559" s="36"/>
      <c r="H559" s="36"/>
      <c r="I559" s="36"/>
      <c r="J559" s="36"/>
      <c r="K559" s="36"/>
      <c r="L559" s="36"/>
      <c r="M559" s="36"/>
      <c r="N559" s="36"/>
      <c r="O559" s="36"/>
      <c r="P559" s="36"/>
      <c r="Q559" s="36"/>
      <c r="R559" s="36"/>
      <c r="S559" s="36"/>
      <c r="T559" s="36"/>
      <c r="U559" s="36"/>
      <c r="V559" s="36"/>
      <c r="W559" s="36"/>
      <c r="X559" s="36"/>
      <c r="Y559" s="36"/>
      <c r="Z559" s="36"/>
      <c r="AA559" s="36"/>
      <c r="AB559" s="36"/>
      <c r="AD559" s="36"/>
      <c r="AE559" s="59"/>
      <c r="AF559" s="59"/>
      <c r="AG559" s="36"/>
      <c r="BT559" s="267"/>
      <c r="BV559" s="282"/>
      <c r="BW559" s="369"/>
      <c r="BX559" s="369"/>
      <c r="BY559" s="369"/>
      <c r="BZ559" s="369"/>
      <c r="CA559" s="369"/>
      <c r="CB559" s="369"/>
      <c r="CC559" s="369"/>
      <c r="CD559" s="369"/>
      <c r="CE559" s="369"/>
      <c r="CF559" s="369"/>
      <c r="CG559" s="369"/>
      <c r="CH559" s="369"/>
      <c r="CI559" s="369"/>
      <c r="CJ559" s="369"/>
      <c r="CK559" s="369"/>
      <c r="CL559" s="369"/>
      <c r="CM559" s="369"/>
      <c r="CN559" s="369"/>
      <c r="CO559" s="369"/>
      <c r="CP559" s="369"/>
      <c r="CQ559" s="369"/>
      <c r="CR559" s="369"/>
      <c r="CS559" s="369"/>
    </row>
    <row r="560" spans="1:97" s="22" customFormat="1">
      <c r="A560"/>
      <c r="B560" s="36"/>
      <c r="C560" s="36"/>
      <c r="D560" s="36"/>
      <c r="E560" s="36"/>
      <c r="F560" s="36"/>
      <c r="G560" s="36"/>
      <c r="H560" s="36"/>
      <c r="I560" s="36"/>
      <c r="J560" s="36"/>
      <c r="K560" s="36"/>
      <c r="L560" s="36"/>
      <c r="M560" s="36"/>
      <c r="N560" s="36"/>
      <c r="O560" s="36"/>
      <c r="P560" s="36"/>
      <c r="Q560" s="36"/>
      <c r="R560" s="36"/>
      <c r="S560" s="36"/>
      <c r="T560" s="36"/>
      <c r="U560" s="36"/>
      <c r="V560" s="36"/>
      <c r="W560" s="36"/>
      <c r="X560" s="36"/>
      <c r="Y560" s="36"/>
      <c r="Z560" s="36"/>
      <c r="AA560" s="36"/>
      <c r="AB560" s="36"/>
      <c r="AD560" s="36"/>
      <c r="AE560" s="59"/>
      <c r="AF560" s="59"/>
      <c r="AG560" s="36"/>
      <c r="BT560" s="267"/>
      <c r="BV560" s="282"/>
      <c r="BW560" s="369"/>
      <c r="BX560" s="369"/>
      <c r="BY560" s="369"/>
      <c r="BZ560" s="369"/>
      <c r="CA560" s="369"/>
      <c r="CB560" s="369"/>
      <c r="CC560" s="369"/>
      <c r="CD560" s="369"/>
      <c r="CE560" s="369"/>
      <c r="CF560" s="369"/>
      <c r="CG560" s="369"/>
      <c r="CH560" s="369"/>
      <c r="CI560" s="369"/>
      <c r="CJ560" s="369"/>
      <c r="CK560" s="369"/>
      <c r="CL560" s="369"/>
      <c r="CM560" s="369"/>
      <c r="CN560" s="369"/>
      <c r="CO560" s="369"/>
      <c r="CP560" s="369"/>
      <c r="CQ560" s="369"/>
      <c r="CR560" s="369"/>
      <c r="CS560" s="369"/>
    </row>
    <row r="561" spans="1:97" s="22" customFormat="1">
      <c r="A561"/>
      <c r="B561" s="36"/>
      <c r="C561" s="36"/>
      <c r="D561" s="36"/>
      <c r="E561" s="36"/>
      <c r="F561" s="36"/>
      <c r="G561" s="36"/>
      <c r="H561" s="36"/>
      <c r="I561" s="36"/>
      <c r="J561" s="36"/>
      <c r="K561" s="36"/>
      <c r="L561" s="36"/>
      <c r="M561" s="36"/>
      <c r="N561" s="36"/>
      <c r="O561" s="36"/>
      <c r="P561" s="36"/>
      <c r="Q561" s="36"/>
      <c r="R561" s="36"/>
      <c r="S561" s="36"/>
      <c r="T561" s="36"/>
      <c r="U561" s="36"/>
      <c r="V561" s="36"/>
      <c r="W561" s="36"/>
      <c r="X561" s="36"/>
      <c r="Y561" s="36"/>
      <c r="Z561" s="36"/>
      <c r="AA561" s="36"/>
      <c r="AB561" s="36"/>
      <c r="AD561" s="36"/>
      <c r="AE561" s="59"/>
      <c r="AF561" s="59"/>
      <c r="AG561" s="36"/>
      <c r="BT561" s="267"/>
      <c r="BV561" s="282"/>
      <c r="BW561" s="369"/>
      <c r="BX561" s="369"/>
      <c r="BY561" s="369"/>
      <c r="BZ561" s="369"/>
      <c r="CA561" s="369"/>
      <c r="CB561" s="369"/>
      <c r="CC561" s="369"/>
      <c r="CD561" s="369"/>
      <c r="CE561" s="369"/>
      <c r="CF561" s="369"/>
      <c r="CG561" s="369"/>
      <c r="CH561" s="369"/>
      <c r="CI561" s="369"/>
      <c r="CJ561" s="369"/>
      <c r="CK561" s="369"/>
      <c r="CL561" s="369"/>
      <c r="CM561" s="369"/>
      <c r="CN561" s="369"/>
      <c r="CO561" s="369"/>
      <c r="CP561" s="369"/>
      <c r="CQ561" s="369"/>
      <c r="CR561" s="369"/>
      <c r="CS561" s="369"/>
    </row>
    <row r="562" spans="1:97" s="22" customFormat="1">
      <c r="A562"/>
      <c r="B562" s="36"/>
      <c r="C562" s="36"/>
      <c r="D562" s="36"/>
      <c r="E562" s="36"/>
      <c r="F562" s="36"/>
      <c r="G562" s="36"/>
      <c r="H562" s="36"/>
      <c r="I562" s="36"/>
      <c r="J562" s="36"/>
      <c r="K562" s="36"/>
      <c r="L562" s="36"/>
      <c r="M562" s="36"/>
      <c r="N562" s="36"/>
      <c r="O562" s="36"/>
      <c r="P562" s="36"/>
      <c r="Q562" s="36"/>
      <c r="R562" s="36"/>
      <c r="S562" s="36"/>
      <c r="T562" s="36"/>
      <c r="U562" s="36"/>
      <c r="V562" s="36"/>
      <c r="W562" s="36"/>
      <c r="X562" s="36"/>
      <c r="Y562" s="36"/>
      <c r="Z562" s="36"/>
      <c r="AA562" s="36"/>
      <c r="AB562" s="36"/>
      <c r="AD562" s="36"/>
      <c r="AE562" s="59"/>
      <c r="AF562" s="59"/>
      <c r="AG562" s="36"/>
      <c r="BT562" s="267"/>
      <c r="BV562" s="282"/>
      <c r="BW562" s="369"/>
      <c r="BX562" s="369"/>
      <c r="BY562" s="369"/>
      <c r="BZ562" s="369"/>
      <c r="CA562" s="369"/>
      <c r="CB562" s="369"/>
      <c r="CC562" s="369"/>
      <c r="CD562" s="369"/>
      <c r="CE562" s="369"/>
      <c r="CF562" s="369"/>
      <c r="CG562" s="369"/>
      <c r="CH562" s="369"/>
      <c r="CI562" s="369"/>
      <c r="CJ562" s="369"/>
      <c r="CK562" s="369"/>
      <c r="CL562" s="369"/>
      <c r="CM562" s="369"/>
      <c r="CN562" s="369"/>
      <c r="CO562" s="369"/>
      <c r="CP562" s="369"/>
      <c r="CQ562" s="369"/>
      <c r="CR562" s="369"/>
      <c r="CS562" s="369"/>
    </row>
    <row r="563" spans="1:97" s="22" customFormat="1">
      <c r="A563"/>
      <c r="B563" s="36"/>
      <c r="C563" s="36"/>
      <c r="D563" s="36"/>
      <c r="E563" s="36"/>
      <c r="F563" s="36"/>
      <c r="G563" s="36"/>
      <c r="H563" s="36"/>
      <c r="I563" s="36"/>
      <c r="J563" s="36"/>
      <c r="K563" s="36"/>
      <c r="L563" s="36"/>
      <c r="M563" s="36"/>
      <c r="N563" s="36"/>
      <c r="O563" s="36"/>
      <c r="P563" s="36"/>
      <c r="Q563" s="36"/>
      <c r="R563" s="36"/>
      <c r="S563" s="36"/>
      <c r="T563" s="36"/>
      <c r="U563" s="36"/>
      <c r="V563" s="36"/>
      <c r="W563" s="36"/>
      <c r="X563" s="36"/>
      <c r="Y563" s="36"/>
      <c r="Z563" s="36"/>
      <c r="AA563" s="36"/>
      <c r="AB563" s="36"/>
      <c r="AD563" s="36"/>
      <c r="AE563" s="59"/>
      <c r="AF563" s="59"/>
      <c r="AG563" s="36"/>
      <c r="BT563" s="267"/>
      <c r="BV563" s="282"/>
      <c r="BW563" s="369"/>
      <c r="BX563" s="369"/>
      <c r="BY563" s="369"/>
      <c r="BZ563" s="369"/>
      <c r="CA563" s="369"/>
      <c r="CB563" s="369"/>
      <c r="CC563" s="369"/>
      <c r="CD563" s="369"/>
      <c r="CE563" s="369"/>
      <c r="CF563" s="369"/>
      <c r="CG563" s="369"/>
      <c r="CH563" s="369"/>
      <c r="CI563" s="369"/>
      <c r="CJ563" s="369"/>
      <c r="CK563" s="369"/>
      <c r="CL563" s="369"/>
      <c r="CM563" s="369"/>
      <c r="CN563" s="369"/>
      <c r="CO563" s="369"/>
      <c r="CP563" s="369"/>
      <c r="CQ563" s="369"/>
      <c r="CR563" s="369"/>
      <c r="CS563" s="369"/>
    </row>
    <row r="564" spans="1:97" s="22" customFormat="1">
      <c r="A564"/>
      <c r="B564" s="36"/>
      <c r="C564" s="36"/>
      <c r="D564" s="36"/>
      <c r="E564" s="36"/>
      <c r="F564" s="36"/>
      <c r="G564" s="36"/>
      <c r="H564" s="36"/>
      <c r="I564" s="36"/>
      <c r="J564" s="36"/>
      <c r="K564" s="36"/>
      <c r="L564" s="36"/>
      <c r="M564" s="36"/>
      <c r="N564" s="36"/>
      <c r="O564" s="36"/>
      <c r="P564" s="36"/>
      <c r="Q564" s="36"/>
      <c r="R564" s="36"/>
      <c r="S564" s="36"/>
      <c r="T564" s="36"/>
      <c r="U564" s="36"/>
      <c r="V564" s="36"/>
      <c r="W564" s="36"/>
      <c r="X564" s="36"/>
      <c r="Y564" s="36"/>
      <c r="Z564" s="36"/>
      <c r="AA564" s="36"/>
      <c r="AB564" s="36"/>
      <c r="AD564" s="36"/>
      <c r="AE564" s="59"/>
      <c r="AF564" s="59"/>
      <c r="AG564" s="36"/>
      <c r="BT564" s="267"/>
      <c r="BV564" s="282"/>
      <c r="BW564" s="369"/>
      <c r="BX564" s="369"/>
      <c r="BY564" s="369"/>
      <c r="BZ564" s="369"/>
      <c r="CA564" s="369"/>
      <c r="CB564" s="369"/>
      <c r="CC564" s="369"/>
      <c r="CD564" s="369"/>
      <c r="CE564" s="369"/>
      <c r="CF564" s="369"/>
      <c r="CG564" s="369"/>
      <c r="CH564" s="369"/>
      <c r="CI564" s="369"/>
      <c r="CJ564" s="369"/>
      <c r="CK564" s="369"/>
      <c r="CL564" s="369"/>
      <c r="CM564" s="369"/>
      <c r="CN564" s="369"/>
      <c r="CO564" s="369"/>
      <c r="CP564" s="369"/>
      <c r="CQ564" s="369"/>
      <c r="CR564" s="369"/>
      <c r="CS564" s="369"/>
    </row>
    <row r="565" spans="1:97" s="22" customFormat="1">
      <c r="A565"/>
      <c r="B565" s="36"/>
      <c r="C565" s="36"/>
      <c r="D565" s="36"/>
      <c r="E565" s="36"/>
      <c r="F565" s="36"/>
      <c r="G565" s="36"/>
      <c r="H565" s="36"/>
      <c r="I565" s="36"/>
      <c r="J565" s="36"/>
      <c r="K565" s="36"/>
      <c r="L565" s="36"/>
      <c r="M565" s="36"/>
      <c r="N565" s="36"/>
      <c r="O565" s="36"/>
      <c r="P565" s="36"/>
      <c r="Q565" s="36"/>
      <c r="R565" s="36"/>
      <c r="S565" s="36"/>
      <c r="T565" s="36"/>
      <c r="U565" s="36"/>
      <c r="V565" s="36"/>
      <c r="W565" s="36"/>
      <c r="X565" s="36"/>
      <c r="Y565" s="36"/>
      <c r="Z565" s="36"/>
      <c r="AA565" s="36"/>
      <c r="AB565" s="36"/>
      <c r="AD565" s="36"/>
      <c r="AE565" s="59"/>
      <c r="AF565" s="59"/>
      <c r="AG565" s="36"/>
      <c r="BT565" s="267"/>
      <c r="BV565" s="282"/>
      <c r="BW565" s="369"/>
      <c r="BX565" s="369"/>
      <c r="BY565" s="369"/>
      <c r="BZ565" s="369"/>
      <c r="CA565" s="369"/>
      <c r="CB565" s="369"/>
      <c r="CC565" s="369"/>
      <c r="CD565" s="369"/>
      <c r="CE565" s="369"/>
      <c r="CF565" s="369"/>
      <c r="CG565" s="369"/>
      <c r="CH565" s="369"/>
      <c r="CI565" s="369"/>
      <c r="CJ565" s="369"/>
      <c r="CK565" s="369"/>
      <c r="CL565" s="369"/>
      <c r="CM565" s="369"/>
      <c r="CN565" s="369"/>
      <c r="CO565" s="369"/>
      <c r="CP565" s="369"/>
      <c r="CQ565" s="369"/>
      <c r="CR565" s="369"/>
      <c r="CS565" s="369"/>
    </row>
    <row r="566" spans="1:97" s="22" customFormat="1">
      <c r="A566"/>
      <c r="B566" s="36"/>
      <c r="C566" s="36"/>
      <c r="D566" s="36"/>
      <c r="E566" s="36"/>
      <c r="F566" s="36"/>
      <c r="G566" s="36"/>
      <c r="H566" s="36"/>
      <c r="I566" s="36"/>
      <c r="J566" s="36"/>
      <c r="K566" s="36"/>
      <c r="L566" s="36"/>
      <c r="M566" s="36"/>
      <c r="N566" s="36"/>
      <c r="O566" s="36"/>
      <c r="P566" s="36"/>
      <c r="Q566" s="36"/>
      <c r="R566" s="36"/>
      <c r="S566" s="36"/>
      <c r="T566" s="36"/>
      <c r="U566" s="36"/>
      <c r="V566" s="36"/>
      <c r="W566" s="36"/>
      <c r="X566" s="36"/>
      <c r="Y566" s="36"/>
      <c r="Z566" s="36"/>
      <c r="AA566" s="36"/>
      <c r="AB566" s="36"/>
      <c r="AD566" s="36"/>
      <c r="AE566" s="59"/>
      <c r="AF566" s="59"/>
      <c r="AG566" s="36"/>
      <c r="BT566" s="267"/>
      <c r="BV566" s="282"/>
      <c r="BW566" s="369"/>
      <c r="BX566" s="369"/>
      <c r="BY566" s="369"/>
      <c r="BZ566" s="369"/>
      <c r="CA566" s="369"/>
      <c r="CB566" s="369"/>
      <c r="CC566" s="369"/>
      <c r="CD566" s="369"/>
      <c r="CE566" s="369"/>
      <c r="CF566" s="369"/>
      <c r="CG566" s="369"/>
      <c r="CH566" s="369"/>
      <c r="CI566" s="369"/>
      <c r="CJ566" s="369"/>
      <c r="CK566" s="369"/>
      <c r="CL566" s="369"/>
      <c r="CM566" s="369"/>
      <c r="CN566" s="369"/>
      <c r="CO566" s="369"/>
      <c r="CP566" s="369"/>
      <c r="CQ566" s="369"/>
      <c r="CR566" s="369"/>
      <c r="CS566" s="369"/>
    </row>
    <row r="567" spans="1:97" s="22" customFormat="1">
      <c r="A567"/>
      <c r="B567" s="36"/>
      <c r="C567" s="36"/>
      <c r="D567" s="36"/>
      <c r="E567" s="36"/>
      <c r="F567" s="36"/>
      <c r="G567" s="36"/>
      <c r="H567" s="36"/>
      <c r="I567" s="36"/>
      <c r="J567" s="36"/>
      <c r="K567" s="36"/>
      <c r="L567" s="36"/>
      <c r="M567" s="36"/>
      <c r="N567" s="36"/>
      <c r="O567" s="36"/>
      <c r="P567" s="36"/>
      <c r="Q567" s="36"/>
      <c r="R567" s="36"/>
      <c r="S567" s="36"/>
      <c r="T567" s="36"/>
      <c r="U567" s="36"/>
      <c r="V567" s="36"/>
      <c r="W567" s="36"/>
      <c r="X567" s="36"/>
      <c r="Y567" s="36"/>
      <c r="Z567" s="36"/>
      <c r="AA567" s="36"/>
      <c r="AB567" s="36"/>
      <c r="AD567" s="36"/>
      <c r="AE567" s="59"/>
      <c r="AF567" s="59"/>
      <c r="AG567" s="36"/>
      <c r="BT567" s="267"/>
      <c r="BV567" s="282"/>
      <c r="BW567" s="369"/>
      <c r="BX567" s="369"/>
      <c r="BY567" s="369"/>
      <c r="BZ567" s="369"/>
      <c r="CA567" s="369"/>
      <c r="CB567" s="369"/>
      <c r="CC567" s="369"/>
      <c r="CD567" s="369"/>
      <c r="CE567" s="369"/>
      <c r="CF567" s="369"/>
      <c r="CG567" s="369"/>
      <c r="CH567" s="369"/>
      <c r="CI567" s="369"/>
      <c r="CJ567" s="369"/>
      <c r="CK567" s="369"/>
      <c r="CL567" s="369"/>
      <c r="CM567" s="369"/>
      <c r="CN567" s="369"/>
      <c r="CO567" s="369"/>
      <c r="CP567" s="369"/>
      <c r="CQ567" s="369"/>
      <c r="CR567" s="369"/>
      <c r="CS567" s="369"/>
    </row>
    <row r="568" spans="1:97" s="22" customFormat="1">
      <c r="A568"/>
      <c r="B568" s="36"/>
      <c r="C568" s="36"/>
      <c r="D568" s="36"/>
      <c r="E568" s="36"/>
      <c r="F568" s="36"/>
      <c r="G568" s="36"/>
      <c r="H568" s="36"/>
      <c r="I568" s="36"/>
      <c r="J568" s="36"/>
      <c r="K568" s="36"/>
      <c r="L568" s="36"/>
      <c r="M568" s="36"/>
      <c r="N568" s="36"/>
      <c r="O568" s="36"/>
      <c r="P568" s="36"/>
      <c r="Q568" s="36"/>
      <c r="R568" s="36"/>
      <c r="S568" s="36"/>
      <c r="T568" s="36"/>
      <c r="U568" s="36"/>
      <c r="V568" s="36"/>
      <c r="W568" s="36"/>
      <c r="X568" s="36"/>
      <c r="Y568" s="36"/>
      <c r="Z568" s="36"/>
      <c r="AA568" s="36"/>
      <c r="AB568" s="36"/>
      <c r="AD568" s="36"/>
      <c r="AE568" s="59"/>
      <c r="AF568" s="59"/>
      <c r="AG568" s="36"/>
      <c r="BT568" s="267"/>
      <c r="BV568" s="282"/>
      <c r="BW568" s="369"/>
      <c r="BX568" s="369"/>
      <c r="BY568" s="369"/>
      <c r="BZ568" s="369"/>
      <c r="CA568" s="369"/>
      <c r="CB568" s="369"/>
      <c r="CC568" s="369"/>
      <c r="CD568" s="369"/>
      <c r="CE568" s="369"/>
      <c r="CF568" s="369"/>
      <c r="CG568" s="369"/>
      <c r="CH568" s="369"/>
      <c r="CI568" s="369"/>
      <c r="CJ568" s="369"/>
      <c r="CK568" s="369"/>
      <c r="CL568" s="369"/>
      <c r="CM568" s="369"/>
      <c r="CN568" s="369"/>
      <c r="CO568" s="369"/>
      <c r="CP568" s="369"/>
      <c r="CQ568" s="369"/>
      <c r="CR568" s="369"/>
      <c r="CS568" s="369"/>
    </row>
    <row r="569" spans="1:97" s="22" customFormat="1">
      <c r="A569"/>
      <c r="B569" s="36"/>
      <c r="C569" s="36"/>
      <c r="D569" s="36"/>
      <c r="E569" s="36"/>
      <c r="F569" s="36"/>
      <c r="G569" s="36"/>
      <c r="H569" s="36"/>
      <c r="I569" s="36"/>
      <c r="J569" s="36"/>
      <c r="K569" s="36"/>
      <c r="L569" s="36"/>
      <c r="M569" s="36"/>
      <c r="N569" s="36"/>
      <c r="O569" s="36"/>
      <c r="P569" s="36"/>
      <c r="Q569" s="36"/>
      <c r="R569" s="36"/>
      <c r="S569" s="36"/>
      <c r="T569" s="36"/>
      <c r="U569" s="36"/>
      <c r="V569" s="36"/>
      <c r="W569" s="36"/>
      <c r="X569" s="36"/>
      <c r="Y569" s="36"/>
      <c r="Z569" s="36"/>
      <c r="AA569" s="36"/>
      <c r="AB569" s="36"/>
      <c r="AD569" s="36"/>
      <c r="AE569" s="59"/>
      <c r="AF569" s="59"/>
      <c r="AG569" s="36"/>
      <c r="BT569" s="267"/>
      <c r="BV569" s="282"/>
      <c r="BW569" s="369"/>
      <c r="BX569" s="369"/>
      <c r="BY569" s="369"/>
      <c r="BZ569" s="369"/>
      <c r="CA569" s="369"/>
      <c r="CB569" s="369"/>
      <c r="CC569" s="369"/>
      <c r="CD569" s="369"/>
      <c r="CE569" s="369"/>
      <c r="CF569" s="369"/>
      <c r="CG569" s="369"/>
      <c r="CH569" s="369"/>
      <c r="CI569" s="369"/>
      <c r="CJ569" s="369"/>
      <c r="CK569" s="369"/>
      <c r="CL569" s="369"/>
      <c r="CM569" s="369"/>
      <c r="CN569" s="369"/>
      <c r="CO569" s="369"/>
      <c r="CP569" s="369"/>
      <c r="CQ569" s="369"/>
      <c r="CR569" s="369"/>
      <c r="CS569" s="369"/>
    </row>
    <row r="570" spans="1:97" s="22" customFormat="1">
      <c r="A570"/>
      <c r="B570" s="36"/>
      <c r="C570" s="36"/>
      <c r="D570" s="36"/>
      <c r="E570" s="36"/>
      <c r="F570" s="36"/>
      <c r="G570" s="36"/>
      <c r="H570" s="36"/>
      <c r="I570" s="36"/>
      <c r="J570" s="36"/>
      <c r="K570" s="36"/>
      <c r="L570" s="36"/>
      <c r="M570" s="36"/>
      <c r="N570" s="36"/>
      <c r="O570" s="36"/>
      <c r="P570" s="36"/>
      <c r="Q570" s="36"/>
      <c r="R570" s="36"/>
      <c r="S570" s="36"/>
      <c r="T570" s="36"/>
      <c r="U570" s="36"/>
      <c r="V570" s="36"/>
      <c r="W570" s="36"/>
      <c r="X570" s="36"/>
      <c r="Y570" s="36"/>
      <c r="Z570" s="36"/>
      <c r="AA570" s="36"/>
      <c r="AB570" s="36"/>
      <c r="AD570" s="36"/>
      <c r="AE570" s="59"/>
      <c r="AF570" s="59"/>
      <c r="AG570" s="36"/>
      <c r="BT570" s="267"/>
      <c r="BV570" s="282"/>
      <c r="BW570" s="369"/>
      <c r="BX570" s="369"/>
      <c r="BY570" s="369"/>
      <c r="BZ570" s="369"/>
      <c r="CA570" s="369"/>
      <c r="CB570" s="369"/>
      <c r="CC570" s="369"/>
      <c r="CD570" s="369"/>
      <c r="CE570" s="369"/>
      <c r="CF570" s="369"/>
      <c r="CG570" s="369"/>
      <c r="CH570" s="369"/>
      <c r="CI570" s="369"/>
      <c r="CJ570" s="369"/>
      <c r="CK570" s="369"/>
      <c r="CL570" s="369"/>
      <c r="CM570" s="369"/>
      <c r="CN570" s="369"/>
      <c r="CO570" s="369"/>
      <c r="CP570" s="369"/>
      <c r="CQ570" s="369"/>
      <c r="CR570" s="369"/>
      <c r="CS570" s="369"/>
    </row>
    <row r="571" spans="1:97" s="22" customFormat="1">
      <c r="A571"/>
      <c r="B571" s="36"/>
      <c r="C571" s="36"/>
      <c r="D571" s="36"/>
      <c r="E571" s="36"/>
      <c r="F571" s="36"/>
      <c r="G571" s="36"/>
      <c r="H571" s="36"/>
      <c r="I571" s="36"/>
      <c r="J571" s="36"/>
      <c r="K571" s="36"/>
      <c r="L571" s="36"/>
      <c r="M571" s="36"/>
      <c r="N571" s="36"/>
      <c r="O571" s="36"/>
      <c r="P571" s="36"/>
      <c r="Q571" s="36"/>
      <c r="R571" s="36"/>
      <c r="S571" s="36"/>
      <c r="T571" s="36"/>
      <c r="U571" s="36"/>
      <c r="V571" s="36"/>
      <c r="W571" s="36"/>
      <c r="X571" s="36"/>
      <c r="Y571" s="36"/>
      <c r="Z571" s="36"/>
      <c r="AA571" s="36"/>
      <c r="AB571" s="36"/>
      <c r="AD571" s="36"/>
      <c r="AE571" s="59"/>
      <c r="AF571" s="59"/>
      <c r="AG571" s="36"/>
      <c r="BT571" s="267"/>
      <c r="BV571" s="282"/>
      <c r="BW571" s="369"/>
      <c r="BX571" s="369"/>
      <c r="BY571" s="369"/>
      <c r="BZ571" s="369"/>
      <c r="CA571" s="369"/>
      <c r="CB571" s="369"/>
      <c r="CC571" s="369"/>
      <c r="CD571" s="369"/>
      <c r="CE571" s="369"/>
      <c r="CF571" s="369"/>
      <c r="CG571" s="369"/>
      <c r="CH571" s="369"/>
      <c r="CI571" s="369"/>
      <c r="CJ571" s="369"/>
      <c r="CK571" s="369"/>
      <c r="CL571" s="369"/>
      <c r="CM571" s="369"/>
      <c r="CN571" s="369"/>
      <c r="CO571" s="369"/>
      <c r="CP571" s="369"/>
      <c r="CQ571" s="369"/>
      <c r="CR571" s="369"/>
      <c r="CS571" s="369"/>
    </row>
    <row r="572" spans="1:97" s="22" customFormat="1">
      <c r="A572"/>
      <c r="B572" s="36"/>
      <c r="C572" s="36"/>
      <c r="D572" s="36"/>
      <c r="E572" s="36"/>
      <c r="F572" s="36"/>
      <c r="G572" s="36"/>
      <c r="H572" s="36"/>
      <c r="I572" s="36"/>
      <c r="J572" s="36"/>
      <c r="K572" s="36"/>
      <c r="L572" s="36"/>
      <c r="M572" s="36"/>
      <c r="N572" s="36"/>
      <c r="O572" s="36"/>
      <c r="P572" s="36"/>
      <c r="Q572" s="36"/>
      <c r="R572" s="36"/>
      <c r="S572" s="36"/>
      <c r="T572" s="36"/>
      <c r="U572" s="36"/>
      <c r="V572" s="36"/>
      <c r="W572" s="36"/>
      <c r="X572" s="36"/>
      <c r="Y572" s="36"/>
      <c r="Z572" s="36"/>
      <c r="AA572" s="36"/>
      <c r="AB572" s="36"/>
      <c r="AD572" s="36"/>
      <c r="AE572" s="59"/>
      <c r="AF572" s="59"/>
      <c r="AG572" s="36"/>
      <c r="BT572" s="267"/>
      <c r="BV572" s="282"/>
      <c r="BW572" s="369"/>
      <c r="BX572" s="369"/>
      <c r="BY572" s="369"/>
      <c r="BZ572" s="369"/>
      <c r="CA572" s="369"/>
      <c r="CB572" s="369"/>
      <c r="CC572" s="369"/>
      <c r="CD572" s="369"/>
      <c r="CE572" s="369"/>
      <c r="CF572" s="369"/>
      <c r="CG572" s="369"/>
      <c r="CH572" s="369"/>
      <c r="CI572" s="369"/>
      <c r="CJ572" s="369"/>
      <c r="CK572" s="369"/>
      <c r="CL572" s="369"/>
      <c r="CM572" s="369"/>
      <c r="CN572" s="369"/>
      <c r="CO572" s="369"/>
      <c r="CP572" s="369"/>
      <c r="CQ572" s="369"/>
      <c r="CR572" s="369"/>
      <c r="CS572" s="369"/>
    </row>
    <row r="573" spans="1:97" s="22" customFormat="1">
      <c r="A573"/>
      <c r="B573" s="36"/>
      <c r="C573" s="36"/>
      <c r="D573" s="36"/>
      <c r="E573" s="36"/>
      <c r="F573" s="36"/>
      <c r="G573" s="36"/>
      <c r="H573" s="36"/>
      <c r="I573" s="36"/>
      <c r="J573" s="36"/>
      <c r="K573" s="36"/>
      <c r="L573" s="36"/>
      <c r="M573" s="36"/>
      <c r="N573" s="36"/>
      <c r="O573" s="36"/>
      <c r="P573" s="36"/>
      <c r="Q573" s="36"/>
      <c r="R573" s="36"/>
      <c r="S573" s="36"/>
      <c r="T573" s="36"/>
      <c r="U573" s="36"/>
      <c r="V573" s="36"/>
      <c r="W573" s="36"/>
      <c r="X573" s="36"/>
      <c r="Y573" s="36"/>
      <c r="Z573" s="36"/>
      <c r="AA573" s="36"/>
      <c r="AB573" s="36"/>
      <c r="AD573" s="36"/>
      <c r="AE573" s="59"/>
      <c r="AF573" s="59"/>
      <c r="AG573" s="36"/>
      <c r="BT573" s="267"/>
      <c r="BV573" s="282"/>
      <c r="BW573" s="369"/>
      <c r="BX573" s="369"/>
      <c r="BY573" s="369"/>
      <c r="BZ573" s="369"/>
      <c r="CA573" s="369"/>
      <c r="CB573" s="369"/>
      <c r="CC573" s="369"/>
      <c r="CD573" s="369"/>
      <c r="CE573" s="369"/>
      <c r="CF573" s="369"/>
      <c r="CG573" s="369"/>
      <c r="CH573" s="369"/>
      <c r="CI573" s="369"/>
      <c r="CJ573" s="369"/>
      <c r="CK573" s="369"/>
      <c r="CL573" s="369"/>
      <c r="CM573" s="369"/>
      <c r="CN573" s="369"/>
      <c r="CO573" s="369"/>
      <c r="CP573" s="369"/>
      <c r="CQ573" s="369"/>
      <c r="CR573" s="369"/>
      <c r="CS573" s="369"/>
    </row>
    <row r="574" spans="1:97" s="22" customFormat="1">
      <c r="A574"/>
      <c r="B574" s="36"/>
      <c r="C574" s="36"/>
      <c r="D574" s="36"/>
      <c r="E574" s="36"/>
      <c r="F574" s="36"/>
      <c r="G574" s="36"/>
      <c r="H574" s="36"/>
      <c r="I574" s="36"/>
      <c r="J574" s="36"/>
      <c r="K574" s="36"/>
      <c r="L574" s="36"/>
      <c r="M574" s="36"/>
      <c r="N574" s="36"/>
      <c r="O574" s="36"/>
      <c r="P574" s="36"/>
      <c r="Q574" s="36"/>
      <c r="R574" s="36"/>
      <c r="S574" s="36"/>
      <c r="T574" s="36"/>
      <c r="U574" s="36"/>
      <c r="V574" s="36"/>
      <c r="W574" s="36"/>
      <c r="X574" s="36"/>
      <c r="Y574" s="36"/>
      <c r="Z574" s="36"/>
      <c r="AA574" s="36"/>
      <c r="AB574" s="36"/>
      <c r="AD574" s="36"/>
      <c r="AE574" s="59"/>
      <c r="AF574" s="59"/>
      <c r="AG574" s="36"/>
      <c r="BT574" s="267"/>
      <c r="BV574" s="282"/>
      <c r="BW574" s="369"/>
      <c r="BX574" s="369"/>
      <c r="BY574" s="369"/>
      <c r="BZ574" s="369"/>
      <c r="CA574" s="369"/>
      <c r="CB574" s="369"/>
      <c r="CC574" s="369"/>
      <c r="CD574" s="369"/>
      <c r="CE574" s="369"/>
      <c r="CF574" s="369"/>
      <c r="CG574" s="369"/>
      <c r="CH574" s="369"/>
      <c r="CI574" s="369"/>
      <c r="CJ574" s="369"/>
      <c r="CK574" s="369"/>
      <c r="CL574" s="369"/>
      <c r="CM574" s="369"/>
      <c r="CN574" s="369"/>
      <c r="CO574" s="369"/>
      <c r="CP574" s="369"/>
      <c r="CQ574" s="369"/>
      <c r="CR574" s="369"/>
      <c r="CS574" s="369"/>
    </row>
    <row r="575" spans="1:97" s="22" customFormat="1">
      <c r="A575"/>
      <c r="B575" s="36"/>
      <c r="C575" s="36"/>
      <c r="D575" s="36"/>
      <c r="E575" s="36"/>
      <c r="F575" s="36"/>
      <c r="G575" s="36"/>
      <c r="H575" s="36"/>
      <c r="I575" s="36"/>
      <c r="J575" s="36"/>
      <c r="K575" s="36"/>
      <c r="L575" s="36"/>
      <c r="M575" s="36"/>
      <c r="N575" s="36"/>
      <c r="O575" s="36"/>
      <c r="P575" s="36"/>
      <c r="Q575" s="36"/>
      <c r="R575" s="36"/>
      <c r="S575" s="36"/>
      <c r="T575" s="36"/>
      <c r="U575" s="36"/>
      <c r="V575" s="36"/>
      <c r="W575" s="36"/>
      <c r="X575" s="36"/>
      <c r="Y575" s="36"/>
      <c r="Z575" s="36"/>
      <c r="AA575" s="36"/>
      <c r="AB575" s="36"/>
      <c r="AD575" s="36"/>
      <c r="AE575" s="59"/>
      <c r="AF575" s="59"/>
      <c r="AG575" s="36"/>
      <c r="BT575" s="267"/>
      <c r="BV575" s="282"/>
      <c r="BW575" s="369"/>
      <c r="BX575" s="369"/>
      <c r="BY575" s="369"/>
      <c r="BZ575" s="369"/>
      <c r="CA575" s="369"/>
      <c r="CB575" s="369"/>
      <c r="CC575" s="369"/>
      <c r="CD575" s="369"/>
      <c r="CE575" s="369"/>
      <c r="CF575" s="369"/>
      <c r="CG575" s="369"/>
      <c r="CH575" s="369"/>
      <c r="CI575" s="369"/>
      <c r="CJ575" s="369"/>
      <c r="CK575" s="369"/>
      <c r="CL575" s="369"/>
      <c r="CM575" s="369"/>
      <c r="CN575" s="369"/>
      <c r="CO575" s="369"/>
      <c r="CP575" s="369"/>
      <c r="CQ575" s="369"/>
      <c r="CR575" s="369"/>
      <c r="CS575" s="369"/>
    </row>
    <row r="576" spans="1:97" s="22" customFormat="1">
      <c r="A576"/>
      <c r="B576" s="36"/>
      <c r="C576" s="36"/>
      <c r="D576" s="36"/>
      <c r="E576" s="36"/>
      <c r="F576" s="36"/>
      <c r="G576" s="36"/>
      <c r="H576" s="36"/>
      <c r="I576" s="36"/>
      <c r="J576" s="36"/>
      <c r="K576" s="36"/>
      <c r="L576" s="36"/>
      <c r="M576" s="36"/>
      <c r="N576" s="36"/>
      <c r="O576" s="36"/>
      <c r="P576" s="36"/>
      <c r="Q576" s="36"/>
      <c r="R576" s="36"/>
      <c r="S576" s="36"/>
      <c r="T576" s="36"/>
      <c r="U576" s="36"/>
      <c r="V576" s="36"/>
      <c r="W576" s="36"/>
      <c r="X576" s="36"/>
      <c r="Y576" s="36"/>
      <c r="Z576" s="36"/>
      <c r="AA576" s="36"/>
      <c r="AB576" s="36"/>
      <c r="AD576" s="36"/>
      <c r="AE576" s="59"/>
      <c r="AF576" s="59"/>
      <c r="AG576" s="36"/>
      <c r="BT576" s="267"/>
      <c r="BV576" s="282"/>
      <c r="BW576" s="369"/>
      <c r="BX576" s="369"/>
      <c r="BY576" s="369"/>
      <c r="BZ576" s="369"/>
      <c r="CA576" s="369"/>
      <c r="CB576" s="369"/>
      <c r="CC576" s="369"/>
      <c r="CD576" s="369"/>
      <c r="CE576" s="369"/>
      <c r="CF576" s="369"/>
      <c r="CG576" s="369"/>
      <c r="CH576" s="369"/>
      <c r="CI576" s="369"/>
      <c r="CJ576" s="369"/>
      <c r="CK576" s="369"/>
      <c r="CL576" s="369"/>
      <c r="CM576" s="369"/>
      <c r="CN576" s="369"/>
      <c r="CO576" s="369"/>
      <c r="CP576" s="369"/>
      <c r="CQ576" s="369"/>
      <c r="CR576" s="369"/>
      <c r="CS576" s="369"/>
    </row>
    <row r="577" spans="1:97" s="22" customFormat="1">
      <c r="A577"/>
      <c r="B577" s="36"/>
      <c r="C577" s="36"/>
      <c r="D577" s="36"/>
      <c r="E577" s="36"/>
      <c r="F577" s="36"/>
      <c r="G577" s="36"/>
      <c r="H577" s="36"/>
      <c r="I577" s="36"/>
      <c r="J577" s="36"/>
      <c r="K577" s="36"/>
      <c r="L577" s="36"/>
      <c r="M577" s="36"/>
      <c r="N577" s="36"/>
      <c r="O577" s="36"/>
      <c r="P577" s="36"/>
      <c r="Q577" s="36"/>
      <c r="R577" s="36"/>
      <c r="S577" s="36"/>
      <c r="T577" s="36"/>
      <c r="U577" s="36"/>
      <c r="V577" s="36"/>
      <c r="W577" s="36"/>
      <c r="X577" s="36"/>
      <c r="Y577" s="36"/>
      <c r="Z577" s="36"/>
      <c r="AA577" s="36"/>
      <c r="AB577" s="36"/>
      <c r="AD577" s="36"/>
      <c r="AE577" s="59"/>
      <c r="AF577" s="59"/>
      <c r="AG577" s="36"/>
      <c r="BT577" s="267"/>
      <c r="BV577" s="282"/>
      <c r="BW577" s="369"/>
      <c r="BX577" s="369"/>
      <c r="BY577" s="369"/>
      <c r="BZ577" s="369"/>
      <c r="CA577" s="369"/>
      <c r="CB577" s="369"/>
      <c r="CC577" s="369"/>
      <c r="CD577" s="369"/>
      <c r="CE577" s="369"/>
      <c r="CF577" s="369"/>
      <c r="CG577" s="369"/>
      <c r="CH577" s="369"/>
      <c r="CI577" s="369"/>
      <c r="CJ577" s="369"/>
      <c r="CK577" s="369"/>
      <c r="CL577" s="369"/>
      <c r="CM577" s="369"/>
      <c r="CN577" s="369"/>
      <c r="CO577" s="369"/>
      <c r="CP577" s="369"/>
      <c r="CQ577" s="369"/>
      <c r="CR577" s="369"/>
      <c r="CS577" s="369"/>
    </row>
    <row r="578" spans="1:97" s="22" customFormat="1">
      <c r="A578"/>
      <c r="B578" s="36"/>
      <c r="C578" s="36"/>
      <c r="D578" s="36"/>
      <c r="E578" s="36"/>
      <c r="F578" s="36"/>
      <c r="G578" s="36"/>
      <c r="H578" s="36"/>
      <c r="I578" s="36"/>
      <c r="J578" s="36"/>
      <c r="K578" s="36"/>
      <c r="L578" s="36"/>
      <c r="M578" s="36"/>
      <c r="N578" s="36"/>
      <c r="O578" s="36"/>
      <c r="P578" s="36"/>
      <c r="Q578" s="36"/>
      <c r="R578" s="36"/>
      <c r="S578" s="36"/>
      <c r="T578" s="36"/>
      <c r="U578" s="36"/>
      <c r="V578" s="36"/>
      <c r="W578" s="36"/>
      <c r="X578" s="36"/>
      <c r="Y578" s="36"/>
      <c r="Z578" s="36"/>
      <c r="AA578" s="36"/>
      <c r="AB578" s="36"/>
      <c r="AD578" s="36"/>
      <c r="AE578" s="59"/>
      <c r="AF578" s="59"/>
      <c r="AG578" s="36"/>
      <c r="BT578" s="267"/>
      <c r="BV578" s="282"/>
      <c r="BW578" s="369"/>
      <c r="BX578" s="369"/>
      <c r="BY578" s="369"/>
      <c r="BZ578" s="369"/>
      <c r="CA578" s="369"/>
      <c r="CB578" s="369"/>
      <c r="CC578" s="369"/>
      <c r="CD578" s="369"/>
      <c r="CE578" s="369"/>
      <c r="CF578" s="369"/>
      <c r="CG578" s="369"/>
      <c r="CH578" s="369"/>
      <c r="CI578" s="369"/>
      <c r="CJ578" s="369"/>
      <c r="CK578" s="369"/>
      <c r="CL578" s="369"/>
      <c r="CM578" s="369"/>
      <c r="CN578" s="369"/>
      <c r="CO578" s="369"/>
      <c r="CP578" s="369"/>
      <c r="CQ578" s="369"/>
      <c r="CR578" s="369"/>
      <c r="CS578" s="369"/>
    </row>
    <row r="579" spans="1:97" s="22" customFormat="1">
      <c r="A579"/>
      <c r="B579" s="36"/>
      <c r="C579" s="36"/>
      <c r="D579" s="36"/>
      <c r="E579" s="36"/>
      <c r="F579" s="36"/>
      <c r="G579" s="36"/>
      <c r="H579" s="36"/>
      <c r="I579" s="36"/>
      <c r="J579" s="36"/>
      <c r="K579" s="36"/>
      <c r="L579" s="36"/>
      <c r="M579" s="36"/>
      <c r="N579" s="36"/>
      <c r="O579" s="36"/>
      <c r="P579" s="36"/>
      <c r="Q579" s="36"/>
      <c r="R579" s="36"/>
      <c r="S579" s="36"/>
      <c r="T579" s="36"/>
      <c r="U579" s="36"/>
      <c r="V579" s="36"/>
      <c r="W579" s="36"/>
      <c r="X579" s="36"/>
      <c r="Y579" s="36"/>
      <c r="Z579" s="36"/>
      <c r="AA579" s="36"/>
      <c r="AB579" s="36"/>
      <c r="AD579" s="36"/>
      <c r="AE579" s="59"/>
      <c r="AF579" s="59"/>
      <c r="AG579" s="36"/>
      <c r="BT579" s="267"/>
      <c r="BV579" s="282"/>
      <c r="BW579" s="369"/>
      <c r="BX579" s="369"/>
      <c r="BY579" s="369"/>
      <c r="BZ579" s="369"/>
      <c r="CA579" s="369"/>
      <c r="CB579" s="369"/>
      <c r="CC579" s="369"/>
      <c r="CD579" s="369"/>
      <c r="CE579" s="369"/>
      <c r="CF579" s="369"/>
      <c r="CG579" s="369"/>
      <c r="CH579" s="369"/>
      <c r="CI579" s="369"/>
      <c r="CJ579" s="369"/>
      <c r="CK579" s="369"/>
      <c r="CL579" s="369"/>
      <c r="CM579" s="369"/>
      <c r="CN579" s="369"/>
      <c r="CO579" s="369"/>
      <c r="CP579" s="369"/>
      <c r="CQ579" s="369"/>
      <c r="CR579" s="369"/>
      <c r="CS579" s="369"/>
    </row>
    <row r="580" spans="1:97" s="22" customFormat="1">
      <c r="A580"/>
      <c r="B580" s="36"/>
      <c r="C580" s="36"/>
      <c r="D580" s="36"/>
      <c r="E580" s="36"/>
      <c r="F580" s="36"/>
      <c r="G580" s="36"/>
      <c r="H580" s="36"/>
      <c r="I580" s="36"/>
      <c r="J580" s="36"/>
      <c r="K580" s="36"/>
      <c r="L580" s="36"/>
      <c r="M580" s="36"/>
      <c r="N580" s="36"/>
      <c r="O580" s="36"/>
      <c r="P580" s="36"/>
      <c r="Q580" s="36"/>
      <c r="R580" s="36"/>
      <c r="S580" s="36"/>
      <c r="T580" s="36"/>
      <c r="U580" s="36"/>
      <c r="V580" s="36"/>
      <c r="W580" s="36"/>
      <c r="X580" s="36"/>
      <c r="Y580" s="36"/>
      <c r="Z580" s="36"/>
      <c r="AA580" s="36"/>
      <c r="AB580" s="36"/>
      <c r="AD580" s="36"/>
      <c r="AE580" s="59"/>
      <c r="AF580" s="59"/>
      <c r="AG580" s="36"/>
      <c r="BT580" s="267"/>
      <c r="BV580" s="282"/>
      <c r="BW580" s="369"/>
      <c r="BX580" s="369"/>
      <c r="BY580" s="369"/>
      <c r="BZ580" s="369"/>
      <c r="CA580" s="369"/>
      <c r="CB580" s="369"/>
      <c r="CC580" s="369"/>
      <c r="CD580" s="369"/>
      <c r="CE580" s="369"/>
      <c r="CF580" s="369"/>
      <c r="CG580" s="369"/>
      <c r="CH580" s="369"/>
      <c r="CI580" s="369"/>
      <c r="CJ580" s="369"/>
      <c r="CK580" s="369"/>
      <c r="CL580" s="369"/>
      <c r="CM580" s="369"/>
      <c r="CN580" s="369"/>
      <c r="CO580" s="369"/>
      <c r="CP580" s="369"/>
      <c r="CQ580" s="369"/>
      <c r="CR580" s="369"/>
      <c r="CS580" s="369"/>
    </row>
    <row r="581" spans="1:97" s="22" customFormat="1">
      <c r="A581"/>
      <c r="B581" s="36"/>
      <c r="C581" s="36"/>
      <c r="D581" s="36"/>
      <c r="E581" s="36"/>
      <c r="F581" s="36"/>
      <c r="G581" s="36"/>
      <c r="H581" s="36"/>
      <c r="I581" s="36"/>
      <c r="J581" s="36"/>
      <c r="K581" s="36"/>
      <c r="L581" s="36"/>
      <c r="M581" s="36"/>
      <c r="N581" s="36"/>
      <c r="O581" s="36"/>
      <c r="P581" s="36"/>
      <c r="Q581" s="36"/>
      <c r="R581" s="36"/>
      <c r="S581" s="36"/>
      <c r="T581" s="36"/>
      <c r="U581" s="36"/>
      <c r="V581" s="36"/>
      <c r="W581" s="36"/>
      <c r="X581" s="36"/>
      <c r="Y581" s="36"/>
      <c r="Z581" s="36"/>
      <c r="AA581" s="36"/>
      <c r="AB581" s="36"/>
      <c r="AD581" s="36"/>
      <c r="AE581" s="59"/>
      <c r="AF581" s="59"/>
      <c r="AG581" s="36"/>
      <c r="BT581" s="267"/>
      <c r="BV581" s="282"/>
      <c r="BW581" s="369"/>
      <c r="BX581" s="369"/>
      <c r="BY581" s="369"/>
      <c r="BZ581" s="369"/>
      <c r="CA581" s="369"/>
      <c r="CB581" s="369"/>
      <c r="CC581" s="369"/>
      <c r="CD581" s="369"/>
      <c r="CE581" s="369"/>
      <c r="CF581" s="369"/>
      <c r="CG581" s="369"/>
      <c r="CH581" s="369"/>
      <c r="CI581" s="369"/>
      <c r="CJ581" s="369"/>
      <c r="CK581" s="369"/>
      <c r="CL581" s="369"/>
      <c r="CM581" s="369"/>
      <c r="CN581" s="369"/>
      <c r="CO581" s="369"/>
      <c r="CP581" s="369"/>
      <c r="CQ581" s="369"/>
      <c r="CR581" s="369"/>
      <c r="CS581" s="369"/>
    </row>
    <row r="582" spans="1:97" s="22" customFormat="1">
      <c r="A582"/>
      <c r="B582" s="36"/>
      <c r="C582" s="36"/>
      <c r="D582" s="36"/>
      <c r="E582" s="36"/>
      <c r="F582" s="36"/>
      <c r="G582" s="36"/>
      <c r="H582" s="36"/>
      <c r="I582" s="36"/>
      <c r="J582" s="36"/>
      <c r="K582" s="36"/>
      <c r="L582" s="36"/>
      <c r="M582" s="36"/>
      <c r="N582" s="36"/>
      <c r="O582" s="36"/>
      <c r="P582" s="36"/>
      <c r="Q582" s="36"/>
      <c r="R582" s="36"/>
      <c r="S582" s="36"/>
      <c r="T582" s="36"/>
      <c r="U582" s="36"/>
      <c r="V582" s="36"/>
      <c r="W582" s="36"/>
      <c r="X582" s="36"/>
      <c r="Y582" s="36"/>
      <c r="Z582" s="36"/>
      <c r="AA582" s="36"/>
      <c r="AB582" s="36"/>
      <c r="AD582" s="36"/>
      <c r="AE582" s="59"/>
      <c r="AF582" s="59"/>
      <c r="AG582" s="36"/>
      <c r="BT582" s="267"/>
      <c r="BV582" s="282"/>
      <c r="BW582" s="369"/>
      <c r="BX582" s="369"/>
      <c r="BY582" s="369"/>
      <c r="BZ582" s="369"/>
      <c r="CA582" s="369"/>
      <c r="CB582" s="369"/>
      <c r="CC582" s="369"/>
      <c r="CD582" s="369"/>
      <c r="CE582" s="369"/>
      <c r="CF582" s="369"/>
      <c r="CG582" s="369"/>
      <c r="CH582" s="369"/>
      <c r="CI582" s="369"/>
      <c r="CJ582" s="369"/>
      <c r="CK582" s="369"/>
      <c r="CL582" s="369"/>
      <c r="CM582" s="369"/>
      <c r="CN582" s="369"/>
      <c r="CO582" s="369"/>
      <c r="CP582" s="369"/>
      <c r="CQ582" s="369"/>
      <c r="CR582" s="369"/>
      <c r="CS582" s="369"/>
    </row>
    <row r="583" spans="1:97" s="22" customFormat="1">
      <c r="A583"/>
      <c r="B583" s="36"/>
      <c r="C583" s="36"/>
      <c r="D583" s="36"/>
      <c r="E583" s="36"/>
      <c r="F583" s="36"/>
      <c r="G583" s="36"/>
      <c r="H583" s="36"/>
      <c r="I583" s="36"/>
      <c r="J583" s="36"/>
      <c r="K583" s="36"/>
      <c r="L583" s="36"/>
      <c r="M583" s="36"/>
      <c r="N583" s="36"/>
      <c r="O583" s="36"/>
      <c r="P583" s="36"/>
      <c r="Q583" s="36"/>
      <c r="R583" s="36"/>
      <c r="S583" s="36"/>
      <c r="T583" s="36"/>
      <c r="U583" s="36"/>
      <c r="V583" s="36"/>
      <c r="W583" s="36"/>
      <c r="X583" s="36"/>
      <c r="Y583" s="36"/>
      <c r="Z583" s="36"/>
      <c r="AA583" s="36"/>
      <c r="AB583" s="36"/>
      <c r="AD583" s="36"/>
      <c r="AE583" s="59"/>
      <c r="AF583" s="59"/>
      <c r="AG583" s="36"/>
      <c r="BT583" s="267"/>
      <c r="BV583" s="282"/>
      <c r="BW583" s="369"/>
      <c r="BX583" s="369"/>
      <c r="BY583" s="369"/>
      <c r="BZ583" s="369"/>
      <c r="CA583" s="369"/>
      <c r="CB583" s="369"/>
      <c r="CC583" s="369"/>
      <c r="CD583" s="369"/>
      <c r="CE583" s="369"/>
      <c r="CF583" s="369"/>
      <c r="CG583" s="369"/>
      <c r="CH583" s="369"/>
      <c r="CI583" s="369"/>
      <c r="CJ583" s="369"/>
      <c r="CK583" s="369"/>
      <c r="CL583" s="369"/>
      <c r="CM583" s="369"/>
      <c r="CN583" s="369"/>
      <c r="CO583" s="369"/>
      <c r="CP583" s="369"/>
      <c r="CQ583" s="369"/>
      <c r="CR583" s="369"/>
      <c r="CS583" s="369"/>
    </row>
    <row r="584" spans="1:97" s="22" customFormat="1">
      <c r="A584"/>
      <c r="B584" s="36"/>
      <c r="C584" s="36"/>
      <c r="D584" s="36"/>
      <c r="E584" s="36"/>
      <c r="F584" s="36"/>
      <c r="G584" s="36"/>
      <c r="H584" s="36"/>
      <c r="I584" s="36"/>
      <c r="J584" s="36"/>
      <c r="K584" s="36"/>
      <c r="L584" s="36"/>
      <c r="M584" s="36"/>
      <c r="N584" s="36"/>
      <c r="O584" s="36"/>
      <c r="P584" s="36"/>
      <c r="Q584" s="36"/>
      <c r="R584" s="36"/>
      <c r="S584" s="36"/>
      <c r="T584" s="36"/>
      <c r="U584" s="36"/>
      <c r="V584" s="36"/>
      <c r="W584" s="36"/>
      <c r="X584" s="36"/>
      <c r="Y584" s="36"/>
      <c r="Z584" s="36"/>
      <c r="AA584" s="36"/>
      <c r="AB584" s="36"/>
      <c r="AD584" s="36"/>
      <c r="AE584" s="59"/>
      <c r="AF584" s="59"/>
      <c r="AG584" s="36"/>
      <c r="BT584" s="267"/>
      <c r="BV584" s="282"/>
      <c r="BW584" s="369"/>
      <c r="BX584" s="369"/>
      <c r="BY584" s="369"/>
      <c r="BZ584" s="369"/>
      <c r="CA584" s="369"/>
      <c r="CB584" s="369"/>
      <c r="CC584" s="369"/>
      <c r="CD584" s="369"/>
      <c r="CE584" s="369"/>
      <c r="CF584" s="369"/>
      <c r="CG584" s="369"/>
      <c r="CH584" s="369"/>
      <c r="CI584" s="369"/>
      <c r="CJ584" s="369"/>
      <c r="CK584" s="369"/>
      <c r="CL584" s="369"/>
      <c r="CM584" s="369"/>
      <c r="CN584" s="369"/>
      <c r="CO584" s="369"/>
      <c r="CP584" s="369"/>
      <c r="CQ584" s="369"/>
      <c r="CR584" s="369"/>
      <c r="CS584" s="369"/>
    </row>
    <row r="585" spans="1:97" s="22" customFormat="1">
      <c r="A585"/>
      <c r="B585" s="36"/>
      <c r="C585" s="36"/>
      <c r="D585" s="36"/>
      <c r="E585" s="36"/>
      <c r="F585" s="36"/>
      <c r="G585" s="36"/>
      <c r="H585" s="36"/>
      <c r="I585" s="36"/>
      <c r="J585" s="36"/>
      <c r="K585" s="36"/>
      <c r="L585" s="36"/>
      <c r="M585" s="36"/>
      <c r="N585" s="36"/>
      <c r="O585" s="36"/>
      <c r="P585" s="36"/>
      <c r="Q585" s="36"/>
      <c r="R585" s="36"/>
      <c r="S585" s="36"/>
      <c r="T585" s="36"/>
      <c r="U585" s="36"/>
      <c r="V585" s="36"/>
      <c r="W585" s="36"/>
      <c r="X585" s="36"/>
      <c r="Y585" s="36"/>
      <c r="Z585" s="36"/>
      <c r="AA585" s="36"/>
      <c r="AB585" s="36"/>
      <c r="AD585" s="36"/>
      <c r="AE585" s="59"/>
      <c r="AF585" s="59"/>
      <c r="AG585" s="36"/>
      <c r="BT585" s="267"/>
      <c r="BV585" s="282"/>
      <c r="BW585" s="369"/>
      <c r="BX585" s="369"/>
      <c r="BY585" s="369"/>
      <c r="BZ585" s="369"/>
      <c r="CA585" s="369"/>
      <c r="CB585" s="369"/>
      <c r="CC585" s="369"/>
      <c r="CD585" s="369"/>
      <c r="CE585" s="369"/>
      <c r="CF585" s="369"/>
      <c r="CG585" s="369"/>
      <c r="CH585" s="369"/>
      <c r="CI585" s="369"/>
      <c r="CJ585" s="369"/>
      <c r="CK585" s="369"/>
      <c r="CL585" s="369"/>
      <c r="CM585" s="369"/>
      <c r="CN585" s="369"/>
      <c r="CO585" s="369"/>
      <c r="CP585" s="369"/>
      <c r="CQ585" s="369"/>
      <c r="CR585" s="369"/>
      <c r="CS585" s="369"/>
    </row>
    <row r="586" spans="1:97" s="22" customFormat="1">
      <c r="A586"/>
      <c r="B586" s="36"/>
      <c r="C586" s="36"/>
      <c r="D586" s="36"/>
      <c r="E586" s="36"/>
      <c r="F586" s="36"/>
      <c r="G586" s="36"/>
      <c r="H586" s="36"/>
      <c r="I586" s="36"/>
      <c r="J586" s="36"/>
      <c r="K586" s="36"/>
      <c r="L586" s="36"/>
      <c r="M586" s="36"/>
      <c r="N586" s="36"/>
      <c r="O586" s="36"/>
      <c r="P586" s="36"/>
      <c r="Q586" s="36"/>
      <c r="R586" s="36"/>
      <c r="S586" s="36"/>
      <c r="T586" s="36"/>
      <c r="U586" s="36"/>
      <c r="V586" s="36"/>
      <c r="W586" s="36"/>
      <c r="X586" s="36"/>
      <c r="Y586" s="36"/>
      <c r="Z586" s="36"/>
      <c r="AA586" s="36"/>
      <c r="AB586" s="36"/>
      <c r="AD586" s="36"/>
      <c r="AE586" s="59"/>
      <c r="AF586" s="59"/>
      <c r="AG586" s="36"/>
      <c r="BT586" s="267"/>
      <c r="BV586" s="282"/>
      <c r="BW586" s="369"/>
      <c r="BX586" s="369"/>
      <c r="BY586" s="369"/>
      <c r="BZ586" s="369"/>
      <c r="CA586" s="369"/>
      <c r="CB586" s="369"/>
      <c r="CC586" s="369"/>
      <c r="CD586" s="369"/>
      <c r="CE586" s="369"/>
      <c r="CF586" s="369"/>
      <c r="CG586" s="369"/>
      <c r="CH586" s="369"/>
      <c r="CI586" s="369"/>
      <c r="CJ586" s="369"/>
      <c r="CK586" s="369"/>
      <c r="CL586" s="369"/>
      <c r="CM586" s="369"/>
      <c r="CN586" s="369"/>
      <c r="CO586" s="369"/>
      <c r="CP586" s="369"/>
      <c r="CQ586" s="369"/>
      <c r="CR586" s="369"/>
      <c r="CS586" s="369"/>
    </row>
    <row r="587" spans="1:97" s="22" customFormat="1">
      <c r="A587"/>
      <c r="B587" s="36"/>
      <c r="C587" s="36"/>
      <c r="D587" s="36"/>
      <c r="E587" s="36"/>
      <c r="F587" s="36"/>
      <c r="G587" s="36"/>
      <c r="H587" s="36"/>
      <c r="I587" s="36"/>
      <c r="J587" s="36"/>
      <c r="K587" s="36"/>
      <c r="L587" s="36"/>
      <c r="M587" s="36"/>
      <c r="N587" s="36"/>
      <c r="O587" s="36"/>
      <c r="P587" s="36"/>
      <c r="Q587" s="36"/>
      <c r="R587" s="36"/>
      <c r="S587" s="36"/>
      <c r="T587" s="36"/>
      <c r="U587" s="36"/>
      <c r="V587" s="36"/>
      <c r="W587" s="36"/>
      <c r="X587" s="36"/>
      <c r="Y587" s="36"/>
      <c r="Z587" s="36"/>
      <c r="AA587" s="36"/>
      <c r="AB587" s="36"/>
      <c r="AD587" s="36"/>
      <c r="AE587" s="59"/>
      <c r="AF587" s="59"/>
      <c r="AG587" s="36"/>
      <c r="BT587" s="267"/>
      <c r="BV587" s="282"/>
      <c r="BW587" s="369"/>
      <c r="BX587" s="369"/>
      <c r="BY587" s="369"/>
      <c r="BZ587" s="369"/>
      <c r="CA587" s="369"/>
      <c r="CB587" s="369"/>
      <c r="CC587" s="369"/>
      <c r="CD587" s="369"/>
      <c r="CE587" s="369"/>
      <c r="CF587" s="369"/>
      <c r="CG587" s="369"/>
      <c r="CH587" s="369"/>
      <c r="CI587" s="369"/>
      <c r="CJ587" s="369"/>
      <c r="CK587" s="369"/>
      <c r="CL587" s="369"/>
      <c r="CM587" s="369"/>
      <c r="CN587" s="369"/>
      <c r="CO587" s="369"/>
      <c r="CP587" s="369"/>
      <c r="CQ587" s="369"/>
      <c r="CR587" s="369"/>
      <c r="CS587" s="369"/>
    </row>
    <row r="588" spans="1:97" s="22" customFormat="1">
      <c r="A588"/>
      <c r="B588" s="36"/>
      <c r="C588" s="36"/>
      <c r="D588" s="36"/>
      <c r="E588" s="36"/>
      <c r="F588" s="36"/>
      <c r="G588" s="36"/>
      <c r="H588" s="36"/>
      <c r="I588" s="36"/>
      <c r="J588" s="36"/>
      <c r="K588" s="36"/>
      <c r="L588" s="36"/>
      <c r="M588" s="36"/>
      <c r="N588" s="36"/>
      <c r="O588" s="36"/>
      <c r="P588" s="36"/>
      <c r="Q588" s="36"/>
      <c r="R588" s="36"/>
      <c r="S588" s="36"/>
      <c r="T588" s="36"/>
      <c r="U588" s="36"/>
      <c r="V588" s="36"/>
      <c r="W588" s="36"/>
      <c r="X588" s="36"/>
      <c r="Y588" s="36"/>
      <c r="Z588" s="36"/>
      <c r="AA588" s="36"/>
      <c r="AB588" s="36"/>
      <c r="AD588" s="36"/>
      <c r="AE588" s="59"/>
      <c r="AF588" s="59"/>
      <c r="AG588" s="36"/>
      <c r="BT588" s="267"/>
      <c r="BV588" s="282"/>
      <c r="BW588" s="369"/>
      <c r="BX588" s="369"/>
      <c r="BY588" s="369"/>
      <c r="BZ588" s="369"/>
      <c r="CA588" s="369"/>
      <c r="CB588" s="369"/>
      <c r="CC588" s="369"/>
      <c r="CD588" s="369"/>
      <c r="CE588" s="369"/>
      <c r="CF588" s="369"/>
      <c r="CG588" s="369"/>
      <c r="CH588" s="369"/>
      <c r="CI588" s="369"/>
      <c r="CJ588" s="369"/>
      <c r="CK588" s="369"/>
      <c r="CL588" s="369"/>
      <c r="CM588" s="369"/>
      <c r="CN588" s="369"/>
      <c r="CO588" s="369"/>
      <c r="CP588" s="369"/>
      <c r="CQ588" s="369"/>
      <c r="CR588" s="369"/>
      <c r="CS588" s="369"/>
    </row>
    <row r="589" spans="1:97" s="22" customFormat="1">
      <c r="A589"/>
      <c r="B589" s="36"/>
      <c r="C589" s="36"/>
      <c r="D589" s="36"/>
      <c r="E589" s="36"/>
      <c r="F589" s="36"/>
      <c r="G589" s="36"/>
      <c r="H589" s="36"/>
      <c r="I589" s="36"/>
      <c r="J589" s="36"/>
      <c r="K589" s="36"/>
      <c r="L589" s="36"/>
      <c r="M589" s="36"/>
      <c r="N589" s="36"/>
      <c r="O589" s="36"/>
      <c r="P589" s="36"/>
      <c r="Q589" s="36"/>
      <c r="R589" s="36"/>
      <c r="S589" s="36"/>
      <c r="T589" s="36"/>
      <c r="U589" s="36"/>
      <c r="V589" s="36"/>
      <c r="W589" s="36"/>
      <c r="X589" s="36"/>
      <c r="Y589" s="36"/>
      <c r="Z589" s="36"/>
      <c r="AA589" s="36"/>
      <c r="AB589" s="36"/>
      <c r="AD589" s="36"/>
      <c r="AE589" s="59"/>
      <c r="AF589" s="59"/>
      <c r="AG589" s="36"/>
      <c r="BT589" s="267"/>
      <c r="BV589" s="282"/>
      <c r="BW589" s="369"/>
      <c r="BX589" s="369"/>
      <c r="BY589" s="369"/>
      <c r="BZ589" s="369"/>
      <c r="CA589" s="369"/>
      <c r="CB589" s="369"/>
      <c r="CC589" s="369"/>
      <c r="CD589" s="369"/>
      <c r="CE589" s="369"/>
      <c r="CF589" s="369"/>
      <c r="CG589" s="369"/>
      <c r="CH589" s="369"/>
      <c r="CI589" s="369"/>
      <c r="CJ589" s="369"/>
      <c r="CK589" s="369"/>
      <c r="CL589" s="369"/>
      <c r="CM589" s="369"/>
      <c r="CN589" s="369"/>
      <c r="CO589" s="369"/>
      <c r="CP589" s="369"/>
      <c r="CQ589" s="369"/>
      <c r="CR589" s="369"/>
      <c r="CS589" s="369"/>
    </row>
    <row r="590" spans="1:97" s="22" customFormat="1">
      <c r="A590"/>
      <c r="B590" s="36"/>
      <c r="C590" s="36"/>
      <c r="D590" s="36"/>
      <c r="E590" s="36"/>
      <c r="F590" s="36"/>
      <c r="G590" s="36"/>
      <c r="H590" s="36"/>
      <c r="I590" s="36"/>
      <c r="J590" s="36"/>
      <c r="K590" s="36"/>
      <c r="L590" s="36"/>
      <c r="M590" s="36"/>
      <c r="N590" s="36"/>
      <c r="O590" s="36"/>
      <c r="P590" s="36"/>
      <c r="Q590" s="36"/>
      <c r="R590" s="36"/>
      <c r="S590" s="36"/>
      <c r="T590" s="36"/>
      <c r="U590" s="36"/>
      <c r="V590" s="36"/>
      <c r="W590" s="36"/>
      <c r="X590" s="36"/>
      <c r="Y590" s="36"/>
      <c r="Z590" s="36"/>
      <c r="AA590" s="36"/>
      <c r="AB590" s="36"/>
      <c r="AD590" s="36"/>
      <c r="AE590" s="59"/>
      <c r="AF590" s="59"/>
      <c r="AG590" s="36"/>
      <c r="BT590" s="267"/>
      <c r="BV590" s="282"/>
      <c r="BW590" s="369"/>
      <c r="BX590" s="369"/>
      <c r="BY590" s="369"/>
      <c r="BZ590" s="369"/>
      <c r="CA590" s="369"/>
      <c r="CB590" s="369"/>
      <c r="CC590" s="369"/>
      <c r="CD590" s="369"/>
      <c r="CE590" s="369"/>
      <c r="CF590" s="369"/>
      <c r="CG590" s="369"/>
      <c r="CH590" s="369"/>
      <c r="CI590" s="369"/>
      <c r="CJ590" s="369"/>
      <c r="CK590" s="369"/>
      <c r="CL590" s="369"/>
      <c r="CM590" s="369"/>
      <c r="CN590" s="369"/>
      <c r="CO590" s="369"/>
      <c r="CP590" s="369"/>
      <c r="CQ590" s="369"/>
      <c r="CR590" s="369"/>
      <c r="CS590" s="369"/>
    </row>
    <row r="591" spans="1:97" s="22" customFormat="1">
      <c r="A591"/>
      <c r="B591" s="36"/>
      <c r="C591" s="36"/>
      <c r="D591" s="36"/>
      <c r="E591" s="36"/>
      <c r="F591" s="36"/>
      <c r="G591" s="36"/>
      <c r="H591" s="36"/>
      <c r="I591" s="36"/>
      <c r="J591" s="36"/>
      <c r="K591" s="36"/>
      <c r="L591" s="36"/>
      <c r="M591" s="36"/>
      <c r="N591" s="36"/>
      <c r="O591" s="36"/>
      <c r="P591" s="36"/>
      <c r="Q591" s="36"/>
      <c r="R591" s="36"/>
      <c r="S591" s="36"/>
      <c r="T591" s="36"/>
      <c r="U591" s="36"/>
      <c r="V591" s="36"/>
      <c r="W591" s="36"/>
      <c r="X591" s="36"/>
      <c r="Y591" s="36"/>
      <c r="Z591" s="36"/>
      <c r="AA591" s="36"/>
      <c r="AB591" s="36"/>
      <c r="AD591" s="36"/>
      <c r="AE591" s="59"/>
      <c r="AF591" s="59"/>
      <c r="AG591" s="36"/>
      <c r="BT591" s="267"/>
      <c r="BV591" s="282"/>
      <c r="BW591" s="369"/>
      <c r="BX591" s="369"/>
      <c r="BY591" s="369"/>
      <c r="BZ591" s="369"/>
      <c r="CA591" s="369"/>
      <c r="CB591" s="369"/>
      <c r="CC591" s="369"/>
      <c r="CD591" s="369"/>
      <c r="CE591" s="369"/>
      <c r="CF591" s="369"/>
      <c r="CG591" s="369"/>
      <c r="CH591" s="369"/>
      <c r="CI591" s="369"/>
      <c r="CJ591" s="369"/>
      <c r="CK591" s="369"/>
      <c r="CL591" s="369"/>
      <c r="CM591" s="369"/>
      <c r="CN591" s="369"/>
      <c r="CO591" s="369"/>
      <c r="CP591" s="369"/>
      <c r="CQ591" s="369"/>
      <c r="CR591" s="369"/>
      <c r="CS591" s="369"/>
    </row>
    <row r="592" spans="1:97" s="22" customFormat="1">
      <c r="A592"/>
      <c r="B592" s="36"/>
      <c r="C592" s="36"/>
      <c r="D592" s="36"/>
      <c r="E592" s="36"/>
      <c r="F592" s="36"/>
      <c r="G592" s="36"/>
      <c r="H592" s="36"/>
      <c r="I592" s="36"/>
      <c r="J592" s="36"/>
      <c r="K592" s="36"/>
      <c r="L592" s="36"/>
      <c r="M592" s="36"/>
      <c r="N592" s="36"/>
      <c r="O592" s="36"/>
      <c r="P592" s="36"/>
      <c r="Q592" s="36"/>
      <c r="R592" s="36"/>
      <c r="S592" s="36"/>
      <c r="T592" s="36"/>
      <c r="U592" s="36"/>
      <c r="V592" s="36"/>
      <c r="W592" s="36"/>
      <c r="X592" s="36"/>
      <c r="Y592" s="36"/>
      <c r="Z592" s="36"/>
      <c r="AA592" s="36"/>
      <c r="AB592" s="36"/>
      <c r="AD592" s="36"/>
      <c r="AE592" s="59"/>
      <c r="AF592" s="59"/>
      <c r="AG592" s="36"/>
      <c r="BT592" s="267"/>
      <c r="BV592" s="282"/>
      <c r="BW592" s="369"/>
      <c r="BX592" s="369"/>
      <c r="BY592" s="369"/>
      <c r="BZ592" s="369"/>
      <c r="CA592" s="369"/>
      <c r="CB592" s="369"/>
      <c r="CC592" s="369"/>
      <c r="CD592" s="369"/>
      <c r="CE592" s="369"/>
      <c r="CF592" s="369"/>
      <c r="CG592" s="369"/>
      <c r="CH592" s="369"/>
      <c r="CI592" s="369"/>
      <c r="CJ592" s="369"/>
      <c r="CK592" s="369"/>
      <c r="CL592" s="369"/>
      <c r="CM592" s="369"/>
      <c r="CN592" s="369"/>
      <c r="CO592" s="369"/>
      <c r="CP592" s="369"/>
      <c r="CQ592" s="369"/>
      <c r="CR592" s="369"/>
      <c r="CS592" s="369"/>
    </row>
    <row r="593" spans="1:97" s="22" customFormat="1">
      <c r="A593"/>
      <c r="B593" s="36"/>
      <c r="C593" s="36"/>
      <c r="D593" s="36"/>
      <c r="E593" s="36"/>
      <c r="F593" s="36"/>
      <c r="G593" s="36"/>
      <c r="H593" s="36"/>
      <c r="I593" s="36"/>
      <c r="J593" s="36"/>
      <c r="K593" s="36"/>
      <c r="L593" s="36"/>
      <c r="M593" s="36"/>
      <c r="N593" s="36"/>
      <c r="O593" s="36"/>
      <c r="P593" s="36"/>
      <c r="Q593" s="36"/>
      <c r="R593" s="36"/>
      <c r="S593" s="36"/>
      <c r="T593" s="36"/>
      <c r="U593" s="36"/>
      <c r="V593" s="36"/>
      <c r="W593" s="36"/>
      <c r="X593" s="36"/>
      <c r="Y593" s="36"/>
      <c r="Z593" s="36"/>
      <c r="AA593" s="36"/>
      <c r="AB593" s="36"/>
      <c r="AD593" s="36"/>
      <c r="AE593" s="59"/>
      <c r="AF593" s="59"/>
      <c r="AG593" s="36"/>
      <c r="BT593" s="267"/>
      <c r="BV593" s="282"/>
      <c r="BW593" s="369"/>
      <c r="BX593" s="369"/>
      <c r="BY593" s="369"/>
      <c r="BZ593" s="369"/>
      <c r="CA593" s="369"/>
      <c r="CB593" s="369"/>
      <c r="CC593" s="369"/>
      <c r="CD593" s="369"/>
      <c r="CE593" s="369"/>
      <c r="CF593" s="369"/>
      <c r="CG593" s="369"/>
      <c r="CH593" s="369"/>
      <c r="CI593" s="369"/>
      <c r="CJ593" s="369"/>
      <c r="CK593" s="369"/>
      <c r="CL593" s="369"/>
      <c r="CM593" s="369"/>
      <c r="CN593" s="369"/>
      <c r="CO593" s="369"/>
      <c r="CP593" s="369"/>
      <c r="CQ593" s="369"/>
      <c r="CR593" s="369"/>
      <c r="CS593" s="369"/>
    </row>
    <row r="594" spans="1:97" s="22" customFormat="1">
      <c r="A594"/>
      <c r="B594" s="36"/>
      <c r="C594" s="36"/>
      <c r="D594" s="36"/>
      <c r="E594" s="36"/>
      <c r="F594" s="36"/>
      <c r="G594" s="36"/>
      <c r="H594" s="36"/>
      <c r="I594" s="36"/>
      <c r="J594" s="36"/>
      <c r="K594" s="36"/>
      <c r="L594" s="36"/>
      <c r="M594" s="36"/>
      <c r="N594" s="36"/>
      <c r="O594" s="36"/>
      <c r="P594" s="36"/>
      <c r="Q594" s="36"/>
      <c r="R594" s="36"/>
      <c r="S594" s="36"/>
      <c r="T594" s="36"/>
      <c r="U594" s="36"/>
      <c r="V594" s="36"/>
      <c r="W594" s="36"/>
      <c r="X594" s="36"/>
      <c r="Y594" s="36"/>
      <c r="Z594" s="36"/>
      <c r="AA594" s="36"/>
      <c r="AB594" s="36"/>
      <c r="AD594" s="36"/>
      <c r="AE594" s="59"/>
      <c r="AF594" s="59"/>
      <c r="AG594" s="36"/>
      <c r="BT594" s="267"/>
      <c r="BV594" s="282"/>
      <c r="BW594" s="369"/>
      <c r="BX594" s="369"/>
      <c r="BY594" s="369"/>
      <c r="BZ594" s="369"/>
      <c r="CA594" s="369"/>
      <c r="CB594" s="369"/>
      <c r="CC594" s="369"/>
      <c r="CD594" s="369"/>
      <c r="CE594" s="369"/>
      <c r="CF594" s="369"/>
      <c r="CG594" s="369"/>
      <c r="CH594" s="369"/>
      <c r="CI594" s="369"/>
      <c r="CJ594" s="369"/>
      <c r="CK594" s="369"/>
      <c r="CL594" s="369"/>
      <c r="CM594" s="369"/>
      <c r="CN594" s="369"/>
      <c r="CO594" s="369"/>
      <c r="CP594" s="369"/>
      <c r="CQ594" s="369"/>
      <c r="CR594" s="369"/>
      <c r="CS594" s="369"/>
    </row>
    <row r="595" spans="1:97" s="22" customFormat="1">
      <c r="A595"/>
      <c r="B595" s="36"/>
      <c r="C595" s="36"/>
      <c r="D595" s="36"/>
      <c r="E595" s="36"/>
      <c r="F595" s="36"/>
      <c r="G595" s="36"/>
      <c r="H595" s="36"/>
      <c r="I595" s="36"/>
      <c r="J595" s="36"/>
      <c r="K595" s="36"/>
      <c r="L595" s="36"/>
      <c r="M595" s="36"/>
      <c r="N595" s="36"/>
      <c r="O595" s="36"/>
      <c r="P595" s="36"/>
      <c r="Q595" s="36"/>
      <c r="R595" s="36"/>
      <c r="S595" s="36"/>
      <c r="T595" s="36"/>
      <c r="U595" s="36"/>
      <c r="V595" s="36"/>
      <c r="W595" s="36"/>
      <c r="X595" s="36"/>
      <c r="Y595" s="36"/>
      <c r="Z595" s="36"/>
      <c r="AA595" s="36"/>
      <c r="AB595" s="36"/>
      <c r="AD595" s="36"/>
      <c r="AE595" s="59"/>
      <c r="AF595" s="59"/>
      <c r="AG595" s="36"/>
      <c r="BT595" s="267"/>
      <c r="BV595" s="282"/>
      <c r="BW595" s="369"/>
      <c r="BX595" s="369"/>
      <c r="BY595" s="369"/>
      <c r="BZ595" s="369"/>
      <c r="CA595" s="369"/>
      <c r="CB595" s="369"/>
      <c r="CC595" s="369"/>
      <c r="CD595" s="369"/>
      <c r="CE595" s="369"/>
      <c r="CF595" s="369"/>
      <c r="CG595" s="369"/>
      <c r="CH595" s="369"/>
      <c r="CI595" s="369"/>
      <c r="CJ595" s="369"/>
      <c r="CK595" s="369"/>
      <c r="CL595" s="369"/>
      <c r="CM595" s="369"/>
      <c r="CN595" s="369"/>
      <c r="CO595" s="369"/>
      <c r="CP595" s="369"/>
      <c r="CQ595" s="369"/>
      <c r="CR595" s="369"/>
      <c r="CS595" s="369"/>
    </row>
    <row r="596" spans="1:97" s="22" customFormat="1">
      <c r="A596"/>
      <c r="B596" s="36"/>
      <c r="C596" s="36"/>
      <c r="D596" s="36"/>
      <c r="E596" s="36"/>
      <c r="F596" s="36"/>
      <c r="G596" s="36"/>
      <c r="H596" s="36"/>
      <c r="I596" s="36"/>
      <c r="J596" s="36"/>
      <c r="K596" s="36"/>
      <c r="L596" s="36"/>
      <c r="M596" s="36"/>
      <c r="N596" s="36"/>
      <c r="O596" s="36"/>
      <c r="P596" s="36"/>
      <c r="Q596" s="36"/>
      <c r="R596" s="36"/>
      <c r="S596" s="36"/>
      <c r="T596" s="36"/>
      <c r="U596" s="36"/>
      <c r="V596" s="36"/>
      <c r="W596" s="36"/>
      <c r="X596" s="36"/>
      <c r="Y596" s="36"/>
      <c r="Z596" s="36"/>
      <c r="AA596" s="36"/>
      <c r="AB596" s="36"/>
      <c r="AD596" s="36"/>
      <c r="AE596" s="59"/>
      <c r="AF596" s="59"/>
      <c r="AG596" s="36"/>
      <c r="BT596" s="267"/>
      <c r="BV596" s="282"/>
      <c r="BW596" s="369"/>
      <c r="BX596" s="369"/>
      <c r="BY596" s="369"/>
      <c r="BZ596" s="369"/>
      <c r="CA596" s="369"/>
      <c r="CB596" s="369"/>
      <c r="CC596" s="369"/>
      <c r="CD596" s="369"/>
      <c r="CE596" s="369"/>
      <c r="CF596" s="369"/>
      <c r="CG596" s="369"/>
      <c r="CH596" s="369"/>
      <c r="CI596" s="369"/>
      <c r="CJ596" s="369"/>
      <c r="CK596" s="369"/>
      <c r="CL596" s="369"/>
      <c r="CM596" s="369"/>
      <c r="CN596" s="369"/>
      <c r="CO596" s="369"/>
      <c r="CP596" s="369"/>
      <c r="CQ596" s="369"/>
      <c r="CR596" s="369"/>
      <c r="CS596" s="369"/>
    </row>
    <row r="597" spans="1:97" s="22" customFormat="1">
      <c r="A597"/>
      <c r="B597" s="36"/>
      <c r="C597" s="36"/>
      <c r="D597" s="36"/>
      <c r="E597" s="36"/>
      <c r="F597" s="36"/>
      <c r="G597" s="36"/>
      <c r="H597" s="36"/>
      <c r="I597" s="36"/>
      <c r="J597" s="36"/>
      <c r="K597" s="36"/>
      <c r="L597" s="36"/>
      <c r="M597" s="36"/>
      <c r="N597" s="36"/>
      <c r="O597" s="36"/>
      <c r="P597" s="36"/>
      <c r="Q597" s="36"/>
      <c r="R597" s="36"/>
      <c r="S597" s="36"/>
      <c r="T597" s="36"/>
      <c r="U597" s="36"/>
      <c r="V597" s="36"/>
      <c r="W597" s="36"/>
      <c r="X597" s="36"/>
      <c r="Y597" s="36"/>
      <c r="Z597" s="36"/>
      <c r="AA597" s="36"/>
      <c r="AB597" s="36"/>
      <c r="AD597" s="36"/>
      <c r="AE597" s="59"/>
      <c r="AF597" s="59"/>
      <c r="AG597" s="36"/>
      <c r="BT597" s="267"/>
      <c r="BV597" s="282"/>
      <c r="BW597" s="369"/>
      <c r="BX597" s="369"/>
      <c r="BY597" s="369"/>
      <c r="BZ597" s="369"/>
      <c r="CA597" s="369"/>
      <c r="CB597" s="369"/>
      <c r="CC597" s="369"/>
      <c r="CD597" s="369"/>
      <c r="CE597" s="369"/>
      <c r="CF597" s="369"/>
      <c r="CG597" s="369"/>
      <c r="CH597" s="369"/>
      <c r="CI597" s="369"/>
      <c r="CJ597" s="369"/>
      <c r="CK597" s="369"/>
      <c r="CL597" s="369"/>
      <c r="CM597" s="369"/>
      <c r="CN597" s="369"/>
      <c r="CO597" s="369"/>
      <c r="CP597" s="369"/>
      <c r="CQ597" s="369"/>
      <c r="CR597" s="369"/>
      <c r="CS597" s="369"/>
    </row>
    <row r="598" spans="1:97" s="22" customFormat="1">
      <c r="A598"/>
      <c r="B598" s="36"/>
      <c r="C598" s="36"/>
      <c r="D598" s="36"/>
      <c r="E598" s="36"/>
      <c r="F598" s="36"/>
      <c r="G598" s="36"/>
      <c r="H598" s="36"/>
      <c r="I598" s="36"/>
      <c r="J598" s="36"/>
      <c r="K598" s="36"/>
      <c r="L598" s="36"/>
      <c r="M598" s="36"/>
      <c r="N598" s="36"/>
      <c r="O598" s="36"/>
      <c r="P598" s="36"/>
      <c r="Q598" s="36"/>
      <c r="R598" s="36"/>
      <c r="S598" s="36"/>
      <c r="T598" s="36"/>
      <c r="U598" s="36"/>
      <c r="V598" s="36"/>
      <c r="W598" s="36"/>
      <c r="X598" s="36"/>
      <c r="Y598" s="36"/>
      <c r="Z598" s="36"/>
      <c r="AA598" s="36"/>
      <c r="AB598" s="36"/>
      <c r="AD598" s="36"/>
      <c r="AE598" s="59"/>
      <c r="AF598" s="59"/>
      <c r="AG598" s="36"/>
      <c r="BT598" s="267"/>
      <c r="BV598" s="282"/>
      <c r="BW598" s="369"/>
      <c r="BX598" s="369"/>
      <c r="BY598" s="369"/>
      <c r="BZ598" s="369"/>
      <c r="CA598" s="369"/>
      <c r="CB598" s="369"/>
      <c r="CC598" s="369"/>
      <c r="CD598" s="369"/>
      <c r="CE598" s="369"/>
      <c r="CF598" s="369"/>
      <c r="CG598" s="369"/>
      <c r="CH598" s="369"/>
      <c r="CI598" s="369"/>
      <c r="CJ598" s="369"/>
      <c r="CK598" s="369"/>
      <c r="CL598" s="369"/>
      <c r="CM598" s="369"/>
      <c r="CN598" s="369"/>
      <c r="CO598" s="369"/>
      <c r="CP598" s="369"/>
      <c r="CQ598" s="369"/>
      <c r="CR598" s="369"/>
      <c r="CS598" s="369"/>
    </row>
    <row r="599" spans="1:97" s="22" customFormat="1">
      <c r="A599"/>
      <c r="B599" s="36"/>
      <c r="C599" s="36"/>
      <c r="D599" s="36"/>
      <c r="E599" s="36"/>
      <c r="F599" s="36"/>
      <c r="G599" s="36"/>
      <c r="H599" s="36"/>
      <c r="I599" s="36"/>
      <c r="J599" s="36"/>
      <c r="K599" s="36"/>
      <c r="L599" s="36"/>
      <c r="M599" s="36"/>
      <c r="N599" s="36"/>
      <c r="O599" s="36"/>
      <c r="P599" s="36"/>
      <c r="Q599" s="36"/>
      <c r="R599" s="36"/>
      <c r="S599" s="36"/>
      <c r="T599" s="36"/>
      <c r="U599" s="36"/>
      <c r="V599" s="36"/>
      <c r="W599" s="36"/>
      <c r="X599" s="36"/>
      <c r="Y599" s="36"/>
      <c r="Z599" s="36"/>
      <c r="AA599" s="36"/>
      <c r="AB599" s="36"/>
      <c r="AD599" s="36"/>
      <c r="AE599" s="59"/>
      <c r="AF599" s="59"/>
      <c r="AG599" s="36"/>
      <c r="BT599" s="267"/>
      <c r="BV599" s="282"/>
      <c r="BW599" s="369"/>
      <c r="BX599" s="369"/>
      <c r="BY599" s="369"/>
      <c r="BZ599" s="369"/>
      <c r="CA599" s="369"/>
      <c r="CB599" s="369"/>
      <c r="CC599" s="369"/>
      <c r="CD599" s="369"/>
      <c r="CE599" s="369"/>
      <c r="CF599" s="369"/>
      <c r="CG599" s="369"/>
      <c r="CH599" s="369"/>
      <c r="CI599" s="369"/>
      <c r="CJ599" s="369"/>
      <c r="CK599" s="369"/>
      <c r="CL599" s="369"/>
      <c r="CM599" s="369"/>
      <c r="CN599" s="369"/>
      <c r="CO599" s="369"/>
      <c r="CP599" s="369"/>
      <c r="CQ599" s="369"/>
      <c r="CR599" s="369"/>
      <c r="CS599" s="369"/>
    </row>
    <row r="600" spans="1:97" s="22" customFormat="1">
      <c r="A600"/>
      <c r="B600" s="36"/>
      <c r="C600" s="36"/>
      <c r="D600" s="36"/>
      <c r="E600" s="36"/>
      <c r="F600" s="36"/>
      <c r="G600" s="36"/>
      <c r="H600" s="36"/>
      <c r="I600" s="36"/>
      <c r="J600" s="36"/>
      <c r="K600" s="36"/>
      <c r="L600" s="36"/>
      <c r="M600" s="36"/>
      <c r="N600" s="36"/>
      <c r="O600" s="36"/>
      <c r="P600" s="36"/>
      <c r="Q600" s="36"/>
      <c r="R600" s="36"/>
      <c r="S600" s="36"/>
      <c r="T600" s="36"/>
      <c r="U600" s="36"/>
      <c r="V600" s="36"/>
      <c r="W600" s="36"/>
      <c r="X600" s="36"/>
      <c r="Y600" s="36"/>
      <c r="Z600" s="36"/>
      <c r="AA600" s="36"/>
      <c r="AB600" s="36"/>
      <c r="AD600" s="36"/>
      <c r="AE600" s="59"/>
      <c r="AF600" s="59"/>
      <c r="AG600" s="36"/>
      <c r="BT600" s="267"/>
      <c r="BV600" s="282"/>
      <c r="BW600" s="369"/>
      <c r="BX600" s="369"/>
      <c r="BY600" s="369"/>
      <c r="BZ600" s="369"/>
      <c r="CA600" s="369"/>
      <c r="CB600" s="369"/>
      <c r="CC600" s="369"/>
      <c r="CD600" s="369"/>
      <c r="CE600" s="369"/>
      <c r="CF600" s="369"/>
      <c r="CG600" s="369"/>
      <c r="CH600" s="369"/>
      <c r="CI600" s="369"/>
      <c r="CJ600" s="369"/>
      <c r="CK600" s="369"/>
      <c r="CL600" s="369"/>
      <c r="CM600" s="369"/>
      <c r="CN600" s="369"/>
      <c r="CO600" s="369"/>
      <c r="CP600" s="369"/>
      <c r="CQ600" s="369"/>
      <c r="CR600" s="369"/>
      <c r="CS600" s="369"/>
    </row>
    <row r="601" spans="1:97" s="22" customFormat="1">
      <c r="A601"/>
      <c r="B601" s="36"/>
      <c r="C601" s="36"/>
      <c r="D601" s="36"/>
      <c r="E601" s="36"/>
      <c r="F601" s="36"/>
      <c r="G601" s="36"/>
      <c r="H601" s="36"/>
      <c r="I601" s="36"/>
      <c r="J601" s="36"/>
      <c r="K601" s="36"/>
      <c r="L601" s="36"/>
      <c r="M601" s="36"/>
      <c r="N601" s="36"/>
      <c r="O601" s="36"/>
      <c r="P601" s="36"/>
      <c r="Q601" s="36"/>
      <c r="R601" s="36"/>
      <c r="S601" s="36"/>
      <c r="T601" s="36"/>
      <c r="U601" s="36"/>
      <c r="V601" s="36"/>
      <c r="W601" s="36"/>
      <c r="X601" s="36"/>
      <c r="Y601" s="36"/>
      <c r="Z601" s="36"/>
      <c r="AA601" s="36"/>
      <c r="AB601" s="36"/>
      <c r="AD601" s="36"/>
      <c r="AE601" s="59"/>
      <c r="AF601" s="59"/>
      <c r="AG601" s="36"/>
      <c r="BT601" s="267"/>
      <c r="BV601" s="282"/>
      <c r="BW601" s="369"/>
      <c r="BX601" s="369"/>
      <c r="BY601" s="369"/>
      <c r="BZ601" s="369"/>
      <c r="CA601" s="369"/>
      <c r="CB601" s="369"/>
      <c r="CC601" s="369"/>
      <c r="CD601" s="369"/>
      <c r="CE601" s="369"/>
      <c r="CF601" s="369"/>
      <c r="CG601" s="369"/>
      <c r="CH601" s="369"/>
      <c r="CI601" s="369"/>
      <c r="CJ601" s="369"/>
      <c r="CK601" s="369"/>
      <c r="CL601" s="369"/>
      <c r="CM601" s="369"/>
      <c r="CN601" s="369"/>
      <c r="CO601" s="369"/>
      <c r="CP601" s="369"/>
      <c r="CQ601" s="369"/>
      <c r="CR601" s="369"/>
      <c r="CS601" s="369"/>
    </row>
    <row r="602" spans="1:97" s="22" customFormat="1">
      <c r="A602"/>
      <c r="B602" s="36"/>
      <c r="C602" s="36"/>
      <c r="D602" s="36"/>
      <c r="E602" s="36"/>
      <c r="F602" s="36"/>
      <c r="G602" s="36"/>
      <c r="H602" s="36"/>
      <c r="I602" s="36"/>
      <c r="J602" s="36"/>
      <c r="K602" s="36"/>
      <c r="L602" s="36"/>
      <c r="M602" s="36"/>
      <c r="N602" s="36"/>
      <c r="O602" s="36"/>
      <c r="P602" s="36"/>
      <c r="Q602" s="36"/>
      <c r="R602" s="36"/>
      <c r="S602" s="36"/>
      <c r="T602" s="36"/>
      <c r="U602" s="36"/>
      <c r="V602" s="36"/>
      <c r="W602" s="36"/>
      <c r="X602" s="36"/>
      <c r="Y602" s="36"/>
      <c r="Z602" s="36"/>
      <c r="AA602" s="36"/>
      <c r="AB602" s="36"/>
      <c r="AD602" s="36"/>
      <c r="AE602" s="59"/>
      <c r="AF602" s="59"/>
      <c r="AG602" s="36"/>
      <c r="BT602" s="267"/>
      <c r="BV602" s="282"/>
      <c r="BW602" s="369"/>
      <c r="BX602" s="369"/>
      <c r="BY602" s="369"/>
      <c r="BZ602" s="369"/>
      <c r="CA602" s="369"/>
      <c r="CB602" s="369"/>
      <c r="CC602" s="369"/>
      <c r="CD602" s="369"/>
      <c r="CE602" s="369"/>
      <c r="CF602" s="369"/>
      <c r="CG602" s="369"/>
      <c r="CH602" s="369"/>
      <c r="CI602" s="369"/>
      <c r="CJ602" s="369"/>
      <c r="CK602" s="369"/>
      <c r="CL602" s="369"/>
      <c r="CM602" s="369"/>
      <c r="CN602" s="369"/>
      <c r="CO602" s="369"/>
      <c r="CP602" s="369"/>
      <c r="CQ602" s="369"/>
      <c r="CR602" s="369"/>
      <c r="CS602" s="369"/>
    </row>
    <row r="603" spans="1:97" s="22" customFormat="1">
      <c r="A603"/>
      <c r="B603" s="36"/>
      <c r="C603" s="36"/>
      <c r="D603" s="36"/>
      <c r="E603" s="36"/>
      <c r="F603" s="36"/>
      <c r="G603" s="36"/>
      <c r="H603" s="36"/>
      <c r="I603" s="36"/>
      <c r="J603" s="36"/>
      <c r="K603" s="36"/>
      <c r="L603" s="36"/>
      <c r="M603" s="36"/>
      <c r="N603" s="36"/>
      <c r="O603" s="36"/>
      <c r="P603" s="36"/>
      <c r="Q603" s="36"/>
      <c r="R603" s="36"/>
      <c r="S603" s="36"/>
      <c r="T603" s="36"/>
      <c r="U603" s="36"/>
      <c r="V603" s="36"/>
      <c r="W603" s="36"/>
      <c r="X603" s="36"/>
      <c r="Y603" s="36"/>
      <c r="Z603" s="36"/>
      <c r="AA603" s="36"/>
      <c r="AB603" s="36"/>
      <c r="AD603" s="36"/>
      <c r="AE603" s="59"/>
      <c r="AF603" s="59"/>
      <c r="AG603" s="36"/>
      <c r="BT603" s="267"/>
      <c r="BV603" s="282"/>
      <c r="BW603" s="369"/>
      <c r="BX603" s="369"/>
      <c r="BY603" s="369"/>
      <c r="BZ603" s="369"/>
      <c r="CA603" s="369"/>
      <c r="CB603" s="369"/>
      <c r="CC603" s="369"/>
      <c r="CD603" s="369"/>
      <c r="CE603" s="369"/>
      <c r="CF603" s="369"/>
      <c r="CG603" s="369"/>
      <c r="CH603" s="369"/>
      <c r="CI603" s="369"/>
      <c r="CJ603" s="369"/>
      <c r="CK603" s="369"/>
      <c r="CL603" s="369"/>
      <c r="CM603" s="369"/>
      <c r="CN603" s="369"/>
      <c r="CO603" s="369"/>
      <c r="CP603" s="369"/>
      <c r="CQ603" s="369"/>
      <c r="CR603" s="369"/>
      <c r="CS603" s="369"/>
    </row>
    <row r="604" spans="1:97" s="22" customFormat="1">
      <c r="A604"/>
      <c r="B604" s="36"/>
      <c r="C604" s="36"/>
      <c r="D604" s="36"/>
      <c r="E604" s="36"/>
      <c r="F604" s="36"/>
      <c r="G604" s="36"/>
      <c r="H604" s="36"/>
      <c r="I604" s="36"/>
      <c r="J604" s="36"/>
      <c r="K604" s="36"/>
      <c r="L604" s="36"/>
      <c r="M604" s="36"/>
      <c r="N604" s="36"/>
      <c r="O604" s="36"/>
      <c r="P604" s="36"/>
      <c r="Q604" s="36"/>
      <c r="R604" s="36"/>
      <c r="S604" s="36"/>
      <c r="T604" s="36"/>
      <c r="U604" s="36"/>
      <c r="V604" s="36"/>
      <c r="W604" s="36"/>
      <c r="X604" s="36"/>
      <c r="Y604" s="36"/>
      <c r="Z604" s="36"/>
      <c r="AA604" s="36"/>
      <c r="AB604" s="36"/>
      <c r="AD604" s="36"/>
      <c r="AE604" s="59"/>
      <c r="AF604" s="59"/>
      <c r="AG604" s="36"/>
      <c r="BT604" s="267"/>
      <c r="BV604" s="282"/>
      <c r="BW604" s="369"/>
      <c r="BX604" s="369"/>
      <c r="BY604" s="369"/>
      <c r="BZ604" s="369"/>
      <c r="CA604" s="369"/>
      <c r="CB604" s="369"/>
      <c r="CC604" s="369"/>
      <c r="CD604" s="369"/>
      <c r="CE604" s="369"/>
      <c r="CF604" s="369"/>
      <c r="CG604" s="369"/>
      <c r="CH604" s="369"/>
      <c r="CI604" s="369"/>
      <c r="CJ604" s="369"/>
      <c r="CK604" s="369"/>
      <c r="CL604" s="369"/>
      <c r="CM604" s="369"/>
      <c r="CN604" s="369"/>
      <c r="CO604" s="369"/>
      <c r="CP604" s="369"/>
      <c r="CQ604" s="369"/>
      <c r="CR604" s="369"/>
      <c r="CS604" s="369"/>
    </row>
    <row r="605" spans="1:97" s="22" customFormat="1">
      <c r="A605"/>
      <c r="B605" s="36"/>
      <c r="C605" s="36"/>
      <c r="D605" s="36"/>
      <c r="E605" s="36"/>
      <c r="F605" s="36"/>
      <c r="G605" s="36"/>
      <c r="H605" s="36"/>
      <c r="I605" s="36"/>
      <c r="J605" s="36"/>
      <c r="K605" s="36"/>
      <c r="L605" s="36"/>
      <c r="M605" s="36"/>
      <c r="N605" s="36"/>
      <c r="O605" s="36"/>
      <c r="P605" s="36"/>
      <c r="Q605" s="36"/>
      <c r="R605" s="36"/>
      <c r="S605" s="36"/>
      <c r="T605" s="36"/>
      <c r="U605" s="36"/>
      <c r="V605" s="36"/>
      <c r="W605" s="36"/>
      <c r="X605" s="36"/>
      <c r="Y605" s="36"/>
      <c r="Z605" s="36"/>
      <c r="AA605" s="36"/>
      <c r="AB605" s="36"/>
      <c r="AD605" s="36"/>
      <c r="AE605" s="59"/>
      <c r="AF605" s="59"/>
      <c r="AG605" s="36"/>
      <c r="BT605" s="267"/>
      <c r="BV605" s="282"/>
      <c r="BW605" s="369"/>
      <c r="BX605" s="369"/>
      <c r="BY605" s="369"/>
      <c r="BZ605" s="369"/>
      <c r="CA605" s="369"/>
      <c r="CB605" s="369"/>
      <c r="CC605" s="369"/>
      <c r="CD605" s="369"/>
      <c r="CE605" s="369"/>
      <c r="CF605" s="369"/>
      <c r="CG605" s="369"/>
      <c r="CH605" s="369"/>
      <c r="CI605" s="369"/>
      <c r="CJ605" s="369"/>
      <c r="CK605" s="369"/>
      <c r="CL605" s="369"/>
      <c r="CM605" s="369"/>
      <c r="CN605" s="369"/>
      <c r="CO605" s="369"/>
      <c r="CP605" s="369"/>
      <c r="CQ605" s="369"/>
      <c r="CR605" s="369"/>
      <c r="CS605" s="369"/>
    </row>
    <row r="606" spans="1:97" s="22" customFormat="1">
      <c r="A606"/>
      <c r="B606" s="36"/>
      <c r="C606" s="36"/>
      <c r="D606" s="36"/>
      <c r="E606" s="36"/>
      <c r="F606" s="36"/>
      <c r="G606" s="36"/>
      <c r="H606" s="36"/>
      <c r="I606" s="36"/>
      <c r="J606" s="36"/>
      <c r="K606" s="36"/>
      <c r="L606" s="36"/>
      <c r="M606" s="36"/>
      <c r="N606" s="36"/>
      <c r="O606" s="36"/>
      <c r="P606" s="36"/>
      <c r="Q606" s="36"/>
      <c r="R606" s="36"/>
      <c r="S606" s="36"/>
      <c r="T606" s="36"/>
      <c r="U606" s="36"/>
      <c r="V606" s="36"/>
      <c r="W606" s="36"/>
      <c r="X606" s="36"/>
      <c r="Y606" s="36"/>
      <c r="Z606" s="36"/>
      <c r="AA606" s="36"/>
      <c r="AB606" s="36"/>
      <c r="AD606" s="36"/>
      <c r="AE606" s="59"/>
      <c r="AF606" s="59"/>
      <c r="AG606" s="36"/>
      <c r="BT606" s="267"/>
      <c r="BV606" s="282"/>
      <c r="BW606" s="369"/>
      <c r="BX606" s="369"/>
      <c r="BY606" s="369"/>
      <c r="BZ606" s="369"/>
      <c r="CA606" s="369"/>
      <c r="CB606" s="369"/>
      <c r="CC606" s="369"/>
      <c r="CD606" s="369"/>
      <c r="CE606" s="369"/>
      <c r="CF606" s="369"/>
      <c r="CG606" s="369"/>
      <c r="CH606" s="369"/>
      <c r="CI606" s="369"/>
      <c r="CJ606" s="369"/>
      <c r="CK606" s="369"/>
      <c r="CL606" s="369"/>
      <c r="CM606" s="369"/>
      <c r="CN606" s="369"/>
      <c r="CO606" s="369"/>
      <c r="CP606" s="369"/>
      <c r="CQ606" s="369"/>
      <c r="CR606" s="369"/>
      <c r="CS606" s="369"/>
    </row>
    <row r="607" spans="1:97" s="22" customFormat="1">
      <c r="A607"/>
      <c r="B607" s="36"/>
      <c r="C607" s="36"/>
      <c r="D607" s="36"/>
      <c r="E607" s="36"/>
      <c r="F607" s="36"/>
      <c r="G607" s="36"/>
      <c r="H607" s="36"/>
      <c r="I607" s="36"/>
      <c r="J607" s="36"/>
      <c r="K607" s="36"/>
      <c r="L607" s="36"/>
      <c r="M607" s="36"/>
      <c r="N607" s="36"/>
      <c r="O607" s="36"/>
      <c r="P607" s="36"/>
      <c r="Q607" s="36"/>
      <c r="R607" s="36"/>
      <c r="S607" s="36"/>
      <c r="T607" s="36"/>
      <c r="U607" s="36"/>
      <c r="V607" s="36"/>
      <c r="W607" s="36"/>
      <c r="X607" s="36"/>
      <c r="Y607" s="36"/>
      <c r="Z607" s="36"/>
      <c r="AA607" s="36"/>
      <c r="AB607" s="36"/>
      <c r="AD607" s="36"/>
      <c r="AE607" s="59"/>
      <c r="AF607" s="59"/>
      <c r="AG607" s="36"/>
      <c r="BT607" s="267"/>
      <c r="BV607" s="282"/>
      <c r="BW607" s="369"/>
      <c r="BX607" s="369"/>
      <c r="BY607" s="369"/>
      <c r="BZ607" s="369"/>
      <c r="CA607" s="369"/>
      <c r="CB607" s="369"/>
      <c r="CC607" s="369"/>
      <c r="CD607" s="369"/>
      <c r="CE607" s="369"/>
      <c r="CF607" s="369"/>
      <c r="CG607" s="369"/>
      <c r="CH607" s="369"/>
      <c r="CI607" s="369"/>
      <c r="CJ607" s="369"/>
      <c r="CK607" s="369"/>
      <c r="CL607" s="369"/>
      <c r="CM607" s="369"/>
      <c r="CN607" s="369"/>
      <c r="CO607" s="369"/>
      <c r="CP607" s="369"/>
      <c r="CQ607" s="369"/>
      <c r="CR607" s="369"/>
      <c r="CS607" s="369"/>
    </row>
    <row r="608" spans="1:97" s="22" customFormat="1">
      <c r="A608"/>
      <c r="B608" s="36"/>
      <c r="C608" s="36"/>
      <c r="D608" s="36"/>
      <c r="E608" s="36"/>
      <c r="F608" s="36"/>
      <c r="G608" s="36"/>
      <c r="H608" s="36"/>
      <c r="I608" s="36"/>
      <c r="J608" s="36"/>
      <c r="K608" s="36"/>
      <c r="L608" s="36"/>
      <c r="M608" s="36"/>
      <c r="N608" s="36"/>
      <c r="O608" s="36"/>
      <c r="P608" s="36"/>
      <c r="Q608" s="36"/>
      <c r="R608" s="36"/>
      <c r="S608" s="36"/>
      <c r="T608" s="36"/>
      <c r="U608" s="36"/>
      <c r="V608" s="36"/>
      <c r="W608" s="36"/>
      <c r="X608" s="36"/>
      <c r="Y608" s="36"/>
      <c r="Z608" s="36"/>
      <c r="AA608" s="36"/>
      <c r="AB608" s="36"/>
      <c r="AD608" s="36"/>
      <c r="AE608" s="59"/>
      <c r="AF608" s="59"/>
      <c r="AG608" s="36"/>
      <c r="BT608" s="267"/>
      <c r="BV608" s="282"/>
      <c r="BW608" s="369"/>
      <c r="BX608" s="369"/>
      <c r="BY608" s="369"/>
      <c r="BZ608" s="369"/>
      <c r="CA608" s="369"/>
      <c r="CB608" s="369"/>
      <c r="CC608" s="369"/>
      <c r="CD608" s="369"/>
      <c r="CE608" s="369"/>
      <c r="CF608" s="369"/>
      <c r="CG608" s="369"/>
      <c r="CH608" s="369"/>
      <c r="CI608" s="369"/>
      <c r="CJ608" s="369"/>
      <c r="CK608" s="369"/>
      <c r="CL608" s="369"/>
      <c r="CM608" s="369"/>
      <c r="CN608" s="369"/>
      <c r="CO608" s="369"/>
      <c r="CP608" s="369"/>
      <c r="CQ608" s="369"/>
      <c r="CR608" s="369"/>
      <c r="CS608" s="369"/>
    </row>
    <row r="609" spans="1:97" s="22" customFormat="1">
      <c r="A609"/>
      <c r="B609" s="36"/>
      <c r="C609" s="36"/>
      <c r="D609" s="36"/>
      <c r="E609" s="36"/>
      <c r="F609" s="36"/>
      <c r="G609" s="36"/>
      <c r="H609" s="36"/>
      <c r="I609" s="36"/>
      <c r="J609" s="36"/>
      <c r="K609" s="36"/>
      <c r="L609" s="36"/>
      <c r="M609" s="36"/>
      <c r="N609" s="36"/>
      <c r="O609" s="36"/>
      <c r="P609" s="36"/>
      <c r="Q609" s="36"/>
      <c r="R609" s="36"/>
      <c r="S609" s="36"/>
      <c r="T609" s="36"/>
      <c r="U609" s="36"/>
      <c r="V609" s="36"/>
      <c r="W609" s="36"/>
      <c r="X609" s="36"/>
      <c r="Y609" s="36"/>
      <c r="Z609" s="36"/>
      <c r="AA609" s="36"/>
      <c r="AB609" s="36"/>
      <c r="AD609" s="36"/>
      <c r="AE609" s="59"/>
      <c r="AF609" s="59"/>
      <c r="AG609" s="36"/>
      <c r="BT609" s="267"/>
      <c r="BV609" s="282"/>
      <c r="BW609" s="369"/>
      <c r="BX609" s="369"/>
      <c r="BY609" s="369"/>
      <c r="BZ609" s="369"/>
      <c r="CA609" s="369"/>
      <c r="CB609" s="369"/>
      <c r="CC609" s="369"/>
      <c r="CD609" s="369"/>
      <c r="CE609" s="369"/>
      <c r="CF609" s="369"/>
      <c r="CG609" s="369"/>
      <c r="CH609" s="369"/>
      <c r="CI609" s="369"/>
      <c r="CJ609" s="369"/>
      <c r="CK609" s="369"/>
      <c r="CL609" s="369"/>
      <c r="CM609" s="369"/>
      <c r="CN609" s="369"/>
      <c r="CO609" s="369"/>
      <c r="CP609" s="369"/>
      <c r="CQ609" s="369"/>
      <c r="CR609" s="369"/>
      <c r="CS609" s="369"/>
    </row>
    <row r="610" spans="1:97" s="22" customFormat="1">
      <c r="A610"/>
      <c r="B610" s="36"/>
      <c r="C610" s="36"/>
      <c r="D610" s="36"/>
      <c r="E610" s="36"/>
      <c r="F610" s="36"/>
      <c r="G610" s="36"/>
      <c r="H610" s="36"/>
      <c r="I610" s="36"/>
      <c r="J610" s="36"/>
      <c r="K610" s="36"/>
      <c r="L610" s="36"/>
      <c r="M610" s="36"/>
      <c r="N610" s="36"/>
      <c r="O610" s="36"/>
      <c r="P610" s="36"/>
      <c r="Q610" s="36"/>
      <c r="R610" s="36"/>
      <c r="S610" s="36"/>
      <c r="T610" s="36"/>
      <c r="U610" s="36"/>
      <c r="V610" s="36"/>
      <c r="W610" s="36"/>
      <c r="X610" s="36"/>
      <c r="Y610" s="36"/>
      <c r="Z610" s="36"/>
      <c r="AA610" s="36"/>
      <c r="AB610" s="36"/>
      <c r="AD610" s="36"/>
      <c r="AE610" s="59"/>
      <c r="AF610" s="59"/>
      <c r="AG610" s="36"/>
      <c r="BT610" s="267"/>
      <c r="BV610" s="282"/>
      <c r="BW610" s="369"/>
      <c r="BX610" s="369"/>
      <c r="BY610" s="369"/>
      <c r="BZ610" s="369"/>
      <c r="CA610" s="369"/>
      <c r="CB610" s="369"/>
      <c r="CC610" s="369"/>
      <c r="CD610" s="369"/>
      <c r="CE610" s="369"/>
      <c r="CF610" s="369"/>
      <c r="CG610" s="369"/>
      <c r="CH610" s="369"/>
      <c r="CI610" s="369"/>
      <c r="CJ610" s="369"/>
      <c r="CK610" s="369"/>
      <c r="CL610" s="369"/>
      <c r="CM610" s="369"/>
      <c r="CN610" s="369"/>
      <c r="CO610" s="369"/>
      <c r="CP610" s="369"/>
      <c r="CQ610" s="369"/>
      <c r="CR610" s="369"/>
      <c r="CS610" s="369"/>
    </row>
    <row r="611" spans="1:97" s="22" customFormat="1">
      <c r="A611"/>
      <c r="B611" s="36"/>
      <c r="C611" s="36"/>
      <c r="D611" s="36"/>
      <c r="E611" s="36"/>
      <c r="F611" s="36"/>
      <c r="G611" s="36"/>
      <c r="H611" s="36"/>
      <c r="I611" s="36"/>
      <c r="J611" s="36"/>
      <c r="K611" s="36"/>
      <c r="L611" s="36"/>
      <c r="M611" s="36"/>
      <c r="N611" s="36"/>
      <c r="O611" s="36"/>
      <c r="P611" s="36"/>
      <c r="Q611" s="36"/>
      <c r="R611" s="36"/>
      <c r="S611" s="36"/>
      <c r="T611" s="36"/>
      <c r="U611" s="36"/>
      <c r="V611" s="36"/>
      <c r="W611" s="36"/>
      <c r="X611" s="36"/>
      <c r="Y611" s="36"/>
      <c r="Z611" s="36"/>
      <c r="AA611" s="36"/>
      <c r="AB611" s="36"/>
      <c r="AD611" s="36"/>
      <c r="AE611" s="59"/>
      <c r="AF611" s="59"/>
      <c r="AG611" s="36"/>
      <c r="BT611" s="267"/>
      <c r="BV611" s="282"/>
      <c r="BW611" s="369"/>
      <c r="BX611" s="369"/>
      <c r="BY611" s="369"/>
      <c r="BZ611" s="369"/>
      <c r="CA611" s="369"/>
      <c r="CB611" s="369"/>
      <c r="CC611" s="369"/>
      <c r="CD611" s="369"/>
      <c r="CE611" s="369"/>
      <c r="CF611" s="369"/>
      <c r="CG611" s="369"/>
      <c r="CH611" s="369"/>
      <c r="CI611" s="369"/>
      <c r="CJ611" s="369"/>
      <c r="CK611" s="369"/>
      <c r="CL611" s="369"/>
      <c r="CM611" s="369"/>
      <c r="CN611" s="369"/>
      <c r="CO611" s="369"/>
      <c r="CP611" s="369"/>
      <c r="CQ611" s="369"/>
      <c r="CR611" s="369"/>
      <c r="CS611" s="369"/>
    </row>
    <row r="612" spans="1:97" s="22" customFormat="1">
      <c r="A612"/>
      <c r="B612" s="36"/>
      <c r="C612" s="36"/>
      <c r="D612" s="36"/>
      <c r="E612" s="36"/>
      <c r="F612" s="36"/>
      <c r="G612" s="36"/>
      <c r="H612" s="36"/>
      <c r="I612" s="36"/>
      <c r="J612" s="36"/>
      <c r="K612" s="36"/>
      <c r="L612" s="36"/>
      <c r="M612" s="36"/>
      <c r="N612" s="36"/>
      <c r="O612" s="36"/>
      <c r="P612" s="36"/>
      <c r="Q612" s="36"/>
      <c r="R612" s="36"/>
      <c r="S612" s="36"/>
      <c r="T612" s="36"/>
      <c r="U612" s="36"/>
      <c r="V612" s="36"/>
      <c r="W612" s="36"/>
      <c r="X612" s="36"/>
      <c r="Y612" s="36"/>
      <c r="Z612" s="36"/>
      <c r="AA612" s="36"/>
      <c r="AB612" s="36"/>
      <c r="AD612" s="36"/>
      <c r="AE612" s="59"/>
      <c r="AF612" s="59"/>
      <c r="AG612" s="36"/>
      <c r="BT612" s="267"/>
      <c r="BV612" s="282"/>
      <c r="BW612" s="369"/>
      <c r="BX612" s="369"/>
      <c r="BY612" s="369"/>
      <c r="BZ612" s="369"/>
      <c r="CA612" s="369"/>
      <c r="CB612" s="369"/>
      <c r="CC612" s="369"/>
      <c r="CD612" s="369"/>
      <c r="CE612" s="369"/>
      <c r="CF612" s="369"/>
      <c r="CG612" s="369"/>
      <c r="CH612" s="369"/>
      <c r="CI612" s="369"/>
      <c r="CJ612" s="369"/>
      <c r="CK612" s="369"/>
      <c r="CL612" s="369"/>
      <c r="CM612" s="369"/>
      <c r="CN612" s="369"/>
      <c r="CO612" s="369"/>
      <c r="CP612" s="369"/>
      <c r="CQ612" s="369"/>
      <c r="CR612" s="369"/>
      <c r="CS612" s="369"/>
    </row>
    <row r="613" spans="1:97" s="22" customFormat="1">
      <c r="A613"/>
      <c r="B613" s="36"/>
      <c r="C613" s="36"/>
      <c r="D613" s="36"/>
      <c r="E613" s="36"/>
      <c r="F613" s="36"/>
      <c r="G613" s="36"/>
      <c r="H613" s="36"/>
      <c r="I613" s="36"/>
      <c r="J613" s="36"/>
      <c r="K613" s="36"/>
      <c r="L613" s="36"/>
      <c r="M613" s="36"/>
      <c r="N613" s="36"/>
      <c r="O613" s="36"/>
      <c r="P613" s="36"/>
      <c r="Q613" s="36"/>
      <c r="R613" s="36"/>
      <c r="S613" s="36"/>
      <c r="T613" s="36"/>
      <c r="U613" s="36"/>
      <c r="V613" s="36"/>
      <c r="W613" s="36"/>
      <c r="X613" s="36"/>
      <c r="Y613" s="36"/>
      <c r="Z613" s="36"/>
      <c r="AA613" s="36"/>
      <c r="AB613" s="36"/>
      <c r="AD613" s="36"/>
      <c r="AE613" s="59"/>
      <c r="AF613" s="59"/>
      <c r="AG613" s="36"/>
      <c r="BT613" s="267"/>
      <c r="BV613" s="282"/>
      <c r="BW613" s="369"/>
      <c r="BX613" s="369"/>
      <c r="BY613" s="369"/>
      <c r="BZ613" s="369"/>
      <c r="CA613" s="369"/>
      <c r="CB613" s="369"/>
      <c r="CC613" s="369"/>
      <c r="CD613" s="369"/>
      <c r="CE613" s="369"/>
      <c r="CF613" s="369"/>
      <c r="CG613" s="369"/>
      <c r="CH613" s="369"/>
      <c r="CI613" s="369"/>
      <c r="CJ613" s="369"/>
      <c r="CK613" s="369"/>
      <c r="CL613" s="369"/>
      <c r="CM613" s="369"/>
      <c r="CN613" s="369"/>
      <c r="CO613" s="369"/>
      <c r="CP613" s="369"/>
      <c r="CQ613" s="369"/>
      <c r="CR613" s="369"/>
      <c r="CS613" s="369"/>
    </row>
    <row r="614" spans="1:97" s="22" customFormat="1">
      <c r="A614"/>
      <c r="B614" s="36"/>
      <c r="C614" s="36"/>
      <c r="D614" s="36"/>
      <c r="E614" s="36"/>
      <c r="F614" s="36"/>
      <c r="G614" s="36"/>
      <c r="H614" s="36"/>
      <c r="I614" s="36"/>
      <c r="J614" s="36"/>
      <c r="K614" s="36"/>
      <c r="L614" s="36"/>
      <c r="M614" s="36"/>
      <c r="N614" s="36"/>
      <c r="O614" s="36"/>
      <c r="P614" s="36"/>
      <c r="Q614" s="36"/>
      <c r="R614" s="36"/>
      <c r="S614" s="36"/>
      <c r="T614" s="36"/>
      <c r="U614" s="36"/>
      <c r="V614" s="36"/>
      <c r="W614" s="36"/>
      <c r="X614" s="36"/>
      <c r="Y614" s="36"/>
      <c r="Z614" s="36"/>
      <c r="AA614" s="36"/>
      <c r="AB614" s="36"/>
      <c r="AD614" s="36"/>
      <c r="AE614" s="59"/>
      <c r="AF614" s="59"/>
      <c r="AG614" s="36"/>
      <c r="BT614" s="267"/>
      <c r="BV614" s="282"/>
      <c r="BW614" s="369"/>
      <c r="BX614" s="369"/>
      <c r="BY614" s="369"/>
      <c r="BZ614" s="369"/>
      <c r="CA614" s="369"/>
      <c r="CB614" s="369"/>
      <c r="CC614" s="369"/>
      <c r="CD614" s="369"/>
      <c r="CE614" s="369"/>
      <c r="CF614" s="369"/>
      <c r="CG614" s="369"/>
      <c r="CH614" s="369"/>
      <c r="CI614" s="369"/>
      <c r="CJ614" s="369"/>
      <c r="CK614" s="369"/>
      <c r="CL614" s="369"/>
      <c r="CM614" s="369"/>
      <c r="CN614" s="369"/>
      <c r="CO614" s="369"/>
      <c r="CP614" s="369"/>
      <c r="CQ614" s="369"/>
      <c r="CR614" s="369"/>
      <c r="CS614" s="369"/>
    </row>
    <row r="615" spans="1:97" s="22" customFormat="1">
      <c r="A615"/>
      <c r="B615" s="36"/>
      <c r="C615" s="36"/>
      <c r="D615" s="36"/>
      <c r="E615" s="36"/>
      <c r="F615" s="36"/>
      <c r="G615" s="36"/>
      <c r="H615" s="36"/>
      <c r="I615" s="36"/>
      <c r="J615" s="36"/>
      <c r="K615" s="36"/>
      <c r="L615" s="36"/>
      <c r="M615" s="36"/>
      <c r="N615" s="36"/>
      <c r="O615" s="36"/>
      <c r="P615" s="36"/>
      <c r="Q615" s="36"/>
      <c r="R615" s="36"/>
      <c r="S615" s="36"/>
      <c r="T615" s="36"/>
      <c r="U615" s="36"/>
      <c r="V615" s="36"/>
      <c r="W615" s="36"/>
      <c r="X615" s="36"/>
      <c r="Y615" s="36"/>
      <c r="Z615" s="36"/>
      <c r="AA615" s="36"/>
      <c r="AB615" s="36"/>
      <c r="AD615" s="36"/>
      <c r="AE615" s="59"/>
      <c r="AF615" s="59"/>
      <c r="AG615" s="36"/>
      <c r="BT615" s="267"/>
      <c r="BV615" s="282"/>
      <c r="BW615" s="369"/>
      <c r="BX615" s="369"/>
      <c r="BY615" s="369"/>
      <c r="BZ615" s="369"/>
      <c r="CA615" s="369"/>
      <c r="CB615" s="369"/>
      <c r="CC615" s="369"/>
      <c r="CD615" s="369"/>
      <c r="CE615" s="369"/>
      <c r="CF615" s="369"/>
      <c r="CG615" s="369"/>
      <c r="CH615" s="369"/>
      <c r="CI615" s="369"/>
      <c r="CJ615" s="369"/>
      <c r="CK615" s="369"/>
      <c r="CL615" s="369"/>
      <c r="CM615" s="369"/>
      <c r="CN615" s="369"/>
      <c r="CO615" s="369"/>
      <c r="CP615" s="369"/>
      <c r="CQ615" s="369"/>
      <c r="CR615" s="369"/>
      <c r="CS615" s="369"/>
    </row>
    <row r="616" spans="1:97" s="22" customFormat="1">
      <c r="A616"/>
      <c r="B616" s="36"/>
      <c r="C616" s="36"/>
      <c r="D616" s="36"/>
      <c r="E616" s="36"/>
      <c r="F616" s="36"/>
      <c r="G616" s="36"/>
      <c r="H616" s="36"/>
      <c r="I616" s="36"/>
      <c r="J616" s="36"/>
      <c r="K616" s="36"/>
      <c r="L616" s="36"/>
      <c r="M616" s="36"/>
      <c r="N616" s="36"/>
      <c r="O616" s="36"/>
      <c r="P616" s="36"/>
      <c r="Q616" s="36"/>
      <c r="R616" s="36"/>
      <c r="S616" s="36"/>
      <c r="T616" s="36"/>
      <c r="U616" s="36"/>
      <c r="V616" s="36"/>
      <c r="W616" s="36"/>
      <c r="X616" s="36"/>
      <c r="Y616" s="36"/>
      <c r="Z616" s="36"/>
      <c r="AA616" s="36"/>
      <c r="AB616" s="36"/>
      <c r="AD616" s="36"/>
      <c r="AE616" s="59"/>
      <c r="AF616" s="59"/>
      <c r="AG616" s="36"/>
      <c r="BT616" s="267"/>
      <c r="BV616" s="282"/>
      <c r="BW616" s="369"/>
      <c r="BX616" s="369"/>
      <c r="BY616" s="369"/>
      <c r="BZ616" s="369"/>
      <c r="CA616" s="369"/>
      <c r="CB616" s="369"/>
      <c r="CC616" s="369"/>
      <c r="CD616" s="369"/>
      <c r="CE616" s="369"/>
      <c r="CF616" s="369"/>
      <c r="CG616" s="369"/>
      <c r="CH616" s="369"/>
      <c r="CI616" s="369"/>
      <c r="CJ616" s="369"/>
      <c r="CK616" s="369"/>
      <c r="CL616" s="369"/>
      <c r="CM616" s="369"/>
      <c r="CN616" s="369"/>
      <c r="CO616" s="369"/>
      <c r="CP616" s="369"/>
      <c r="CQ616" s="369"/>
      <c r="CR616" s="369"/>
      <c r="CS616" s="369"/>
    </row>
    <row r="617" spans="1:97" s="22" customFormat="1">
      <c r="A617"/>
      <c r="B617" s="36"/>
      <c r="C617" s="36"/>
      <c r="D617" s="36"/>
      <c r="E617" s="36"/>
      <c r="F617" s="36"/>
      <c r="G617" s="36"/>
      <c r="H617" s="36"/>
      <c r="I617" s="36"/>
      <c r="J617" s="36"/>
      <c r="K617" s="36"/>
      <c r="L617" s="36"/>
      <c r="M617" s="36"/>
      <c r="N617" s="36"/>
      <c r="O617" s="36"/>
      <c r="P617" s="36"/>
      <c r="Q617" s="36"/>
      <c r="R617" s="36"/>
      <c r="S617" s="36"/>
      <c r="T617" s="36"/>
      <c r="U617" s="36"/>
      <c r="V617" s="36"/>
      <c r="W617" s="36"/>
      <c r="X617" s="36"/>
      <c r="Y617" s="36"/>
      <c r="Z617" s="36"/>
      <c r="AA617" s="36"/>
      <c r="AB617" s="36"/>
      <c r="AD617" s="36"/>
      <c r="AE617" s="59"/>
      <c r="AF617" s="59"/>
      <c r="AG617" s="36"/>
      <c r="BT617" s="267"/>
      <c r="BV617" s="282"/>
      <c r="BW617" s="369"/>
      <c r="BX617" s="369"/>
      <c r="BY617" s="369"/>
      <c r="BZ617" s="369"/>
      <c r="CA617" s="369"/>
      <c r="CB617" s="369"/>
      <c r="CC617" s="369"/>
      <c r="CD617" s="369"/>
      <c r="CE617" s="369"/>
      <c r="CF617" s="369"/>
      <c r="CG617" s="369"/>
      <c r="CH617" s="369"/>
      <c r="CI617" s="369"/>
      <c r="CJ617" s="369"/>
      <c r="CK617" s="369"/>
      <c r="CL617" s="369"/>
      <c r="CM617" s="369"/>
      <c r="CN617" s="369"/>
      <c r="CO617" s="369"/>
      <c r="CP617" s="369"/>
      <c r="CQ617" s="369"/>
      <c r="CR617" s="369"/>
      <c r="CS617" s="369"/>
    </row>
    <row r="618" spans="1:97" s="22" customFormat="1">
      <c r="A618"/>
      <c r="B618" s="36"/>
      <c r="C618" s="36"/>
      <c r="D618" s="36"/>
      <c r="E618" s="36"/>
      <c r="F618" s="36"/>
      <c r="G618" s="36"/>
      <c r="H618" s="36"/>
      <c r="I618" s="36"/>
      <c r="J618" s="36"/>
      <c r="K618" s="36"/>
      <c r="L618" s="36"/>
      <c r="M618" s="36"/>
      <c r="N618" s="36"/>
      <c r="O618" s="36"/>
      <c r="P618" s="36"/>
      <c r="Q618" s="36"/>
      <c r="R618" s="36"/>
      <c r="S618" s="36"/>
      <c r="T618" s="36"/>
      <c r="U618" s="36"/>
      <c r="V618" s="36"/>
      <c r="W618" s="36"/>
      <c r="X618" s="36"/>
      <c r="Y618" s="36"/>
      <c r="Z618" s="36"/>
      <c r="AA618" s="36"/>
      <c r="AB618" s="36"/>
      <c r="AD618" s="36"/>
      <c r="AE618" s="59"/>
      <c r="AF618" s="59"/>
      <c r="AG618" s="36"/>
      <c r="BT618" s="267"/>
      <c r="BV618" s="282"/>
      <c r="BW618" s="369"/>
      <c r="BX618" s="369"/>
      <c r="BY618" s="369"/>
      <c r="BZ618" s="369"/>
      <c r="CA618" s="369"/>
      <c r="CB618" s="369"/>
      <c r="CC618" s="369"/>
      <c r="CD618" s="369"/>
      <c r="CE618" s="369"/>
      <c r="CF618" s="369"/>
      <c r="CG618" s="369"/>
      <c r="CH618" s="369"/>
      <c r="CI618" s="369"/>
      <c r="CJ618" s="369"/>
      <c r="CK618" s="369"/>
      <c r="CL618" s="369"/>
      <c r="CM618" s="369"/>
      <c r="CN618" s="369"/>
      <c r="CO618" s="369"/>
      <c r="CP618" s="369"/>
      <c r="CQ618" s="369"/>
      <c r="CR618" s="369"/>
      <c r="CS618" s="369"/>
    </row>
    <row r="619" spans="1:97" s="22" customFormat="1">
      <c r="A619"/>
      <c r="B619" s="36"/>
      <c r="C619" s="36"/>
      <c r="D619" s="36"/>
      <c r="E619" s="36"/>
      <c r="F619" s="36"/>
      <c r="G619" s="36"/>
      <c r="H619" s="36"/>
      <c r="I619" s="36"/>
      <c r="J619" s="36"/>
      <c r="K619" s="36"/>
      <c r="L619" s="36"/>
      <c r="M619" s="36"/>
      <c r="N619" s="36"/>
      <c r="O619" s="36"/>
      <c r="P619" s="36"/>
      <c r="Q619" s="36"/>
      <c r="R619" s="36"/>
      <c r="S619" s="36"/>
      <c r="T619" s="36"/>
      <c r="U619" s="36"/>
      <c r="V619" s="36"/>
      <c r="W619" s="36"/>
      <c r="X619" s="36"/>
      <c r="Y619" s="36"/>
      <c r="Z619" s="36"/>
      <c r="AA619" s="36"/>
      <c r="AB619" s="36"/>
      <c r="AD619" s="36"/>
      <c r="AE619" s="59"/>
      <c r="AF619" s="59"/>
      <c r="AG619" s="36"/>
      <c r="BT619" s="267"/>
      <c r="BV619" s="282"/>
      <c r="BW619" s="369"/>
      <c r="BX619" s="369"/>
      <c r="BY619" s="369"/>
      <c r="BZ619" s="369"/>
      <c r="CA619" s="369"/>
      <c r="CB619" s="369"/>
      <c r="CC619" s="369"/>
      <c r="CD619" s="369"/>
      <c r="CE619" s="369"/>
      <c r="CF619" s="369"/>
      <c r="CG619" s="369"/>
      <c r="CH619" s="369"/>
      <c r="CI619" s="369"/>
      <c r="CJ619" s="369"/>
      <c r="CK619" s="369"/>
      <c r="CL619" s="369"/>
      <c r="CM619" s="369"/>
      <c r="CN619" s="369"/>
      <c r="CO619" s="369"/>
      <c r="CP619" s="369"/>
      <c r="CQ619" s="369"/>
      <c r="CR619" s="369"/>
      <c r="CS619" s="369"/>
    </row>
    <row r="620" spans="1:97" s="22" customFormat="1">
      <c r="A620"/>
      <c r="B620" s="36"/>
      <c r="C620" s="36"/>
      <c r="D620" s="36"/>
      <c r="E620" s="36"/>
      <c r="F620" s="36"/>
      <c r="G620" s="36"/>
      <c r="H620" s="36"/>
      <c r="I620" s="36"/>
      <c r="J620" s="36"/>
      <c r="K620" s="36"/>
      <c r="L620" s="36"/>
      <c r="M620" s="36"/>
      <c r="N620" s="36"/>
      <c r="O620" s="36"/>
      <c r="P620" s="36"/>
      <c r="Q620" s="36"/>
      <c r="R620" s="36"/>
      <c r="S620" s="36"/>
      <c r="T620" s="36"/>
      <c r="U620" s="36"/>
      <c r="V620" s="36"/>
      <c r="W620" s="36"/>
      <c r="X620" s="36"/>
      <c r="Y620" s="36"/>
      <c r="Z620" s="36"/>
      <c r="AA620" s="36"/>
      <c r="AB620" s="36"/>
      <c r="AD620" s="36"/>
      <c r="AE620" s="59"/>
      <c r="AF620" s="59"/>
      <c r="AG620" s="36"/>
      <c r="BT620" s="267"/>
      <c r="BV620" s="282"/>
      <c r="BW620" s="369"/>
      <c r="BX620" s="369"/>
      <c r="BY620" s="369"/>
      <c r="BZ620" s="369"/>
      <c r="CA620" s="369"/>
      <c r="CB620" s="369"/>
      <c r="CC620" s="369"/>
      <c r="CD620" s="369"/>
      <c r="CE620" s="369"/>
      <c r="CF620" s="369"/>
      <c r="CG620" s="369"/>
      <c r="CH620" s="369"/>
      <c r="CI620" s="369"/>
      <c r="CJ620" s="369"/>
      <c r="CK620" s="369"/>
      <c r="CL620" s="369"/>
      <c r="CM620" s="369"/>
      <c r="CN620" s="369"/>
      <c r="CO620" s="369"/>
      <c r="CP620" s="369"/>
      <c r="CQ620" s="369"/>
      <c r="CR620" s="369"/>
      <c r="CS620" s="369"/>
    </row>
    <row r="621" spans="1:97" s="22" customFormat="1">
      <c r="A621"/>
      <c r="B621" s="36"/>
      <c r="C621" s="36"/>
      <c r="D621" s="36"/>
      <c r="E621" s="36"/>
      <c r="F621" s="36"/>
      <c r="G621" s="36"/>
      <c r="H621" s="36"/>
      <c r="I621" s="36"/>
      <c r="J621" s="36"/>
      <c r="K621" s="36"/>
      <c r="L621" s="36"/>
      <c r="M621" s="36"/>
      <c r="N621" s="36"/>
      <c r="O621" s="36"/>
      <c r="P621" s="36"/>
      <c r="Q621" s="36"/>
      <c r="R621" s="36"/>
      <c r="S621" s="36"/>
      <c r="T621" s="36"/>
      <c r="U621" s="36"/>
      <c r="V621" s="36"/>
      <c r="W621" s="36"/>
      <c r="X621" s="36"/>
      <c r="Y621" s="36"/>
      <c r="Z621" s="36"/>
      <c r="AA621" s="36"/>
      <c r="AB621" s="36"/>
      <c r="AD621" s="36"/>
      <c r="AE621" s="59"/>
      <c r="AF621" s="59"/>
      <c r="AG621" s="36"/>
      <c r="BT621" s="267"/>
      <c r="BV621" s="282"/>
      <c r="BW621" s="369"/>
      <c r="BX621" s="369"/>
      <c r="BY621" s="369"/>
      <c r="BZ621" s="369"/>
      <c r="CA621" s="369"/>
      <c r="CB621" s="369"/>
      <c r="CC621" s="369"/>
      <c r="CD621" s="369"/>
      <c r="CE621" s="369"/>
      <c r="CF621" s="369"/>
      <c r="CG621" s="369"/>
      <c r="CH621" s="369"/>
      <c r="CI621" s="369"/>
      <c r="CJ621" s="369"/>
      <c r="CK621" s="369"/>
      <c r="CL621" s="369"/>
      <c r="CM621" s="369"/>
      <c r="CN621" s="369"/>
      <c r="CO621" s="369"/>
      <c r="CP621" s="369"/>
      <c r="CQ621" s="369"/>
      <c r="CR621" s="369"/>
      <c r="CS621" s="369"/>
    </row>
    <row r="622" spans="1:97" s="22" customFormat="1">
      <c r="A622"/>
      <c r="B622" s="36"/>
      <c r="C622" s="36"/>
      <c r="D622" s="36"/>
      <c r="E622" s="36"/>
      <c r="F622" s="36"/>
      <c r="G622" s="36"/>
      <c r="H622" s="36"/>
      <c r="I622" s="36"/>
      <c r="J622" s="36"/>
      <c r="K622" s="36"/>
      <c r="L622" s="36"/>
      <c r="M622" s="36"/>
      <c r="N622" s="36"/>
      <c r="O622" s="36"/>
      <c r="P622" s="36"/>
      <c r="Q622" s="36"/>
      <c r="R622" s="36"/>
      <c r="S622" s="36"/>
      <c r="T622" s="36"/>
      <c r="U622" s="36"/>
      <c r="V622" s="36"/>
      <c r="W622" s="36"/>
      <c r="X622" s="36"/>
      <c r="Y622" s="36"/>
      <c r="Z622" s="36"/>
      <c r="AA622" s="36"/>
      <c r="AB622" s="36"/>
      <c r="AD622" s="36"/>
      <c r="AE622" s="59"/>
      <c r="AF622" s="59"/>
      <c r="AG622" s="36"/>
      <c r="BT622" s="267"/>
      <c r="BV622" s="282"/>
      <c r="BW622" s="369"/>
      <c r="BX622" s="369"/>
      <c r="BY622" s="369"/>
      <c r="BZ622" s="369"/>
      <c r="CA622" s="369"/>
      <c r="CB622" s="369"/>
      <c r="CC622" s="369"/>
      <c r="CD622" s="369"/>
      <c r="CE622" s="369"/>
      <c r="CF622" s="369"/>
      <c r="CG622" s="369"/>
      <c r="CH622" s="369"/>
      <c r="CI622" s="369"/>
      <c r="CJ622" s="369"/>
      <c r="CK622" s="369"/>
      <c r="CL622" s="369"/>
      <c r="CM622" s="369"/>
      <c r="CN622" s="369"/>
      <c r="CO622" s="369"/>
      <c r="CP622" s="369"/>
      <c r="CQ622" s="369"/>
      <c r="CR622" s="369"/>
      <c r="CS622" s="369"/>
    </row>
    <row r="623" spans="1:97" s="22" customFormat="1">
      <c r="A623"/>
      <c r="B623" s="36"/>
      <c r="C623" s="36"/>
      <c r="D623" s="36"/>
      <c r="E623" s="36"/>
      <c r="F623" s="36"/>
      <c r="G623" s="36"/>
      <c r="H623" s="36"/>
      <c r="I623" s="36"/>
      <c r="J623" s="36"/>
      <c r="K623" s="36"/>
      <c r="L623" s="36"/>
      <c r="M623" s="36"/>
      <c r="N623" s="36"/>
      <c r="O623" s="36"/>
      <c r="P623" s="36"/>
      <c r="Q623" s="36"/>
      <c r="R623" s="36"/>
      <c r="S623" s="36"/>
      <c r="T623" s="36"/>
      <c r="U623" s="36"/>
      <c r="V623" s="36"/>
      <c r="W623" s="36"/>
      <c r="X623" s="36"/>
      <c r="Y623" s="36"/>
      <c r="Z623" s="36"/>
      <c r="AA623" s="36"/>
      <c r="AB623" s="36"/>
      <c r="AD623" s="36"/>
      <c r="AE623" s="59"/>
      <c r="AF623" s="59"/>
      <c r="AG623" s="36"/>
      <c r="BT623" s="267"/>
      <c r="BV623" s="282"/>
      <c r="BW623" s="369"/>
      <c r="BX623" s="369"/>
      <c r="BY623" s="369"/>
      <c r="BZ623" s="369"/>
      <c r="CA623" s="369"/>
      <c r="CB623" s="369"/>
      <c r="CC623" s="369"/>
      <c r="CD623" s="369"/>
      <c r="CE623" s="369"/>
      <c r="CF623" s="369"/>
      <c r="CG623" s="369"/>
      <c r="CH623" s="369"/>
      <c r="CI623" s="369"/>
      <c r="CJ623" s="369"/>
      <c r="CK623" s="369"/>
      <c r="CL623" s="369"/>
      <c r="CM623" s="369"/>
      <c r="CN623" s="369"/>
      <c r="CO623" s="369"/>
      <c r="CP623" s="369"/>
      <c r="CQ623" s="369"/>
      <c r="CR623" s="369"/>
      <c r="CS623" s="369"/>
    </row>
    <row r="624" spans="1:97" s="22" customFormat="1">
      <c r="A624"/>
      <c r="B624" s="36"/>
      <c r="C624" s="36"/>
      <c r="D624" s="36"/>
      <c r="E624" s="36"/>
      <c r="F624" s="36"/>
      <c r="G624" s="36"/>
      <c r="H624" s="36"/>
      <c r="I624" s="36"/>
      <c r="J624" s="36"/>
      <c r="K624" s="36"/>
      <c r="L624" s="36"/>
      <c r="M624" s="36"/>
      <c r="N624" s="36"/>
      <c r="O624" s="36"/>
      <c r="P624" s="36"/>
      <c r="Q624" s="36"/>
      <c r="R624" s="36"/>
      <c r="S624" s="36"/>
      <c r="T624" s="36"/>
      <c r="U624" s="36"/>
      <c r="V624" s="36"/>
      <c r="W624" s="36"/>
      <c r="X624" s="36"/>
      <c r="Y624" s="36"/>
      <c r="Z624" s="36"/>
      <c r="AA624" s="36"/>
      <c r="AB624" s="36"/>
      <c r="AD624" s="36"/>
      <c r="AE624" s="59"/>
      <c r="AF624" s="59"/>
      <c r="AG624" s="36"/>
      <c r="BT624" s="267"/>
      <c r="BV624" s="282"/>
      <c r="BW624" s="369"/>
      <c r="BX624" s="369"/>
      <c r="BY624" s="369"/>
      <c r="BZ624" s="369"/>
      <c r="CA624" s="369"/>
      <c r="CB624" s="369"/>
      <c r="CC624" s="369"/>
      <c r="CD624" s="369"/>
      <c r="CE624" s="369"/>
      <c r="CF624" s="369"/>
      <c r="CG624" s="369"/>
      <c r="CH624" s="369"/>
      <c r="CI624" s="369"/>
      <c r="CJ624" s="369"/>
      <c r="CK624" s="369"/>
      <c r="CL624" s="369"/>
      <c r="CM624" s="369"/>
      <c r="CN624" s="369"/>
      <c r="CO624" s="369"/>
      <c r="CP624" s="369"/>
      <c r="CQ624" s="369"/>
      <c r="CR624" s="369"/>
      <c r="CS624" s="369"/>
    </row>
    <row r="625" spans="1:97" s="22" customFormat="1">
      <c r="A625"/>
      <c r="B625" s="36"/>
      <c r="C625" s="36"/>
      <c r="D625" s="36"/>
      <c r="E625" s="36"/>
      <c r="F625" s="36"/>
      <c r="G625" s="36"/>
      <c r="H625" s="36"/>
      <c r="I625" s="36"/>
      <c r="J625" s="36"/>
      <c r="K625" s="36"/>
      <c r="L625" s="36"/>
      <c r="M625" s="36"/>
      <c r="N625" s="36"/>
      <c r="O625" s="36"/>
      <c r="P625" s="36"/>
      <c r="Q625" s="36"/>
      <c r="R625" s="36"/>
      <c r="S625" s="36"/>
      <c r="T625" s="36"/>
      <c r="U625" s="36"/>
      <c r="V625" s="36"/>
      <c r="W625" s="36"/>
      <c r="X625" s="36"/>
      <c r="Y625" s="36"/>
      <c r="Z625" s="36"/>
      <c r="AA625" s="36"/>
      <c r="AB625" s="36"/>
      <c r="AD625" s="36"/>
      <c r="AE625" s="59"/>
      <c r="AF625" s="59"/>
      <c r="AG625" s="36"/>
      <c r="BT625" s="267"/>
      <c r="BV625" s="282"/>
      <c r="BW625" s="369"/>
      <c r="BX625" s="369"/>
      <c r="BY625" s="369"/>
      <c r="BZ625" s="369"/>
      <c r="CA625" s="369"/>
      <c r="CB625" s="369"/>
      <c r="CC625" s="369"/>
      <c r="CD625" s="369"/>
      <c r="CE625" s="369"/>
      <c r="CF625" s="369"/>
      <c r="CG625" s="369"/>
      <c r="CH625" s="369"/>
      <c r="CI625" s="369"/>
      <c r="CJ625" s="369"/>
      <c r="CK625" s="369"/>
      <c r="CL625" s="369"/>
      <c r="CM625" s="369"/>
      <c r="CN625" s="369"/>
      <c r="CO625" s="369"/>
      <c r="CP625" s="369"/>
      <c r="CQ625" s="369"/>
      <c r="CR625" s="369"/>
      <c r="CS625" s="369"/>
    </row>
    <row r="626" spans="1:97" s="22" customFormat="1">
      <c r="A626"/>
      <c r="B626" s="36"/>
      <c r="C626" s="36"/>
      <c r="D626" s="36"/>
      <c r="E626" s="36"/>
      <c r="F626" s="36"/>
      <c r="G626" s="36"/>
      <c r="H626" s="36"/>
      <c r="I626" s="36"/>
      <c r="J626" s="36"/>
      <c r="K626" s="36"/>
      <c r="L626" s="36"/>
      <c r="M626" s="36"/>
      <c r="N626" s="36"/>
      <c r="O626" s="36"/>
      <c r="P626" s="36"/>
      <c r="Q626" s="36"/>
      <c r="R626" s="36"/>
      <c r="S626" s="36"/>
      <c r="T626" s="36"/>
      <c r="U626" s="36"/>
      <c r="V626" s="36"/>
      <c r="W626" s="36"/>
      <c r="X626" s="36"/>
      <c r="Y626" s="36"/>
      <c r="Z626" s="36"/>
      <c r="AA626" s="36"/>
      <c r="AB626" s="36"/>
      <c r="AD626" s="36"/>
      <c r="AE626" s="59"/>
      <c r="AF626" s="59"/>
      <c r="AG626" s="36"/>
      <c r="BT626" s="267"/>
      <c r="BV626" s="282"/>
      <c r="BW626" s="369"/>
      <c r="BX626" s="369"/>
      <c r="BY626" s="369"/>
      <c r="BZ626" s="369"/>
      <c r="CA626" s="369"/>
      <c r="CB626" s="369"/>
      <c r="CC626" s="369"/>
      <c r="CD626" s="369"/>
      <c r="CE626" s="369"/>
      <c r="CF626" s="369"/>
      <c r="CG626" s="369"/>
      <c r="CH626" s="369"/>
      <c r="CI626" s="369"/>
      <c r="CJ626" s="369"/>
      <c r="CK626" s="369"/>
      <c r="CL626" s="369"/>
      <c r="CM626" s="369"/>
      <c r="CN626" s="369"/>
      <c r="CO626" s="369"/>
      <c r="CP626" s="369"/>
      <c r="CQ626" s="369"/>
      <c r="CR626" s="369"/>
      <c r="CS626" s="369"/>
    </row>
    <row r="627" spans="1:97" s="22" customFormat="1">
      <c r="A627"/>
      <c r="B627" s="36"/>
      <c r="C627" s="36"/>
      <c r="D627" s="36"/>
      <c r="E627" s="36"/>
      <c r="F627" s="36"/>
      <c r="G627" s="36"/>
      <c r="H627" s="36"/>
      <c r="I627" s="36"/>
      <c r="J627" s="36"/>
      <c r="K627" s="36"/>
      <c r="L627" s="36"/>
      <c r="M627" s="36"/>
      <c r="N627" s="36"/>
      <c r="O627" s="36"/>
      <c r="P627" s="36"/>
      <c r="Q627" s="36"/>
      <c r="R627" s="36"/>
      <c r="S627" s="36"/>
      <c r="T627" s="36"/>
      <c r="U627" s="36"/>
      <c r="V627" s="36"/>
      <c r="W627" s="36"/>
      <c r="X627" s="36"/>
      <c r="Y627" s="36"/>
      <c r="Z627" s="36"/>
      <c r="AA627" s="36"/>
      <c r="AB627" s="36"/>
      <c r="AD627" s="36"/>
      <c r="AE627" s="59"/>
      <c r="AF627" s="59"/>
      <c r="AG627" s="36"/>
      <c r="BT627" s="267"/>
      <c r="BV627" s="282"/>
      <c r="BW627" s="369"/>
      <c r="BX627" s="369"/>
      <c r="BY627" s="369"/>
      <c r="BZ627" s="369"/>
      <c r="CA627" s="369"/>
      <c r="CB627" s="369"/>
      <c r="CC627" s="369"/>
      <c r="CD627" s="369"/>
      <c r="CE627" s="369"/>
      <c r="CF627" s="369"/>
      <c r="CG627" s="369"/>
      <c r="CH627" s="369"/>
      <c r="CI627" s="369"/>
      <c r="CJ627" s="369"/>
      <c r="CK627" s="369"/>
      <c r="CL627" s="369"/>
      <c r="CM627" s="369"/>
      <c r="CN627" s="369"/>
      <c r="CO627" s="369"/>
      <c r="CP627" s="369"/>
      <c r="CQ627" s="369"/>
      <c r="CR627" s="369"/>
      <c r="CS627" s="369"/>
    </row>
    <row r="628" spans="1:97" s="22" customFormat="1">
      <c r="A628"/>
      <c r="B628" s="36"/>
      <c r="C628" s="36"/>
      <c r="D628" s="36"/>
      <c r="E628" s="36"/>
      <c r="F628" s="36"/>
      <c r="G628" s="36"/>
      <c r="H628" s="36"/>
      <c r="I628" s="36"/>
      <c r="J628" s="36"/>
      <c r="K628" s="36"/>
      <c r="L628" s="36"/>
      <c r="M628" s="36"/>
      <c r="N628" s="36"/>
      <c r="O628" s="36"/>
      <c r="P628" s="36"/>
      <c r="Q628" s="36"/>
      <c r="R628" s="36"/>
      <c r="S628" s="36"/>
      <c r="T628" s="36"/>
      <c r="U628" s="36"/>
      <c r="V628" s="36"/>
      <c r="W628" s="36"/>
      <c r="X628" s="36"/>
      <c r="Y628" s="36"/>
      <c r="Z628" s="36"/>
      <c r="AA628" s="36"/>
      <c r="AB628" s="36"/>
      <c r="AD628" s="36"/>
      <c r="AE628" s="59"/>
      <c r="AF628" s="59"/>
      <c r="AG628" s="36"/>
      <c r="BT628" s="267"/>
      <c r="BV628" s="282"/>
      <c r="BW628" s="369"/>
      <c r="BX628" s="369"/>
      <c r="BY628" s="369"/>
      <c r="BZ628" s="369"/>
      <c r="CA628" s="369"/>
      <c r="CB628" s="369"/>
      <c r="CC628" s="369"/>
      <c r="CD628" s="369"/>
      <c r="CE628" s="369"/>
      <c r="CF628" s="369"/>
      <c r="CG628" s="369"/>
      <c r="CH628" s="369"/>
      <c r="CI628" s="369"/>
      <c r="CJ628" s="369"/>
      <c r="CK628" s="369"/>
      <c r="CL628" s="369"/>
      <c r="CM628" s="369"/>
      <c r="CN628" s="369"/>
      <c r="CO628" s="369"/>
      <c r="CP628" s="369"/>
      <c r="CQ628" s="369"/>
      <c r="CR628" s="369"/>
      <c r="CS628" s="369"/>
    </row>
    <row r="629" spans="1:97" s="22" customFormat="1">
      <c r="A629"/>
      <c r="B629" s="36"/>
      <c r="C629" s="36"/>
      <c r="D629" s="36"/>
      <c r="E629" s="36"/>
      <c r="F629" s="36"/>
      <c r="G629" s="36"/>
      <c r="H629" s="36"/>
      <c r="I629" s="36"/>
      <c r="J629" s="36"/>
      <c r="K629" s="36"/>
      <c r="L629" s="36"/>
      <c r="M629" s="36"/>
      <c r="N629" s="36"/>
      <c r="O629" s="36"/>
      <c r="P629" s="36"/>
      <c r="Q629" s="36"/>
      <c r="R629" s="36"/>
      <c r="S629" s="36"/>
      <c r="T629" s="36"/>
      <c r="U629" s="36"/>
      <c r="V629" s="36"/>
      <c r="W629" s="36"/>
      <c r="X629" s="36"/>
      <c r="Y629" s="36"/>
      <c r="Z629" s="36"/>
      <c r="AA629" s="36"/>
      <c r="AB629" s="36"/>
      <c r="AD629" s="36"/>
      <c r="AE629" s="59"/>
      <c r="AF629" s="59"/>
      <c r="AG629" s="36"/>
      <c r="BT629" s="267"/>
      <c r="BV629" s="282"/>
      <c r="BW629" s="369"/>
      <c r="BX629" s="369"/>
      <c r="BY629" s="369"/>
      <c r="BZ629" s="369"/>
      <c r="CA629" s="369"/>
      <c r="CB629" s="369"/>
      <c r="CC629" s="369"/>
      <c r="CD629" s="369"/>
      <c r="CE629" s="369"/>
      <c r="CF629" s="369"/>
      <c r="CG629" s="369"/>
      <c r="CH629" s="369"/>
      <c r="CI629" s="369"/>
      <c r="CJ629" s="369"/>
      <c r="CK629" s="369"/>
      <c r="CL629" s="369"/>
      <c r="CM629" s="369"/>
      <c r="CN629" s="369"/>
      <c r="CO629" s="369"/>
      <c r="CP629" s="369"/>
      <c r="CQ629" s="369"/>
      <c r="CR629" s="369"/>
      <c r="CS629" s="369"/>
    </row>
    <row r="630" spans="1:97" s="22" customFormat="1">
      <c r="A630"/>
      <c r="B630" s="36"/>
      <c r="C630" s="36"/>
      <c r="D630" s="36"/>
      <c r="E630" s="36"/>
      <c r="F630" s="36"/>
      <c r="G630" s="36"/>
      <c r="H630" s="36"/>
      <c r="I630" s="36"/>
      <c r="J630" s="36"/>
      <c r="K630" s="36"/>
      <c r="L630" s="36"/>
      <c r="M630" s="36"/>
      <c r="N630" s="36"/>
      <c r="O630" s="36"/>
      <c r="P630" s="36"/>
      <c r="Q630" s="36"/>
      <c r="R630" s="36"/>
      <c r="S630" s="36"/>
      <c r="T630" s="36"/>
      <c r="U630" s="36"/>
      <c r="V630" s="36"/>
      <c r="W630" s="36"/>
      <c r="X630" s="36"/>
      <c r="Y630" s="36"/>
      <c r="Z630" s="36"/>
      <c r="AA630" s="36"/>
      <c r="AB630" s="36"/>
      <c r="AD630" s="36"/>
      <c r="AE630" s="59"/>
      <c r="AF630" s="59"/>
      <c r="AG630" s="36"/>
      <c r="BT630" s="267"/>
      <c r="BV630" s="282"/>
      <c r="BW630" s="369"/>
      <c r="BX630" s="369"/>
      <c r="BY630" s="369"/>
      <c r="BZ630" s="369"/>
      <c r="CA630" s="369"/>
      <c r="CB630" s="369"/>
      <c r="CC630" s="369"/>
      <c r="CD630" s="369"/>
      <c r="CE630" s="369"/>
      <c r="CF630" s="369"/>
      <c r="CG630" s="369"/>
      <c r="CH630" s="369"/>
      <c r="CI630" s="369"/>
      <c r="CJ630" s="369"/>
      <c r="CK630" s="369"/>
      <c r="CL630" s="369"/>
      <c r="CM630" s="369"/>
      <c r="CN630" s="369"/>
      <c r="CO630" s="369"/>
      <c r="CP630" s="369"/>
      <c r="CQ630" s="369"/>
      <c r="CR630" s="369"/>
      <c r="CS630" s="369"/>
    </row>
    <row r="631" spans="1:97" s="22" customFormat="1">
      <c r="A631"/>
      <c r="B631" s="36"/>
      <c r="C631" s="36"/>
      <c r="D631" s="36"/>
      <c r="E631" s="36"/>
      <c r="F631" s="36"/>
      <c r="G631" s="36"/>
      <c r="H631" s="36"/>
      <c r="I631" s="36"/>
      <c r="J631" s="36"/>
      <c r="K631" s="36"/>
      <c r="L631" s="36"/>
      <c r="M631" s="36"/>
      <c r="N631" s="36"/>
      <c r="O631" s="36"/>
      <c r="P631" s="36"/>
      <c r="Q631" s="36"/>
      <c r="R631" s="36"/>
      <c r="S631" s="36"/>
      <c r="T631" s="36"/>
      <c r="U631" s="36"/>
      <c r="V631" s="36"/>
      <c r="W631" s="36"/>
      <c r="X631" s="36"/>
      <c r="Y631" s="36"/>
      <c r="Z631" s="36"/>
      <c r="AA631" s="36"/>
      <c r="AB631" s="36"/>
      <c r="AD631" s="36"/>
      <c r="AE631" s="59"/>
      <c r="AF631" s="59"/>
      <c r="AG631" s="36"/>
      <c r="BT631" s="267"/>
      <c r="BV631" s="282"/>
      <c r="BW631" s="369"/>
      <c r="BX631" s="369"/>
      <c r="BY631" s="369"/>
      <c r="BZ631" s="369"/>
      <c r="CA631" s="369"/>
      <c r="CB631" s="369"/>
      <c r="CC631" s="369"/>
      <c r="CD631" s="369"/>
      <c r="CE631" s="369"/>
      <c r="CF631" s="369"/>
      <c r="CG631" s="369"/>
      <c r="CH631" s="369"/>
      <c r="CI631" s="369"/>
      <c r="CJ631" s="369"/>
      <c r="CK631" s="369"/>
      <c r="CL631" s="369"/>
      <c r="CM631" s="369"/>
      <c r="CN631" s="369"/>
      <c r="CO631" s="369"/>
      <c r="CP631" s="369"/>
      <c r="CQ631" s="369"/>
      <c r="CR631" s="369"/>
      <c r="CS631" s="369"/>
    </row>
    <row r="632" spans="1:97" s="22" customFormat="1">
      <c r="A632"/>
      <c r="B632" s="36"/>
      <c r="C632" s="36"/>
      <c r="D632" s="36"/>
      <c r="E632" s="36"/>
      <c r="F632" s="36"/>
      <c r="G632" s="36"/>
      <c r="H632" s="36"/>
      <c r="I632" s="36"/>
      <c r="J632" s="36"/>
      <c r="K632" s="36"/>
      <c r="L632" s="36"/>
      <c r="M632" s="36"/>
      <c r="N632" s="36"/>
      <c r="O632" s="36"/>
      <c r="P632" s="36"/>
      <c r="Q632" s="36"/>
      <c r="R632" s="36"/>
      <c r="S632" s="36"/>
      <c r="T632" s="36"/>
      <c r="U632" s="36"/>
      <c r="V632" s="36"/>
      <c r="W632" s="36"/>
      <c r="X632" s="36"/>
      <c r="Y632" s="36"/>
      <c r="Z632" s="36"/>
      <c r="AA632" s="36"/>
      <c r="AB632" s="36"/>
      <c r="AD632" s="36"/>
      <c r="AE632" s="59"/>
      <c r="AF632" s="59"/>
      <c r="AG632" s="36"/>
      <c r="BT632" s="267"/>
      <c r="BV632" s="282"/>
      <c r="BW632" s="369"/>
      <c r="BX632" s="369"/>
      <c r="BY632" s="369"/>
      <c r="BZ632" s="369"/>
      <c r="CA632" s="369"/>
      <c r="CB632" s="369"/>
      <c r="CC632" s="369"/>
      <c r="CD632" s="369"/>
      <c r="CE632" s="369"/>
      <c r="CF632" s="369"/>
      <c r="CG632" s="369"/>
      <c r="CH632" s="369"/>
      <c r="CI632" s="369"/>
      <c r="CJ632" s="369"/>
      <c r="CK632" s="369"/>
      <c r="CL632" s="369"/>
      <c r="CM632" s="369"/>
      <c r="CN632" s="369"/>
      <c r="CO632" s="369"/>
      <c r="CP632" s="369"/>
      <c r="CQ632" s="369"/>
      <c r="CR632" s="369"/>
      <c r="CS632" s="369"/>
    </row>
    <row r="633" spans="1:97" s="22" customFormat="1">
      <c r="A633"/>
      <c r="B633" s="36"/>
      <c r="C633" s="36"/>
      <c r="D633" s="36"/>
      <c r="E633" s="36"/>
      <c r="F633" s="36"/>
      <c r="G633" s="36"/>
      <c r="H633" s="36"/>
      <c r="I633" s="36"/>
      <c r="J633" s="36"/>
      <c r="K633" s="36"/>
      <c r="L633" s="36"/>
      <c r="M633" s="36"/>
      <c r="N633" s="36"/>
      <c r="O633" s="36"/>
      <c r="P633" s="36"/>
      <c r="Q633" s="36"/>
      <c r="R633" s="36"/>
      <c r="S633" s="36"/>
      <c r="T633" s="36"/>
      <c r="U633" s="36"/>
      <c r="V633" s="36"/>
      <c r="W633" s="36"/>
      <c r="X633" s="36"/>
      <c r="Y633" s="36"/>
      <c r="Z633" s="36"/>
      <c r="AA633" s="36"/>
      <c r="AB633" s="36"/>
      <c r="AD633" s="36"/>
      <c r="AE633" s="59"/>
      <c r="AF633" s="59"/>
      <c r="AG633" s="36"/>
      <c r="BT633" s="267"/>
      <c r="BV633" s="282"/>
      <c r="BW633" s="369"/>
      <c r="BX633" s="369"/>
      <c r="BY633" s="369"/>
      <c r="BZ633" s="369"/>
      <c r="CA633" s="369"/>
      <c r="CB633" s="369"/>
      <c r="CC633" s="369"/>
      <c r="CD633" s="369"/>
      <c r="CE633" s="369"/>
      <c r="CF633" s="369"/>
      <c r="CG633" s="369"/>
      <c r="CH633" s="369"/>
      <c r="CI633" s="369"/>
      <c r="CJ633" s="369"/>
      <c r="CK633" s="369"/>
      <c r="CL633" s="369"/>
      <c r="CM633" s="369"/>
      <c r="CN633" s="369"/>
      <c r="CO633" s="369"/>
      <c r="CP633" s="369"/>
      <c r="CQ633" s="369"/>
      <c r="CR633" s="369"/>
      <c r="CS633" s="369"/>
    </row>
    <row r="634" spans="1:97" s="22" customFormat="1">
      <c r="A634"/>
      <c r="B634" s="36"/>
      <c r="C634" s="36"/>
      <c r="D634" s="36"/>
      <c r="E634" s="36"/>
      <c r="F634" s="36"/>
      <c r="G634" s="36"/>
      <c r="H634" s="36"/>
      <c r="I634" s="36"/>
      <c r="J634" s="36"/>
      <c r="K634" s="36"/>
      <c r="L634" s="36"/>
      <c r="M634" s="36"/>
      <c r="N634" s="36"/>
      <c r="O634" s="36"/>
      <c r="P634" s="36"/>
      <c r="Q634" s="36"/>
      <c r="R634" s="36"/>
      <c r="S634" s="36"/>
      <c r="T634" s="36"/>
      <c r="U634" s="36"/>
      <c r="V634" s="36"/>
      <c r="W634" s="36"/>
      <c r="X634" s="36"/>
      <c r="Y634" s="36"/>
      <c r="Z634" s="36"/>
      <c r="AA634" s="36"/>
      <c r="AB634" s="36"/>
      <c r="AD634" s="36"/>
      <c r="AE634" s="59"/>
      <c r="AF634" s="59"/>
      <c r="AG634" s="36"/>
      <c r="BT634" s="267"/>
      <c r="BV634" s="282"/>
      <c r="BW634" s="369"/>
      <c r="BX634" s="369"/>
      <c r="BY634" s="369"/>
      <c r="BZ634" s="369"/>
      <c r="CA634" s="369"/>
      <c r="CB634" s="369"/>
      <c r="CC634" s="369"/>
      <c r="CD634" s="369"/>
      <c r="CE634" s="369"/>
      <c r="CF634" s="369"/>
      <c r="CG634" s="369"/>
      <c r="CH634" s="369"/>
      <c r="CI634" s="369"/>
      <c r="CJ634" s="369"/>
      <c r="CK634" s="369"/>
      <c r="CL634" s="369"/>
      <c r="CM634" s="369"/>
      <c r="CN634" s="369"/>
      <c r="CO634" s="369"/>
      <c r="CP634" s="369"/>
      <c r="CQ634" s="369"/>
      <c r="CR634" s="369"/>
      <c r="CS634" s="369"/>
    </row>
    <row r="635" spans="1:97" s="22" customFormat="1">
      <c r="A635"/>
      <c r="B635" s="36"/>
      <c r="C635" s="36"/>
      <c r="D635" s="36"/>
      <c r="E635" s="36"/>
      <c r="F635" s="36"/>
      <c r="G635" s="36"/>
      <c r="H635" s="36"/>
      <c r="I635" s="36"/>
      <c r="J635" s="36"/>
      <c r="K635" s="36"/>
      <c r="L635" s="36"/>
      <c r="M635" s="36"/>
      <c r="N635" s="36"/>
      <c r="O635" s="36"/>
      <c r="P635" s="36"/>
      <c r="Q635" s="36"/>
      <c r="R635" s="36"/>
      <c r="S635" s="36"/>
      <c r="T635" s="36"/>
      <c r="U635" s="36"/>
      <c r="V635" s="36"/>
      <c r="W635" s="36"/>
      <c r="X635" s="36"/>
      <c r="Y635" s="36"/>
      <c r="Z635" s="36"/>
      <c r="AA635" s="36"/>
      <c r="AB635" s="36"/>
      <c r="AD635" s="36"/>
      <c r="AE635" s="59"/>
      <c r="AF635" s="59"/>
      <c r="AG635" s="36"/>
      <c r="BT635" s="267"/>
      <c r="BV635" s="282"/>
      <c r="BW635" s="369"/>
      <c r="BX635" s="369"/>
      <c r="BY635" s="369"/>
      <c r="BZ635" s="369"/>
      <c r="CA635" s="369"/>
      <c r="CB635" s="369"/>
      <c r="CC635" s="369"/>
      <c r="CD635" s="369"/>
      <c r="CE635" s="369"/>
      <c r="CF635" s="369"/>
      <c r="CG635" s="369"/>
      <c r="CH635" s="369"/>
      <c r="CI635" s="369"/>
      <c r="CJ635" s="369"/>
      <c r="CK635" s="369"/>
      <c r="CL635" s="369"/>
      <c r="CM635" s="369"/>
      <c r="CN635" s="369"/>
      <c r="CO635" s="369"/>
      <c r="CP635" s="369"/>
      <c r="CQ635" s="369"/>
      <c r="CR635" s="369"/>
      <c r="CS635" s="369"/>
    </row>
    <row r="636" spans="1:97" s="22" customFormat="1">
      <c r="A636"/>
      <c r="B636" s="36"/>
      <c r="C636" s="36"/>
      <c r="D636" s="36"/>
      <c r="E636" s="36"/>
      <c r="F636" s="36"/>
      <c r="G636" s="36"/>
      <c r="H636" s="36"/>
      <c r="I636" s="36"/>
      <c r="J636" s="36"/>
      <c r="K636" s="36"/>
      <c r="L636" s="36"/>
      <c r="M636" s="36"/>
      <c r="N636" s="36"/>
      <c r="O636" s="36"/>
      <c r="P636" s="36"/>
      <c r="Q636" s="36"/>
      <c r="R636" s="36"/>
      <c r="S636" s="36"/>
      <c r="T636" s="36"/>
      <c r="U636" s="36"/>
      <c r="V636" s="36"/>
      <c r="W636" s="36"/>
      <c r="X636" s="36"/>
      <c r="Y636" s="36"/>
      <c r="Z636" s="36"/>
      <c r="AA636" s="36"/>
      <c r="AB636" s="36"/>
      <c r="AD636" s="36"/>
      <c r="AE636" s="59"/>
      <c r="AF636" s="59"/>
      <c r="AG636" s="36"/>
      <c r="BT636" s="267"/>
      <c r="BV636" s="282"/>
      <c r="BW636" s="369"/>
      <c r="BX636" s="369"/>
      <c r="BY636" s="369"/>
      <c r="BZ636" s="369"/>
      <c r="CA636" s="369"/>
      <c r="CB636" s="369"/>
      <c r="CC636" s="369"/>
      <c r="CD636" s="369"/>
      <c r="CE636" s="369"/>
      <c r="CF636" s="369"/>
      <c r="CG636" s="369"/>
      <c r="CH636" s="369"/>
      <c r="CI636" s="369"/>
      <c r="CJ636" s="369"/>
      <c r="CK636" s="369"/>
      <c r="CL636" s="369"/>
      <c r="CM636" s="369"/>
      <c r="CN636" s="369"/>
      <c r="CO636" s="369"/>
      <c r="CP636" s="369"/>
      <c r="CQ636" s="369"/>
      <c r="CR636" s="369"/>
      <c r="CS636" s="369"/>
    </row>
    <row r="637" spans="1:97" s="22" customFormat="1">
      <c r="A637"/>
      <c r="B637" s="36"/>
      <c r="C637" s="36"/>
      <c r="D637" s="36"/>
      <c r="E637" s="36"/>
      <c r="F637" s="36"/>
      <c r="G637" s="36"/>
      <c r="H637" s="36"/>
      <c r="I637" s="36"/>
      <c r="J637" s="36"/>
      <c r="K637" s="36"/>
      <c r="L637" s="36"/>
      <c r="M637" s="36"/>
      <c r="N637" s="36"/>
      <c r="O637" s="36"/>
      <c r="P637" s="36"/>
      <c r="Q637" s="36"/>
      <c r="R637" s="36"/>
      <c r="S637" s="36"/>
      <c r="T637" s="36"/>
      <c r="U637" s="36"/>
      <c r="V637" s="36"/>
      <c r="W637" s="36"/>
      <c r="X637" s="36"/>
      <c r="Y637" s="36"/>
      <c r="Z637" s="36"/>
      <c r="AA637" s="36"/>
      <c r="AB637" s="36"/>
      <c r="AD637" s="36"/>
      <c r="AE637" s="59"/>
      <c r="AF637" s="59"/>
      <c r="AG637" s="36"/>
      <c r="BT637" s="267"/>
      <c r="BV637" s="282"/>
      <c r="BW637" s="369"/>
      <c r="BX637" s="369"/>
      <c r="BY637" s="369"/>
      <c r="BZ637" s="369"/>
      <c r="CA637" s="369"/>
      <c r="CB637" s="369"/>
      <c r="CC637" s="369"/>
      <c r="CD637" s="369"/>
      <c r="CE637" s="369"/>
      <c r="CF637" s="369"/>
      <c r="CG637" s="369"/>
      <c r="CH637" s="369"/>
      <c r="CI637" s="369"/>
      <c r="CJ637" s="369"/>
      <c r="CK637" s="369"/>
      <c r="CL637" s="369"/>
      <c r="CM637" s="369"/>
      <c r="CN637" s="369"/>
      <c r="CO637" s="369"/>
      <c r="CP637" s="369"/>
      <c r="CQ637" s="369"/>
      <c r="CR637" s="369"/>
      <c r="CS637" s="369"/>
    </row>
    <row r="638" spans="1:97" s="22" customFormat="1">
      <c r="A638"/>
      <c r="B638" s="36"/>
      <c r="C638" s="36"/>
      <c r="D638" s="36"/>
      <c r="E638" s="36"/>
      <c r="F638" s="36"/>
      <c r="G638" s="36"/>
      <c r="H638" s="36"/>
      <c r="I638" s="36"/>
      <c r="J638" s="36"/>
      <c r="K638" s="36"/>
      <c r="L638" s="36"/>
      <c r="M638" s="36"/>
      <c r="N638" s="36"/>
      <c r="O638" s="36"/>
      <c r="P638" s="36"/>
      <c r="Q638" s="36"/>
      <c r="R638" s="36"/>
      <c r="S638" s="36"/>
      <c r="T638" s="36"/>
      <c r="U638" s="36"/>
      <c r="V638" s="36"/>
      <c r="W638" s="36"/>
      <c r="X638" s="36"/>
      <c r="Y638" s="36"/>
      <c r="Z638" s="36"/>
      <c r="AA638" s="36"/>
      <c r="AB638" s="36"/>
      <c r="AD638" s="36"/>
      <c r="AE638" s="59"/>
      <c r="AF638" s="59"/>
      <c r="AG638" s="36"/>
      <c r="BT638" s="267"/>
      <c r="BV638" s="282"/>
      <c r="BW638" s="369"/>
      <c r="BX638" s="369"/>
      <c r="BY638" s="369"/>
      <c r="BZ638" s="369"/>
      <c r="CA638" s="369"/>
      <c r="CB638" s="369"/>
      <c r="CC638" s="369"/>
      <c r="CD638" s="369"/>
      <c r="CE638" s="369"/>
      <c r="CF638" s="369"/>
      <c r="CG638" s="369"/>
      <c r="CH638" s="369"/>
      <c r="CI638" s="369"/>
      <c r="CJ638" s="369"/>
      <c r="CK638" s="369"/>
      <c r="CL638" s="369"/>
      <c r="CM638" s="369"/>
      <c r="CN638" s="369"/>
      <c r="CO638" s="369"/>
      <c r="CP638" s="369"/>
      <c r="CQ638" s="369"/>
      <c r="CR638" s="369"/>
      <c r="CS638" s="369"/>
    </row>
    <row r="639" spans="1:97" s="22" customFormat="1">
      <c r="A639"/>
      <c r="B639" s="36"/>
      <c r="C639" s="36"/>
      <c r="D639" s="36"/>
      <c r="E639" s="36"/>
      <c r="F639" s="36"/>
      <c r="G639" s="36"/>
      <c r="H639" s="36"/>
      <c r="I639" s="36"/>
      <c r="J639" s="36"/>
      <c r="K639" s="36"/>
      <c r="L639" s="36"/>
      <c r="M639" s="36"/>
      <c r="N639" s="36"/>
      <c r="O639" s="36"/>
      <c r="P639" s="36"/>
      <c r="Q639" s="36"/>
      <c r="R639" s="36"/>
      <c r="S639" s="36"/>
      <c r="T639" s="36"/>
      <c r="U639" s="36"/>
      <c r="V639" s="36"/>
      <c r="W639" s="36"/>
      <c r="X639" s="36"/>
      <c r="Y639" s="36"/>
      <c r="Z639" s="36"/>
      <c r="AA639" s="36"/>
      <c r="AB639" s="36"/>
      <c r="AD639" s="36"/>
      <c r="AE639" s="59"/>
      <c r="AF639" s="59"/>
      <c r="AG639" s="36"/>
      <c r="BT639" s="267"/>
      <c r="BV639" s="282"/>
      <c r="BW639" s="369"/>
      <c r="BX639" s="369"/>
      <c r="BY639" s="369"/>
      <c r="BZ639" s="369"/>
      <c r="CA639" s="369"/>
      <c r="CB639" s="369"/>
      <c r="CC639" s="369"/>
      <c r="CD639" s="369"/>
      <c r="CE639" s="369"/>
      <c r="CF639" s="369"/>
      <c r="CG639" s="369"/>
      <c r="CH639" s="369"/>
      <c r="CI639" s="369"/>
      <c r="CJ639" s="369"/>
      <c r="CK639" s="369"/>
      <c r="CL639" s="369"/>
      <c r="CM639" s="369"/>
      <c r="CN639" s="369"/>
      <c r="CO639" s="369"/>
      <c r="CP639" s="369"/>
      <c r="CQ639" s="369"/>
      <c r="CR639" s="369"/>
      <c r="CS639" s="369"/>
    </row>
    <row r="640" spans="1:97" s="22" customFormat="1">
      <c r="A640"/>
      <c r="B640" s="36"/>
      <c r="C640" s="36"/>
      <c r="D640" s="36"/>
      <c r="E640" s="36"/>
      <c r="F640" s="36"/>
      <c r="G640" s="36"/>
      <c r="H640" s="36"/>
      <c r="I640" s="36"/>
      <c r="J640" s="36"/>
      <c r="K640" s="36"/>
      <c r="L640" s="36"/>
      <c r="M640" s="36"/>
      <c r="N640" s="36"/>
      <c r="O640" s="36"/>
      <c r="P640" s="36"/>
      <c r="Q640" s="36"/>
      <c r="R640" s="36"/>
      <c r="S640" s="36"/>
      <c r="T640" s="36"/>
      <c r="U640" s="36"/>
      <c r="V640" s="36"/>
      <c r="W640" s="36"/>
      <c r="X640" s="36"/>
      <c r="Y640" s="36"/>
      <c r="Z640" s="36"/>
      <c r="AA640" s="36"/>
      <c r="AB640" s="36"/>
      <c r="AD640" s="36"/>
      <c r="AE640" s="59"/>
      <c r="AF640" s="59"/>
      <c r="AG640" s="36"/>
      <c r="BT640" s="267"/>
      <c r="BV640" s="282"/>
      <c r="BW640" s="369"/>
      <c r="BX640" s="369"/>
      <c r="BY640" s="369"/>
      <c r="BZ640" s="369"/>
      <c r="CA640" s="369"/>
      <c r="CB640" s="369"/>
      <c r="CC640" s="369"/>
      <c r="CD640" s="369"/>
      <c r="CE640" s="369"/>
      <c r="CF640" s="369"/>
      <c r="CG640" s="369"/>
      <c r="CH640" s="369"/>
      <c r="CI640" s="369"/>
      <c r="CJ640" s="369"/>
      <c r="CK640" s="369"/>
      <c r="CL640" s="369"/>
      <c r="CM640" s="369"/>
      <c r="CN640" s="369"/>
      <c r="CO640" s="369"/>
      <c r="CP640" s="369"/>
      <c r="CQ640" s="369"/>
      <c r="CR640" s="369"/>
      <c r="CS640" s="369"/>
    </row>
    <row r="641" spans="1:97" s="22" customFormat="1">
      <c r="A641"/>
      <c r="B641" s="36"/>
      <c r="C641" s="36"/>
      <c r="D641" s="36"/>
      <c r="E641" s="36"/>
      <c r="F641" s="36"/>
      <c r="G641" s="36"/>
      <c r="H641" s="36"/>
      <c r="I641" s="36"/>
      <c r="J641" s="36"/>
      <c r="K641" s="36"/>
      <c r="L641" s="36"/>
      <c r="M641" s="36"/>
      <c r="N641" s="36"/>
      <c r="O641" s="36"/>
      <c r="P641" s="36"/>
      <c r="Q641" s="36"/>
      <c r="R641" s="36"/>
      <c r="S641" s="36"/>
      <c r="T641" s="36"/>
      <c r="U641" s="36"/>
      <c r="V641" s="36"/>
      <c r="W641" s="36"/>
      <c r="X641" s="36"/>
      <c r="Y641" s="36"/>
      <c r="Z641" s="36"/>
      <c r="AA641" s="36"/>
      <c r="AB641" s="36"/>
      <c r="AD641" s="36"/>
      <c r="AE641" s="59"/>
      <c r="AF641" s="59"/>
      <c r="AG641" s="36"/>
      <c r="BT641" s="267"/>
      <c r="BV641" s="282"/>
      <c r="BW641" s="369"/>
      <c r="BX641" s="369"/>
      <c r="BY641" s="369"/>
      <c r="BZ641" s="369"/>
      <c r="CA641" s="369"/>
      <c r="CB641" s="369"/>
      <c r="CC641" s="369"/>
      <c r="CD641" s="369"/>
      <c r="CE641" s="369"/>
      <c r="CF641" s="369"/>
      <c r="CG641" s="369"/>
      <c r="CH641" s="369"/>
      <c r="CI641" s="369"/>
      <c r="CJ641" s="369"/>
      <c r="CK641" s="369"/>
      <c r="CL641" s="369"/>
      <c r="CM641" s="369"/>
      <c r="CN641" s="369"/>
      <c r="CO641" s="369"/>
      <c r="CP641" s="369"/>
      <c r="CQ641" s="369"/>
      <c r="CR641" s="369"/>
      <c r="CS641" s="369"/>
    </row>
    <row r="642" spans="1:97" s="22" customFormat="1">
      <c r="A642"/>
      <c r="B642" s="36"/>
      <c r="C642" s="36"/>
      <c r="D642" s="36"/>
      <c r="E642" s="36"/>
      <c r="F642" s="36"/>
      <c r="G642" s="36"/>
      <c r="H642" s="36"/>
      <c r="I642" s="36"/>
      <c r="J642" s="36"/>
      <c r="K642" s="36"/>
      <c r="L642" s="36"/>
      <c r="M642" s="36"/>
      <c r="N642" s="36"/>
      <c r="O642" s="36"/>
      <c r="P642" s="36"/>
      <c r="Q642" s="36"/>
      <c r="R642" s="36"/>
      <c r="S642" s="36"/>
      <c r="T642" s="36"/>
      <c r="U642" s="36"/>
      <c r="V642" s="36"/>
      <c r="W642" s="36"/>
      <c r="X642" s="36"/>
      <c r="Y642" s="36"/>
      <c r="Z642" s="36"/>
      <c r="AA642" s="36"/>
      <c r="AB642" s="36"/>
      <c r="AD642" s="36"/>
      <c r="AE642" s="59"/>
      <c r="AF642" s="59"/>
      <c r="AG642" s="36"/>
      <c r="BT642" s="267"/>
      <c r="BV642" s="282"/>
      <c r="BW642" s="369"/>
      <c r="BX642" s="369"/>
      <c r="BY642" s="369"/>
      <c r="BZ642" s="369"/>
      <c r="CA642" s="369"/>
      <c r="CB642" s="369"/>
      <c r="CC642" s="369"/>
      <c r="CD642" s="369"/>
      <c r="CE642" s="369"/>
      <c r="CF642" s="369"/>
      <c r="CG642" s="369"/>
      <c r="CH642" s="369"/>
      <c r="CI642" s="369"/>
      <c r="CJ642" s="369"/>
      <c r="CK642" s="369"/>
      <c r="CL642" s="369"/>
      <c r="CM642" s="369"/>
      <c r="CN642" s="369"/>
      <c r="CO642" s="369"/>
      <c r="CP642" s="369"/>
      <c r="CQ642" s="369"/>
      <c r="CR642" s="369"/>
      <c r="CS642" s="369"/>
    </row>
    <row r="643" spans="1:97" s="22" customFormat="1">
      <c r="A643"/>
      <c r="B643" s="36"/>
      <c r="C643" s="36"/>
      <c r="D643" s="36"/>
      <c r="E643" s="36"/>
      <c r="F643" s="36"/>
      <c r="G643" s="36"/>
      <c r="H643" s="36"/>
      <c r="I643" s="36"/>
      <c r="J643" s="36"/>
      <c r="K643" s="36"/>
      <c r="L643" s="36"/>
      <c r="M643" s="36"/>
      <c r="N643" s="36"/>
      <c r="O643" s="36"/>
      <c r="P643" s="36"/>
      <c r="Q643" s="36"/>
      <c r="R643" s="36"/>
      <c r="S643" s="36"/>
      <c r="T643" s="36"/>
      <c r="U643" s="36"/>
      <c r="V643" s="36"/>
      <c r="W643" s="36"/>
      <c r="X643" s="36"/>
      <c r="Y643" s="36"/>
      <c r="Z643" s="36"/>
      <c r="AA643" s="36"/>
      <c r="AB643" s="36"/>
      <c r="AD643" s="36"/>
      <c r="AE643" s="59"/>
      <c r="AF643" s="59"/>
      <c r="AG643" s="36"/>
      <c r="BT643" s="267"/>
      <c r="BV643" s="282"/>
      <c r="BW643" s="369"/>
      <c r="BX643" s="369"/>
      <c r="BY643" s="369"/>
      <c r="BZ643" s="369"/>
      <c r="CA643" s="369"/>
      <c r="CB643" s="369"/>
      <c r="CC643" s="369"/>
      <c r="CD643" s="369"/>
      <c r="CE643" s="369"/>
      <c r="CF643" s="369"/>
      <c r="CG643" s="369"/>
      <c r="CH643" s="369"/>
      <c r="CI643" s="369"/>
      <c r="CJ643" s="369"/>
      <c r="CK643" s="369"/>
      <c r="CL643" s="369"/>
      <c r="CM643" s="369"/>
      <c r="CN643" s="369"/>
      <c r="CO643" s="369"/>
      <c r="CP643" s="369"/>
      <c r="CQ643" s="369"/>
      <c r="CR643" s="369"/>
      <c r="CS643" s="369"/>
    </row>
    <row r="644" spans="1:97" s="22" customFormat="1">
      <c r="A644"/>
      <c r="B644" s="36"/>
      <c r="C644" s="36"/>
      <c r="D644" s="36"/>
      <c r="E644" s="36"/>
      <c r="F644" s="36"/>
      <c r="G644" s="36"/>
      <c r="H644" s="36"/>
      <c r="I644" s="36"/>
      <c r="J644" s="36"/>
      <c r="K644" s="36"/>
      <c r="L644" s="36"/>
      <c r="M644" s="36"/>
      <c r="N644" s="36"/>
      <c r="O644" s="36"/>
      <c r="P644" s="36"/>
      <c r="Q644" s="36"/>
      <c r="R644" s="36"/>
      <c r="S644" s="36"/>
      <c r="T644" s="36"/>
      <c r="U644" s="36"/>
      <c r="V644" s="36"/>
      <c r="W644" s="36"/>
      <c r="X644" s="36"/>
      <c r="Y644" s="36"/>
      <c r="Z644" s="36"/>
      <c r="AA644" s="36"/>
      <c r="AB644" s="36"/>
      <c r="AD644" s="36"/>
      <c r="AE644" s="59"/>
      <c r="AF644" s="59"/>
      <c r="AG644" s="36"/>
      <c r="BT644" s="267"/>
      <c r="BV644" s="282"/>
      <c r="BW644" s="369"/>
      <c r="BX644" s="369"/>
      <c r="BY644" s="369"/>
      <c r="BZ644" s="369"/>
      <c r="CA644" s="369"/>
      <c r="CB644" s="369"/>
      <c r="CC644" s="369"/>
      <c r="CD644" s="369"/>
      <c r="CE644" s="369"/>
      <c r="CF644" s="369"/>
      <c r="CG644" s="369"/>
      <c r="CH644" s="369"/>
      <c r="CI644" s="369"/>
      <c r="CJ644" s="369"/>
      <c r="CK644" s="369"/>
      <c r="CL644" s="369"/>
      <c r="CM644" s="369"/>
      <c r="CN644" s="369"/>
      <c r="CO644" s="369"/>
      <c r="CP644" s="369"/>
      <c r="CQ644" s="369"/>
      <c r="CR644" s="369"/>
      <c r="CS644" s="369"/>
    </row>
    <row r="645" spans="1:97" s="22" customFormat="1">
      <c r="A645"/>
      <c r="B645" s="36"/>
      <c r="C645" s="36"/>
      <c r="D645" s="36"/>
      <c r="E645" s="36"/>
      <c r="F645" s="36"/>
      <c r="G645" s="36"/>
      <c r="H645" s="36"/>
      <c r="I645" s="36"/>
      <c r="J645" s="36"/>
      <c r="K645" s="36"/>
      <c r="L645" s="36"/>
      <c r="M645" s="36"/>
      <c r="N645" s="36"/>
      <c r="O645" s="36"/>
      <c r="P645" s="36"/>
      <c r="Q645" s="36"/>
      <c r="R645" s="36"/>
      <c r="S645" s="36"/>
      <c r="T645" s="36"/>
      <c r="U645" s="36"/>
      <c r="V645" s="36"/>
      <c r="W645" s="36"/>
      <c r="X645" s="36"/>
      <c r="Y645" s="36"/>
      <c r="Z645" s="36"/>
      <c r="AA645" s="36"/>
      <c r="AB645" s="36"/>
      <c r="AD645" s="36"/>
      <c r="AE645" s="59"/>
      <c r="AF645" s="59"/>
      <c r="AG645" s="36"/>
      <c r="BT645" s="267"/>
      <c r="BV645" s="282"/>
      <c r="BW645" s="369"/>
      <c r="BX645" s="369"/>
      <c r="BY645" s="369"/>
      <c r="BZ645" s="369"/>
      <c r="CA645" s="369"/>
      <c r="CB645" s="369"/>
      <c r="CC645" s="369"/>
      <c r="CD645" s="369"/>
      <c r="CE645" s="369"/>
      <c r="CF645" s="369"/>
      <c r="CG645" s="369"/>
      <c r="CH645" s="369"/>
      <c r="CI645" s="369"/>
      <c r="CJ645" s="369"/>
      <c r="CK645" s="369"/>
      <c r="CL645" s="369"/>
      <c r="CM645" s="369"/>
      <c r="CN645" s="369"/>
      <c r="CO645" s="369"/>
      <c r="CP645" s="369"/>
      <c r="CQ645" s="369"/>
      <c r="CR645" s="369"/>
      <c r="CS645" s="369"/>
    </row>
    <row r="646" spans="1:97" s="22" customFormat="1">
      <c r="A646"/>
      <c r="B646" s="36"/>
      <c r="C646" s="36"/>
      <c r="D646" s="36"/>
      <c r="E646" s="36"/>
      <c r="F646" s="36"/>
      <c r="G646" s="36"/>
      <c r="H646" s="36"/>
      <c r="I646" s="36"/>
      <c r="J646" s="36"/>
      <c r="K646" s="36"/>
      <c r="L646" s="36"/>
      <c r="M646" s="36"/>
      <c r="N646" s="36"/>
      <c r="O646" s="36"/>
      <c r="P646" s="36"/>
      <c r="Q646" s="36"/>
      <c r="R646" s="36"/>
      <c r="S646" s="36"/>
      <c r="T646" s="36"/>
      <c r="U646" s="36"/>
      <c r="V646" s="36"/>
      <c r="W646" s="36"/>
      <c r="X646" s="36"/>
      <c r="Y646" s="36"/>
      <c r="Z646" s="36"/>
      <c r="AA646" s="36"/>
      <c r="AB646" s="36"/>
      <c r="AD646" s="36"/>
      <c r="AE646" s="59"/>
      <c r="AF646" s="59"/>
      <c r="AG646" s="36"/>
      <c r="BT646" s="267"/>
      <c r="BV646" s="282"/>
      <c r="BW646" s="369"/>
      <c r="BX646" s="369"/>
      <c r="BY646" s="369"/>
      <c r="BZ646" s="369"/>
      <c r="CA646" s="369"/>
      <c r="CB646" s="369"/>
      <c r="CC646" s="369"/>
      <c r="CD646" s="369"/>
      <c r="CE646" s="369"/>
      <c r="CF646" s="369"/>
      <c r="CG646" s="369"/>
      <c r="CH646" s="369"/>
      <c r="CI646" s="369"/>
      <c r="CJ646" s="369"/>
      <c r="CK646" s="369"/>
      <c r="CL646" s="369"/>
      <c r="CM646" s="369"/>
      <c r="CN646" s="369"/>
      <c r="CO646" s="369"/>
      <c r="CP646" s="369"/>
      <c r="CQ646" s="369"/>
      <c r="CR646" s="369"/>
      <c r="CS646" s="369"/>
    </row>
    <row r="647" spans="1:97" s="22" customFormat="1">
      <c r="A647"/>
      <c r="B647" s="36"/>
      <c r="C647" s="36"/>
      <c r="D647" s="36"/>
      <c r="E647" s="36"/>
      <c r="F647" s="36"/>
      <c r="G647" s="36"/>
      <c r="H647" s="36"/>
      <c r="I647" s="36"/>
      <c r="J647" s="36"/>
      <c r="K647" s="36"/>
      <c r="L647" s="36"/>
      <c r="M647" s="36"/>
      <c r="N647" s="36"/>
      <c r="O647" s="36"/>
      <c r="P647" s="36"/>
      <c r="Q647" s="36"/>
      <c r="R647" s="36"/>
      <c r="S647" s="36"/>
      <c r="T647" s="36"/>
      <c r="U647" s="36"/>
      <c r="V647" s="36"/>
      <c r="W647" s="36"/>
      <c r="X647" s="36"/>
      <c r="Y647" s="36"/>
      <c r="Z647" s="36"/>
      <c r="AA647" s="36"/>
      <c r="AB647" s="36"/>
      <c r="AD647" s="36"/>
      <c r="AE647" s="59"/>
      <c r="AF647" s="59"/>
      <c r="AG647" s="36"/>
      <c r="BT647" s="267"/>
      <c r="BV647" s="282"/>
      <c r="BW647" s="369"/>
      <c r="BX647" s="369"/>
      <c r="BY647" s="369"/>
      <c r="BZ647" s="369"/>
      <c r="CA647" s="369"/>
      <c r="CB647" s="369"/>
      <c r="CC647" s="369"/>
      <c r="CD647" s="369"/>
      <c r="CE647" s="369"/>
      <c r="CF647" s="369"/>
      <c r="CG647" s="369"/>
      <c r="CH647" s="369"/>
      <c r="CI647" s="369"/>
      <c r="CJ647" s="369"/>
      <c r="CK647" s="369"/>
      <c r="CL647" s="369"/>
      <c r="CM647" s="369"/>
      <c r="CN647" s="369"/>
      <c r="CO647" s="369"/>
      <c r="CP647" s="369"/>
      <c r="CQ647" s="369"/>
      <c r="CR647" s="369"/>
      <c r="CS647" s="369"/>
    </row>
    <row r="648" spans="1:97" s="22" customFormat="1">
      <c r="A648"/>
      <c r="B648" s="36"/>
      <c r="C648" s="36"/>
      <c r="D648" s="36"/>
      <c r="E648" s="36"/>
      <c r="F648" s="36"/>
      <c r="G648" s="36"/>
      <c r="H648" s="36"/>
      <c r="I648" s="36"/>
      <c r="J648" s="36"/>
      <c r="K648" s="36"/>
      <c r="L648" s="36"/>
      <c r="M648" s="36"/>
      <c r="N648" s="36"/>
      <c r="O648" s="36"/>
      <c r="P648" s="36"/>
      <c r="Q648" s="36"/>
      <c r="R648" s="36"/>
      <c r="S648" s="36"/>
      <c r="T648" s="36"/>
      <c r="U648" s="36"/>
      <c r="V648" s="36"/>
      <c r="W648" s="36"/>
      <c r="X648" s="36"/>
      <c r="Y648" s="36"/>
      <c r="Z648" s="36"/>
      <c r="AA648" s="36"/>
      <c r="AB648" s="36"/>
      <c r="AD648" s="36"/>
      <c r="AE648" s="59"/>
      <c r="AF648" s="59"/>
      <c r="AG648" s="36"/>
      <c r="BT648" s="267"/>
      <c r="BV648" s="282"/>
      <c r="BW648" s="369"/>
      <c r="BX648" s="369"/>
      <c r="BY648" s="369"/>
      <c r="BZ648" s="369"/>
      <c r="CA648" s="369"/>
      <c r="CB648" s="369"/>
      <c r="CC648" s="369"/>
      <c r="CD648" s="369"/>
      <c r="CE648" s="369"/>
      <c r="CF648" s="369"/>
      <c r="CG648" s="369"/>
      <c r="CH648" s="369"/>
      <c r="CI648" s="369"/>
      <c r="CJ648" s="369"/>
      <c r="CK648" s="369"/>
      <c r="CL648" s="369"/>
      <c r="CM648" s="369"/>
      <c r="CN648" s="369"/>
      <c r="CO648" s="369"/>
      <c r="CP648" s="369"/>
      <c r="CQ648" s="369"/>
      <c r="CR648" s="369"/>
      <c r="CS648" s="369"/>
    </row>
    <row r="649" spans="1:97" s="22" customFormat="1">
      <c r="A649"/>
      <c r="B649" s="36"/>
      <c r="C649" s="36"/>
      <c r="D649" s="36"/>
      <c r="E649" s="36"/>
      <c r="F649" s="36"/>
      <c r="G649" s="36"/>
      <c r="H649" s="36"/>
      <c r="I649" s="36"/>
      <c r="J649" s="36"/>
      <c r="K649" s="36"/>
      <c r="L649" s="36"/>
      <c r="M649" s="36"/>
      <c r="N649" s="36"/>
      <c r="O649" s="36"/>
      <c r="P649" s="36"/>
      <c r="Q649" s="36"/>
      <c r="R649" s="36"/>
      <c r="S649" s="36"/>
      <c r="T649" s="36"/>
      <c r="U649" s="36"/>
      <c r="V649" s="36"/>
      <c r="W649" s="36"/>
      <c r="X649" s="36"/>
      <c r="Y649" s="36"/>
      <c r="Z649" s="36"/>
      <c r="AA649" s="36"/>
      <c r="AB649" s="36"/>
      <c r="AD649" s="36"/>
      <c r="AE649" s="59"/>
      <c r="AF649" s="59"/>
      <c r="AG649" s="36"/>
      <c r="BT649" s="267"/>
      <c r="BV649" s="282"/>
      <c r="BW649" s="369"/>
      <c r="BX649" s="369"/>
      <c r="BY649" s="369"/>
      <c r="BZ649" s="369"/>
      <c r="CA649" s="369"/>
      <c r="CB649" s="369"/>
      <c r="CC649" s="369"/>
      <c r="CD649" s="369"/>
      <c r="CE649" s="369"/>
      <c r="CF649" s="369"/>
      <c r="CG649" s="369"/>
      <c r="CH649" s="369"/>
      <c r="CI649" s="369"/>
      <c r="CJ649" s="369"/>
      <c r="CK649" s="369"/>
      <c r="CL649" s="369"/>
      <c r="CM649" s="369"/>
      <c r="CN649" s="369"/>
      <c r="CO649" s="369"/>
      <c r="CP649" s="369"/>
      <c r="CQ649" s="369"/>
      <c r="CR649" s="369"/>
      <c r="CS649" s="369"/>
    </row>
    <row r="650" spans="1:97" s="22" customFormat="1">
      <c r="A650"/>
      <c r="B650" s="36"/>
      <c r="C650" s="36"/>
      <c r="D650" s="36"/>
      <c r="E650" s="36"/>
      <c r="F650" s="36"/>
      <c r="G650" s="36"/>
      <c r="H650" s="36"/>
      <c r="I650" s="36"/>
      <c r="J650" s="36"/>
      <c r="K650" s="36"/>
      <c r="L650" s="36"/>
      <c r="M650" s="36"/>
      <c r="N650" s="36"/>
      <c r="O650" s="36"/>
      <c r="P650" s="36"/>
      <c r="Q650" s="36"/>
      <c r="R650" s="36"/>
      <c r="S650" s="36"/>
      <c r="T650" s="36"/>
      <c r="U650" s="36"/>
      <c r="V650" s="36"/>
      <c r="W650" s="36"/>
      <c r="X650" s="36"/>
      <c r="Y650" s="36"/>
      <c r="Z650" s="36"/>
      <c r="AA650" s="36"/>
      <c r="AB650" s="36"/>
      <c r="AD650" s="36"/>
      <c r="AE650" s="59"/>
      <c r="AF650" s="59"/>
      <c r="AG650" s="36"/>
      <c r="BT650" s="267"/>
      <c r="BV650" s="282"/>
      <c r="BW650" s="369"/>
      <c r="BX650" s="369"/>
      <c r="BY650" s="369"/>
      <c r="BZ650" s="369"/>
      <c r="CA650" s="369"/>
      <c r="CB650" s="369"/>
      <c r="CC650" s="369"/>
      <c r="CD650" s="369"/>
      <c r="CE650" s="369"/>
      <c r="CF650" s="369"/>
      <c r="CG650" s="369"/>
      <c r="CH650" s="369"/>
      <c r="CI650" s="369"/>
      <c r="CJ650" s="369"/>
      <c r="CK650" s="369"/>
      <c r="CL650" s="369"/>
      <c r="CM650" s="369"/>
      <c r="CN650" s="369"/>
      <c r="CO650" s="369"/>
      <c r="CP650" s="369"/>
      <c r="CQ650" s="369"/>
      <c r="CR650" s="369"/>
      <c r="CS650" s="369"/>
    </row>
    <row r="651" spans="1:97" s="22" customFormat="1">
      <c r="A651"/>
      <c r="B651" s="36"/>
      <c r="C651" s="36"/>
      <c r="D651" s="36"/>
      <c r="E651" s="36"/>
      <c r="F651" s="36"/>
      <c r="G651" s="36"/>
      <c r="H651" s="36"/>
      <c r="I651" s="36"/>
      <c r="J651" s="36"/>
      <c r="K651" s="36"/>
      <c r="L651" s="36"/>
      <c r="M651" s="36"/>
      <c r="N651" s="36"/>
      <c r="O651" s="36"/>
      <c r="P651" s="36"/>
      <c r="Q651" s="36"/>
      <c r="R651" s="36"/>
      <c r="S651" s="36"/>
      <c r="T651" s="36"/>
      <c r="U651" s="36"/>
      <c r="V651" s="36"/>
      <c r="W651" s="36"/>
      <c r="X651" s="36"/>
      <c r="Y651" s="36"/>
      <c r="Z651" s="36"/>
      <c r="AA651" s="36"/>
      <c r="AB651" s="36"/>
      <c r="AD651" s="36"/>
      <c r="AE651" s="59"/>
      <c r="AF651" s="59"/>
      <c r="AG651" s="36"/>
      <c r="BT651" s="267"/>
      <c r="BV651" s="282"/>
      <c r="BW651" s="369"/>
      <c r="BX651" s="369"/>
      <c r="BY651" s="369"/>
      <c r="BZ651" s="369"/>
      <c r="CA651" s="369"/>
      <c r="CB651" s="369"/>
      <c r="CC651" s="369"/>
      <c r="CD651" s="369"/>
      <c r="CE651" s="369"/>
      <c r="CF651" s="369"/>
      <c r="CG651" s="369"/>
      <c r="CH651" s="369"/>
      <c r="CI651" s="369"/>
      <c r="CJ651" s="369"/>
      <c r="CK651" s="369"/>
      <c r="CL651" s="369"/>
      <c r="CM651" s="369"/>
      <c r="CN651" s="369"/>
      <c r="CO651" s="369"/>
      <c r="CP651" s="369"/>
      <c r="CQ651" s="369"/>
      <c r="CR651" s="369"/>
      <c r="CS651" s="369"/>
    </row>
    <row r="652" spans="1:97" s="22" customFormat="1">
      <c r="A652"/>
      <c r="B652" s="36"/>
      <c r="C652" s="36"/>
      <c r="D652" s="36"/>
      <c r="E652" s="36"/>
      <c r="F652" s="36"/>
      <c r="G652" s="36"/>
      <c r="H652" s="36"/>
      <c r="I652" s="36"/>
      <c r="J652" s="36"/>
      <c r="K652" s="36"/>
      <c r="L652" s="36"/>
      <c r="M652" s="36"/>
      <c r="N652" s="36"/>
      <c r="O652" s="36"/>
      <c r="P652" s="36"/>
      <c r="Q652" s="36"/>
      <c r="R652" s="36"/>
      <c r="S652" s="36"/>
      <c r="T652" s="36"/>
      <c r="U652" s="36"/>
      <c r="V652" s="36"/>
      <c r="W652" s="36"/>
      <c r="X652" s="36"/>
      <c r="Y652" s="36"/>
      <c r="Z652" s="36"/>
      <c r="AA652" s="36"/>
      <c r="AB652" s="36"/>
      <c r="AD652" s="36"/>
      <c r="AE652" s="59"/>
      <c r="AF652" s="59"/>
      <c r="AG652" s="36"/>
      <c r="BT652" s="267"/>
      <c r="BV652" s="282"/>
      <c r="BW652" s="369"/>
      <c r="BX652" s="369"/>
      <c r="BY652" s="369"/>
      <c r="BZ652" s="369"/>
      <c r="CA652" s="369"/>
      <c r="CB652" s="369"/>
      <c r="CC652" s="369"/>
      <c r="CD652" s="369"/>
      <c r="CE652" s="369"/>
      <c r="CF652" s="369"/>
      <c r="CG652" s="369"/>
      <c r="CH652" s="369"/>
      <c r="CI652" s="369"/>
      <c r="CJ652" s="369"/>
      <c r="CK652" s="369"/>
      <c r="CL652" s="369"/>
      <c r="CM652" s="369"/>
      <c r="CN652" s="369"/>
      <c r="CO652" s="369"/>
      <c r="CP652" s="369"/>
      <c r="CQ652" s="369"/>
      <c r="CR652" s="369"/>
      <c r="CS652" s="369"/>
    </row>
    <row r="653" spans="1:97" s="22" customFormat="1">
      <c r="A653"/>
      <c r="B653" s="36"/>
      <c r="C653" s="36"/>
      <c r="D653" s="36"/>
      <c r="E653" s="36"/>
      <c r="F653" s="36"/>
      <c r="G653" s="36"/>
      <c r="H653" s="36"/>
      <c r="I653" s="36"/>
      <c r="J653" s="36"/>
      <c r="K653" s="36"/>
      <c r="L653" s="36"/>
      <c r="M653" s="36"/>
      <c r="N653" s="36"/>
      <c r="O653" s="36"/>
      <c r="P653" s="36"/>
      <c r="Q653" s="36"/>
      <c r="R653" s="36"/>
      <c r="S653" s="36"/>
      <c r="T653" s="36"/>
      <c r="U653" s="36"/>
      <c r="V653" s="36"/>
      <c r="W653" s="36"/>
      <c r="X653" s="36"/>
      <c r="Y653" s="36"/>
      <c r="Z653" s="36"/>
      <c r="AA653" s="36"/>
      <c r="AB653" s="36"/>
      <c r="AD653" s="36"/>
      <c r="AE653" s="59"/>
      <c r="AF653" s="59"/>
      <c r="AG653" s="36"/>
      <c r="BT653" s="267"/>
      <c r="BV653" s="282"/>
      <c r="BW653" s="369"/>
      <c r="BX653" s="369"/>
      <c r="BY653" s="369"/>
      <c r="BZ653" s="369"/>
      <c r="CA653" s="369"/>
      <c r="CB653" s="369"/>
      <c r="CC653" s="369"/>
      <c r="CD653" s="369"/>
      <c r="CE653" s="369"/>
      <c r="CF653" s="369"/>
      <c r="CG653" s="369"/>
      <c r="CH653" s="369"/>
      <c r="CI653" s="369"/>
      <c r="CJ653" s="369"/>
      <c r="CK653" s="369"/>
      <c r="CL653" s="369"/>
      <c r="CM653" s="369"/>
      <c r="CN653" s="369"/>
      <c r="CO653" s="369"/>
      <c r="CP653" s="369"/>
      <c r="CQ653" s="369"/>
      <c r="CR653" s="369"/>
      <c r="CS653" s="369"/>
    </row>
    <row r="654" spans="1:97" s="22" customFormat="1">
      <c r="A654"/>
      <c r="B654" s="36"/>
      <c r="C654" s="36"/>
      <c r="D654" s="36"/>
      <c r="E654" s="36"/>
      <c r="F654" s="36"/>
      <c r="G654" s="36"/>
      <c r="H654" s="36"/>
      <c r="I654" s="36"/>
      <c r="J654" s="36"/>
      <c r="K654" s="36"/>
      <c r="L654" s="36"/>
      <c r="M654" s="36"/>
      <c r="N654" s="36"/>
      <c r="O654" s="36"/>
      <c r="P654" s="36"/>
      <c r="Q654" s="36"/>
      <c r="R654" s="36"/>
      <c r="S654" s="36"/>
      <c r="T654" s="36"/>
      <c r="U654" s="36"/>
      <c r="V654" s="36"/>
      <c r="W654" s="36"/>
      <c r="X654" s="36"/>
      <c r="Y654" s="36"/>
      <c r="Z654" s="36"/>
      <c r="AA654" s="36"/>
      <c r="AB654" s="36"/>
      <c r="AD654" s="36"/>
      <c r="AE654" s="59"/>
      <c r="AF654" s="59"/>
      <c r="AG654" s="36"/>
      <c r="BT654" s="267"/>
      <c r="BV654" s="282"/>
      <c r="BW654" s="369"/>
      <c r="BX654" s="369"/>
      <c r="BY654" s="369"/>
      <c r="BZ654" s="369"/>
      <c r="CA654" s="369"/>
      <c r="CB654" s="369"/>
      <c r="CC654" s="369"/>
      <c r="CD654" s="369"/>
      <c r="CE654" s="369"/>
      <c r="CF654" s="369"/>
      <c r="CG654" s="369"/>
      <c r="CH654" s="369"/>
      <c r="CI654" s="369"/>
      <c r="CJ654" s="369"/>
      <c r="CK654" s="369"/>
      <c r="CL654" s="369"/>
      <c r="CM654" s="369"/>
      <c r="CN654" s="369"/>
      <c r="CO654" s="369"/>
      <c r="CP654" s="369"/>
      <c r="CQ654" s="369"/>
      <c r="CR654" s="369"/>
      <c r="CS654" s="369"/>
    </row>
    <row r="655" spans="1:97" s="22" customFormat="1">
      <c r="A655"/>
      <c r="B655" s="36"/>
      <c r="C655" s="36"/>
      <c r="D655" s="36"/>
      <c r="E655" s="36"/>
      <c r="F655" s="36"/>
      <c r="G655" s="36"/>
      <c r="H655" s="36"/>
      <c r="I655" s="36"/>
      <c r="J655" s="36"/>
      <c r="K655" s="36"/>
      <c r="L655" s="36"/>
      <c r="M655" s="36"/>
      <c r="N655" s="36"/>
      <c r="O655" s="36"/>
      <c r="P655" s="36"/>
      <c r="Q655" s="36"/>
      <c r="R655" s="36"/>
      <c r="S655" s="36"/>
      <c r="T655" s="36"/>
      <c r="U655" s="36"/>
      <c r="V655" s="36"/>
      <c r="W655" s="36"/>
      <c r="X655" s="36"/>
      <c r="Y655" s="36"/>
      <c r="Z655" s="36"/>
      <c r="AA655" s="36"/>
      <c r="AB655" s="36"/>
      <c r="AD655" s="36"/>
      <c r="AE655" s="59"/>
      <c r="AF655" s="59"/>
      <c r="AG655" s="36"/>
      <c r="BT655" s="267"/>
      <c r="BV655" s="282"/>
      <c r="BW655" s="369"/>
      <c r="BX655" s="369"/>
      <c r="BY655" s="369"/>
      <c r="BZ655" s="369"/>
      <c r="CA655" s="369"/>
      <c r="CB655" s="369"/>
      <c r="CC655" s="369"/>
      <c r="CD655" s="369"/>
      <c r="CE655" s="369"/>
      <c r="CF655" s="369"/>
      <c r="CG655" s="369"/>
      <c r="CH655" s="369"/>
      <c r="CI655" s="369"/>
      <c r="CJ655" s="369"/>
      <c r="CK655" s="369"/>
      <c r="CL655" s="369"/>
      <c r="CM655" s="369"/>
      <c r="CN655" s="369"/>
      <c r="CO655" s="369"/>
      <c r="CP655" s="369"/>
      <c r="CQ655" s="369"/>
      <c r="CR655" s="369"/>
      <c r="CS655" s="369"/>
    </row>
    <row r="656" spans="1:97" s="22" customFormat="1">
      <c r="A656"/>
      <c r="B656" s="36"/>
      <c r="C656" s="36"/>
      <c r="D656" s="36"/>
      <c r="E656" s="36"/>
      <c r="F656" s="36"/>
      <c r="G656" s="36"/>
      <c r="H656" s="36"/>
      <c r="I656" s="36"/>
      <c r="J656" s="36"/>
      <c r="K656" s="36"/>
      <c r="L656" s="36"/>
      <c r="M656" s="36"/>
      <c r="N656" s="36"/>
      <c r="O656" s="36"/>
      <c r="P656" s="36"/>
      <c r="Q656" s="36"/>
      <c r="R656" s="36"/>
      <c r="S656" s="36"/>
      <c r="T656" s="36"/>
      <c r="U656" s="36"/>
      <c r="V656" s="36"/>
      <c r="W656" s="36"/>
      <c r="X656" s="36"/>
      <c r="Y656" s="36"/>
      <c r="Z656" s="36"/>
      <c r="AA656" s="36"/>
      <c r="AB656" s="36"/>
      <c r="AD656" s="36"/>
      <c r="AE656" s="59"/>
      <c r="AF656" s="59"/>
      <c r="AG656" s="36"/>
      <c r="BT656" s="267"/>
      <c r="BV656" s="282"/>
      <c r="BW656" s="369"/>
      <c r="BX656" s="369"/>
      <c r="BY656" s="369"/>
      <c r="BZ656" s="369"/>
      <c r="CA656" s="369"/>
      <c r="CB656" s="369"/>
      <c r="CC656" s="369"/>
      <c r="CD656" s="369"/>
      <c r="CE656" s="369"/>
      <c r="CF656" s="369"/>
      <c r="CG656" s="369"/>
      <c r="CH656" s="369"/>
      <c r="CI656" s="369"/>
      <c r="CJ656" s="369"/>
      <c r="CK656" s="369"/>
      <c r="CL656" s="369"/>
      <c r="CM656" s="369"/>
      <c r="CN656" s="369"/>
      <c r="CO656" s="369"/>
      <c r="CP656" s="369"/>
      <c r="CQ656" s="369"/>
      <c r="CR656" s="369"/>
      <c r="CS656" s="369"/>
    </row>
    <row r="657" spans="1:97" s="22" customFormat="1">
      <c r="A657"/>
      <c r="B657" s="36"/>
      <c r="C657" s="36"/>
      <c r="D657" s="36"/>
      <c r="E657" s="36"/>
      <c r="F657" s="36"/>
      <c r="G657" s="36"/>
      <c r="H657" s="36"/>
      <c r="I657" s="36"/>
      <c r="J657" s="36"/>
      <c r="K657" s="36"/>
      <c r="L657" s="36"/>
      <c r="M657" s="36"/>
      <c r="N657" s="36"/>
      <c r="O657" s="36"/>
      <c r="P657" s="36"/>
      <c r="Q657" s="36"/>
      <c r="R657" s="36"/>
      <c r="S657" s="36"/>
      <c r="T657" s="36"/>
      <c r="U657" s="36"/>
      <c r="V657" s="36"/>
      <c r="W657" s="36"/>
      <c r="X657" s="36"/>
      <c r="Y657" s="36"/>
      <c r="Z657" s="36"/>
      <c r="AA657" s="36"/>
      <c r="AB657" s="36"/>
      <c r="AD657" s="36"/>
      <c r="AE657" s="59"/>
      <c r="AF657" s="59"/>
      <c r="AG657" s="36"/>
      <c r="BT657" s="267"/>
      <c r="BV657" s="282"/>
      <c r="BW657" s="369"/>
      <c r="BX657" s="369"/>
      <c r="BY657" s="369"/>
      <c r="BZ657" s="369"/>
      <c r="CA657" s="369"/>
      <c r="CB657" s="369"/>
      <c r="CC657" s="369"/>
      <c r="CD657" s="369"/>
      <c r="CE657" s="369"/>
      <c r="CF657" s="369"/>
      <c r="CG657" s="369"/>
      <c r="CH657" s="369"/>
      <c r="CI657" s="369"/>
      <c r="CJ657" s="369"/>
      <c r="CK657" s="369"/>
      <c r="CL657" s="369"/>
      <c r="CM657" s="369"/>
      <c r="CN657" s="369"/>
      <c r="CO657" s="369"/>
      <c r="CP657" s="369"/>
      <c r="CQ657" s="369"/>
      <c r="CR657" s="369"/>
      <c r="CS657" s="369"/>
    </row>
    <row r="658" spans="1:97" s="22" customFormat="1">
      <c r="A658"/>
      <c r="B658" s="36"/>
      <c r="C658" s="36"/>
      <c r="D658" s="36"/>
      <c r="E658" s="36"/>
      <c r="F658" s="36"/>
      <c r="G658" s="36"/>
      <c r="H658" s="36"/>
      <c r="I658" s="36"/>
      <c r="J658" s="36"/>
      <c r="K658" s="36"/>
      <c r="L658" s="36"/>
      <c r="M658" s="36"/>
      <c r="N658" s="36"/>
      <c r="O658" s="36"/>
      <c r="P658" s="36"/>
      <c r="Q658" s="36"/>
      <c r="R658" s="36"/>
      <c r="S658" s="36"/>
      <c r="T658" s="36"/>
      <c r="U658" s="36"/>
      <c r="V658" s="36"/>
      <c r="W658" s="36"/>
      <c r="X658" s="36"/>
      <c r="Y658" s="36"/>
      <c r="Z658" s="36"/>
      <c r="AA658" s="36"/>
      <c r="AB658" s="36"/>
      <c r="AD658" s="36"/>
      <c r="AE658" s="59"/>
      <c r="AF658" s="59"/>
      <c r="AG658" s="36"/>
      <c r="BT658" s="267"/>
      <c r="BV658" s="282"/>
      <c r="BW658" s="369"/>
      <c r="BX658" s="369"/>
      <c r="BY658" s="369"/>
      <c r="BZ658" s="369"/>
      <c r="CA658" s="369"/>
      <c r="CB658" s="369"/>
      <c r="CC658" s="369"/>
      <c r="CD658" s="369"/>
      <c r="CE658" s="369"/>
      <c r="CF658" s="369"/>
      <c r="CG658" s="369"/>
      <c r="CH658" s="369"/>
      <c r="CI658" s="369"/>
      <c r="CJ658" s="369"/>
      <c r="CK658" s="369"/>
      <c r="CL658" s="369"/>
      <c r="CM658" s="369"/>
      <c r="CN658" s="369"/>
      <c r="CO658" s="369"/>
      <c r="CP658" s="369"/>
      <c r="CQ658" s="369"/>
      <c r="CR658" s="369"/>
      <c r="CS658" s="369"/>
    </row>
    <row r="659" spans="1:97" s="22" customFormat="1">
      <c r="A659"/>
      <c r="B659" s="36"/>
      <c r="C659" s="36"/>
      <c r="D659" s="36"/>
      <c r="E659" s="36"/>
      <c r="F659" s="36"/>
      <c r="G659" s="36"/>
      <c r="H659" s="36"/>
      <c r="I659" s="36"/>
      <c r="J659" s="36"/>
      <c r="K659" s="36"/>
      <c r="L659" s="36"/>
      <c r="M659" s="36"/>
      <c r="N659" s="36"/>
      <c r="O659" s="36"/>
      <c r="P659" s="36"/>
      <c r="Q659" s="36"/>
      <c r="R659" s="36"/>
      <c r="S659" s="36"/>
      <c r="T659" s="36"/>
      <c r="U659" s="36"/>
      <c r="V659" s="36"/>
      <c r="W659" s="36"/>
      <c r="X659" s="36"/>
      <c r="Y659" s="36"/>
      <c r="Z659" s="36"/>
      <c r="AA659" s="36"/>
      <c r="AB659" s="36"/>
      <c r="AD659" s="36"/>
      <c r="AE659" s="59"/>
      <c r="AF659" s="59"/>
      <c r="AG659" s="36"/>
      <c r="BT659" s="267"/>
      <c r="BV659" s="282"/>
      <c r="BW659" s="369"/>
      <c r="BX659" s="369"/>
      <c r="BY659" s="369"/>
      <c r="BZ659" s="369"/>
      <c r="CA659" s="369"/>
      <c r="CB659" s="369"/>
      <c r="CC659" s="369"/>
      <c r="CD659" s="369"/>
      <c r="CE659" s="369"/>
      <c r="CF659" s="369"/>
      <c r="CG659" s="369"/>
      <c r="CH659" s="369"/>
      <c r="CI659" s="369"/>
      <c r="CJ659" s="369"/>
      <c r="CK659" s="369"/>
      <c r="CL659" s="369"/>
      <c r="CM659" s="369"/>
      <c r="CN659" s="369"/>
      <c r="CO659" s="369"/>
      <c r="CP659" s="369"/>
      <c r="CQ659" s="369"/>
      <c r="CR659" s="369"/>
      <c r="CS659" s="369"/>
    </row>
    <row r="660" spans="1:97" s="22" customFormat="1">
      <c r="A660"/>
      <c r="B660" s="36"/>
      <c r="C660" s="36"/>
      <c r="D660" s="36"/>
      <c r="E660" s="36"/>
      <c r="F660" s="36"/>
      <c r="G660" s="36"/>
      <c r="H660" s="36"/>
      <c r="I660" s="36"/>
      <c r="J660" s="36"/>
      <c r="K660" s="36"/>
      <c r="L660" s="36"/>
      <c r="M660" s="36"/>
      <c r="N660" s="36"/>
      <c r="O660" s="36"/>
      <c r="P660" s="36"/>
      <c r="Q660" s="36"/>
      <c r="R660" s="36"/>
      <c r="S660" s="36"/>
      <c r="T660" s="36"/>
      <c r="U660" s="36"/>
      <c r="V660" s="36"/>
      <c r="W660" s="36"/>
      <c r="X660" s="36"/>
      <c r="Y660" s="36"/>
      <c r="Z660" s="36"/>
      <c r="AA660" s="36"/>
      <c r="AB660" s="36"/>
      <c r="AD660" s="36"/>
      <c r="AE660" s="59"/>
      <c r="AF660" s="59"/>
      <c r="AG660" s="36"/>
      <c r="BT660" s="267"/>
      <c r="BV660" s="282"/>
      <c r="BW660" s="369"/>
      <c r="BX660" s="369"/>
      <c r="BY660" s="369"/>
      <c r="BZ660" s="369"/>
      <c r="CA660" s="369"/>
      <c r="CB660" s="369"/>
      <c r="CC660" s="369"/>
      <c r="CD660" s="369"/>
      <c r="CE660" s="369"/>
      <c r="CF660" s="369"/>
      <c r="CG660" s="369"/>
      <c r="CH660" s="369"/>
      <c r="CI660" s="369"/>
      <c r="CJ660" s="369"/>
      <c r="CK660" s="369"/>
      <c r="CL660" s="369"/>
      <c r="CM660" s="369"/>
      <c r="CN660" s="369"/>
      <c r="CO660" s="369"/>
      <c r="CP660" s="369"/>
      <c r="CQ660" s="369"/>
      <c r="CR660" s="369"/>
      <c r="CS660" s="369"/>
    </row>
    <row r="661" spans="1:97" s="22" customFormat="1">
      <c r="A661"/>
      <c r="B661" s="36"/>
      <c r="C661" s="36"/>
      <c r="D661" s="36"/>
      <c r="E661" s="36"/>
      <c r="F661" s="36"/>
      <c r="G661" s="36"/>
      <c r="H661" s="36"/>
      <c r="I661" s="36"/>
      <c r="J661" s="36"/>
      <c r="K661" s="36"/>
      <c r="L661" s="36"/>
      <c r="M661" s="36"/>
      <c r="N661" s="36"/>
      <c r="O661" s="36"/>
      <c r="P661" s="36"/>
      <c r="Q661" s="36"/>
      <c r="R661" s="36"/>
      <c r="S661" s="36"/>
      <c r="T661" s="36"/>
      <c r="U661" s="36"/>
      <c r="V661" s="36"/>
      <c r="W661" s="36"/>
      <c r="X661" s="36"/>
      <c r="Y661" s="36"/>
      <c r="Z661" s="36"/>
      <c r="AA661" s="36"/>
      <c r="AB661" s="36"/>
      <c r="AD661" s="36"/>
      <c r="AE661" s="59"/>
      <c r="AF661" s="59"/>
      <c r="AG661" s="36"/>
      <c r="BT661" s="267"/>
      <c r="BV661" s="282"/>
      <c r="BW661" s="369"/>
      <c r="BX661" s="369"/>
      <c r="BY661" s="369"/>
      <c r="BZ661" s="369"/>
      <c r="CA661" s="369"/>
      <c r="CB661" s="369"/>
      <c r="CC661" s="369"/>
      <c r="CD661" s="369"/>
      <c r="CE661" s="369"/>
      <c r="CF661" s="369"/>
      <c r="CG661" s="369"/>
      <c r="CH661" s="369"/>
      <c r="CI661" s="369"/>
      <c r="CJ661" s="369"/>
      <c r="CK661" s="369"/>
      <c r="CL661" s="369"/>
      <c r="CM661" s="369"/>
      <c r="CN661" s="369"/>
      <c r="CO661" s="369"/>
      <c r="CP661" s="369"/>
      <c r="CQ661" s="369"/>
      <c r="CR661" s="369"/>
      <c r="CS661" s="369"/>
    </row>
    <row r="662" spans="1:97" s="22" customFormat="1">
      <c r="A662"/>
      <c r="B662" s="36"/>
      <c r="C662" s="36"/>
      <c r="D662" s="36"/>
      <c r="E662" s="36"/>
      <c r="F662" s="36"/>
      <c r="G662" s="36"/>
      <c r="H662" s="36"/>
      <c r="I662" s="36"/>
      <c r="J662" s="36"/>
      <c r="K662" s="36"/>
      <c r="L662" s="36"/>
      <c r="M662" s="36"/>
      <c r="N662" s="36"/>
      <c r="O662" s="36"/>
      <c r="P662" s="36"/>
      <c r="Q662" s="36"/>
      <c r="R662" s="36"/>
      <c r="S662" s="36"/>
      <c r="T662" s="36"/>
      <c r="U662" s="36"/>
      <c r="V662" s="36"/>
      <c r="W662" s="36"/>
      <c r="X662" s="36"/>
      <c r="Y662" s="36"/>
      <c r="Z662" s="36"/>
      <c r="AA662" s="36"/>
      <c r="AB662" s="36"/>
      <c r="AD662" s="36"/>
      <c r="AE662" s="59"/>
      <c r="AF662" s="59"/>
      <c r="AG662" s="36"/>
      <c r="BT662" s="267"/>
      <c r="BV662" s="282"/>
      <c r="BW662" s="369"/>
      <c r="BX662" s="369"/>
      <c r="BY662" s="369"/>
      <c r="BZ662" s="369"/>
      <c r="CA662" s="369"/>
      <c r="CB662" s="369"/>
      <c r="CC662" s="369"/>
      <c r="CD662" s="369"/>
      <c r="CE662" s="369"/>
      <c r="CF662" s="369"/>
      <c r="CG662" s="369"/>
      <c r="CH662" s="369"/>
      <c r="CI662" s="369"/>
      <c r="CJ662" s="369"/>
      <c r="CK662" s="369"/>
      <c r="CL662" s="369"/>
      <c r="CM662" s="369"/>
      <c r="CN662" s="369"/>
      <c r="CO662" s="369"/>
      <c r="CP662" s="369"/>
      <c r="CQ662" s="369"/>
      <c r="CR662" s="369"/>
      <c r="CS662" s="369"/>
    </row>
    <row r="663" spans="1:97" s="22" customFormat="1">
      <c r="A663"/>
      <c r="B663" s="36"/>
      <c r="C663" s="36"/>
      <c r="D663" s="36"/>
      <c r="E663" s="36"/>
      <c r="F663" s="36"/>
      <c r="G663" s="36"/>
      <c r="H663" s="36"/>
      <c r="I663" s="36"/>
      <c r="J663" s="36"/>
      <c r="K663" s="36"/>
      <c r="L663" s="36"/>
      <c r="M663" s="36"/>
      <c r="N663" s="36"/>
      <c r="O663" s="36"/>
      <c r="P663" s="36"/>
      <c r="Q663" s="36"/>
      <c r="R663" s="36"/>
      <c r="S663" s="36"/>
      <c r="T663" s="36"/>
      <c r="U663" s="36"/>
      <c r="V663" s="36"/>
      <c r="W663" s="36"/>
      <c r="X663" s="36"/>
      <c r="Y663" s="36"/>
      <c r="Z663" s="36"/>
      <c r="AA663" s="36"/>
      <c r="AB663" s="36"/>
      <c r="AD663" s="36"/>
      <c r="AE663" s="59"/>
      <c r="AF663" s="59"/>
      <c r="AG663" s="36"/>
      <c r="BT663" s="267"/>
      <c r="BV663" s="282"/>
      <c r="BW663" s="369"/>
      <c r="BX663" s="369"/>
      <c r="BY663" s="369"/>
      <c r="BZ663" s="369"/>
      <c r="CA663" s="369"/>
      <c r="CB663" s="369"/>
      <c r="CC663" s="369"/>
      <c r="CD663" s="369"/>
      <c r="CE663" s="369"/>
      <c r="CF663" s="369"/>
      <c r="CG663" s="369"/>
      <c r="CH663" s="369"/>
      <c r="CI663" s="369"/>
      <c r="CJ663" s="369"/>
      <c r="CK663" s="369"/>
      <c r="CL663" s="369"/>
      <c r="CM663" s="369"/>
      <c r="CN663" s="369"/>
      <c r="CO663" s="369"/>
      <c r="CP663" s="369"/>
      <c r="CQ663" s="369"/>
      <c r="CR663" s="369"/>
      <c r="CS663" s="369"/>
    </row>
    <row r="664" spans="1:97" s="22" customFormat="1">
      <c r="A664"/>
      <c r="B664" s="36"/>
      <c r="C664" s="36"/>
      <c r="D664" s="36"/>
      <c r="E664" s="36"/>
      <c r="F664" s="36"/>
      <c r="G664" s="36"/>
      <c r="H664" s="36"/>
      <c r="I664" s="36"/>
      <c r="J664" s="36"/>
      <c r="K664" s="36"/>
      <c r="L664" s="36"/>
      <c r="M664" s="36"/>
      <c r="N664" s="36"/>
      <c r="O664" s="36"/>
      <c r="P664" s="36"/>
      <c r="Q664" s="36"/>
      <c r="R664" s="36"/>
      <c r="S664" s="36"/>
      <c r="T664" s="36"/>
      <c r="U664" s="36"/>
      <c r="V664" s="36"/>
      <c r="W664" s="36"/>
      <c r="X664" s="36"/>
      <c r="Y664" s="36"/>
      <c r="Z664" s="36"/>
      <c r="AA664" s="36"/>
      <c r="AB664" s="36"/>
      <c r="AD664" s="36"/>
      <c r="AE664" s="59"/>
      <c r="AF664" s="59"/>
      <c r="AG664" s="36"/>
      <c r="BT664" s="267"/>
      <c r="BV664" s="282"/>
      <c r="BW664" s="369"/>
      <c r="BX664" s="369"/>
      <c r="BY664" s="369"/>
      <c r="BZ664" s="369"/>
      <c r="CA664" s="369"/>
      <c r="CB664" s="369"/>
      <c r="CC664" s="369"/>
      <c r="CD664" s="369"/>
      <c r="CE664" s="369"/>
      <c r="CF664" s="369"/>
      <c r="CG664" s="369"/>
      <c r="CH664" s="369"/>
      <c r="CI664" s="369"/>
      <c r="CJ664" s="369"/>
      <c r="CK664" s="369"/>
      <c r="CL664" s="369"/>
      <c r="CM664" s="369"/>
      <c r="CN664" s="369"/>
      <c r="CO664" s="369"/>
      <c r="CP664" s="369"/>
      <c r="CQ664" s="369"/>
      <c r="CR664" s="369"/>
      <c r="CS664" s="369"/>
    </row>
    <row r="665" spans="1:97" s="22" customFormat="1">
      <c r="A665"/>
      <c r="B665" s="36"/>
      <c r="C665" s="36"/>
      <c r="D665" s="36"/>
      <c r="E665" s="36"/>
      <c r="F665" s="36"/>
      <c r="G665" s="36"/>
      <c r="H665" s="36"/>
      <c r="I665" s="36"/>
      <c r="J665" s="36"/>
      <c r="K665" s="36"/>
      <c r="L665" s="36"/>
      <c r="M665" s="36"/>
      <c r="N665" s="36"/>
      <c r="O665" s="36"/>
      <c r="P665" s="36"/>
      <c r="Q665" s="36"/>
      <c r="R665" s="36"/>
      <c r="S665" s="36"/>
      <c r="T665" s="36"/>
      <c r="U665" s="36"/>
      <c r="V665" s="36"/>
      <c r="W665" s="36"/>
      <c r="X665" s="36"/>
      <c r="Y665" s="36"/>
      <c r="Z665" s="36"/>
      <c r="AA665" s="36"/>
      <c r="AB665" s="36"/>
      <c r="AD665" s="36"/>
      <c r="AE665" s="59"/>
      <c r="AF665" s="59"/>
      <c r="AG665" s="36"/>
      <c r="BT665" s="267"/>
      <c r="BV665" s="282"/>
      <c r="BW665" s="369"/>
      <c r="BX665" s="369"/>
      <c r="BY665" s="369"/>
      <c r="BZ665" s="369"/>
      <c r="CA665" s="369"/>
      <c r="CB665" s="369"/>
      <c r="CC665" s="369"/>
      <c r="CD665" s="369"/>
      <c r="CE665" s="369"/>
      <c r="CF665" s="369"/>
      <c r="CG665" s="369"/>
      <c r="CH665" s="369"/>
      <c r="CI665" s="369"/>
      <c r="CJ665" s="369"/>
      <c r="CK665" s="369"/>
      <c r="CL665" s="369"/>
      <c r="CM665" s="369"/>
      <c r="CN665" s="369"/>
      <c r="CO665" s="369"/>
      <c r="CP665" s="369"/>
      <c r="CQ665" s="369"/>
      <c r="CR665" s="369"/>
      <c r="CS665" s="369"/>
    </row>
    <row r="666" spans="1:97" s="22" customFormat="1">
      <c r="A666"/>
      <c r="B666" s="36"/>
      <c r="C666" s="36"/>
      <c r="D666" s="36"/>
      <c r="E666" s="36"/>
      <c r="F666" s="36"/>
      <c r="G666" s="36"/>
      <c r="H666" s="36"/>
      <c r="I666" s="36"/>
      <c r="J666" s="36"/>
      <c r="K666" s="36"/>
      <c r="L666" s="36"/>
      <c r="M666" s="36"/>
      <c r="N666" s="36"/>
      <c r="O666" s="36"/>
      <c r="P666" s="36"/>
      <c r="Q666" s="36"/>
      <c r="R666" s="36"/>
      <c r="S666" s="36"/>
      <c r="T666" s="36"/>
      <c r="U666" s="36"/>
      <c r="V666" s="36"/>
      <c r="W666" s="36"/>
      <c r="X666" s="36"/>
      <c r="Y666" s="36"/>
      <c r="Z666" s="36"/>
      <c r="AA666" s="36"/>
      <c r="AB666" s="36"/>
      <c r="AD666" s="36"/>
      <c r="AE666" s="59"/>
      <c r="AF666" s="59"/>
      <c r="AG666" s="36"/>
      <c r="BT666" s="267"/>
      <c r="BV666" s="282"/>
      <c r="BW666" s="369"/>
      <c r="BX666" s="369"/>
      <c r="BY666" s="369"/>
      <c r="BZ666" s="369"/>
      <c r="CA666" s="369"/>
      <c r="CB666" s="369"/>
      <c r="CC666" s="369"/>
      <c r="CD666" s="369"/>
      <c r="CE666" s="369"/>
      <c r="CF666" s="369"/>
      <c r="CG666" s="369"/>
      <c r="CH666" s="369"/>
      <c r="CI666" s="369"/>
      <c r="CJ666" s="369"/>
      <c r="CK666" s="369"/>
      <c r="CL666" s="369"/>
      <c r="CM666" s="369"/>
      <c r="CN666" s="369"/>
      <c r="CO666" s="369"/>
      <c r="CP666" s="369"/>
      <c r="CQ666" s="369"/>
      <c r="CR666" s="369"/>
      <c r="CS666" s="369"/>
    </row>
    <row r="667" spans="1:97" s="22" customFormat="1">
      <c r="A667"/>
      <c r="B667" s="36"/>
      <c r="C667" s="36"/>
      <c r="D667" s="36"/>
      <c r="E667" s="36"/>
      <c r="F667" s="36"/>
      <c r="G667" s="36"/>
      <c r="H667" s="36"/>
      <c r="I667" s="36"/>
      <c r="J667" s="36"/>
      <c r="K667" s="36"/>
      <c r="L667" s="36"/>
      <c r="M667" s="36"/>
      <c r="N667" s="36"/>
      <c r="O667" s="36"/>
      <c r="P667" s="36"/>
      <c r="Q667" s="36"/>
      <c r="R667" s="36"/>
      <c r="S667" s="36"/>
      <c r="T667" s="36"/>
      <c r="U667" s="36"/>
      <c r="V667" s="36"/>
      <c r="W667" s="36"/>
      <c r="X667" s="36"/>
      <c r="Y667" s="36"/>
      <c r="Z667" s="36"/>
      <c r="AA667" s="36"/>
      <c r="AB667" s="36"/>
      <c r="AD667" s="36"/>
      <c r="AE667" s="59"/>
      <c r="AF667" s="59"/>
      <c r="AG667" s="36"/>
      <c r="BT667" s="267"/>
      <c r="BV667" s="282"/>
      <c r="BW667" s="369"/>
      <c r="BX667" s="369"/>
      <c r="BY667" s="369"/>
      <c r="BZ667" s="369"/>
      <c r="CA667" s="369"/>
      <c r="CB667" s="369"/>
      <c r="CC667" s="369"/>
      <c r="CD667" s="369"/>
      <c r="CE667" s="369"/>
      <c r="CF667" s="369"/>
      <c r="CG667" s="369"/>
      <c r="CH667" s="369"/>
      <c r="CI667" s="369"/>
      <c r="CJ667" s="369"/>
      <c r="CK667" s="369"/>
      <c r="CL667" s="369"/>
      <c r="CM667" s="369"/>
      <c r="CN667" s="369"/>
      <c r="CO667" s="369"/>
      <c r="CP667" s="369"/>
      <c r="CQ667" s="369"/>
      <c r="CR667" s="369"/>
      <c r="CS667" s="369"/>
    </row>
    <row r="668" spans="1:97" s="22" customFormat="1">
      <c r="A668"/>
      <c r="B668" s="36"/>
      <c r="C668" s="36"/>
      <c r="D668" s="36"/>
      <c r="E668" s="36"/>
      <c r="F668" s="36"/>
      <c r="G668" s="36"/>
      <c r="H668" s="36"/>
      <c r="I668" s="36"/>
      <c r="J668" s="36"/>
      <c r="K668" s="36"/>
      <c r="L668" s="36"/>
      <c r="M668" s="36"/>
      <c r="N668" s="36"/>
      <c r="O668" s="36"/>
      <c r="P668" s="36"/>
      <c r="Q668" s="36"/>
      <c r="R668" s="36"/>
      <c r="S668" s="36"/>
      <c r="T668" s="36"/>
      <c r="U668" s="36"/>
      <c r="V668" s="36"/>
      <c r="W668" s="36"/>
      <c r="X668" s="36"/>
      <c r="Y668" s="36"/>
      <c r="Z668" s="36"/>
      <c r="AA668" s="36"/>
      <c r="AB668" s="36"/>
      <c r="AD668" s="36"/>
      <c r="AE668" s="59"/>
      <c r="AF668" s="59"/>
      <c r="AG668" s="36"/>
      <c r="BT668" s="267"/>
      <c r="BV668" s="282"/>
      <c r="BW668" s="369"/>
      <c r="BX668" s="369"/>
      <c r="BY668" s="369"/>
      <c r="BZ668" s="369"/>
      <c r="CA668" s="369"/>
      <c r="CB668" s="369"/>
      <c r="CC668" s="369"/>
      <c r="CD668" s="369"/>
      <c r="CE668" s="369"/>
      <c r="CF668" s="369"/>
      <c r="CG668" s="369"/>
      <c r="CH668" s="369"/>
      <c r="CI668" s="369"/>
      <c r="CJ668" s="369"/>
      <c r="CK668" s="369"/>
      <c r="CL668" s="369"/>
      <c r="CM668" s="369"/>
      <c r="CN668" s="369"/>
      <c r="CO668" s="369"/>
      <c r="CP668" s="369"/>
      <c r="CQ668" s="369"/>
      <c r="CR668" s="369"/>
      <c r="CS668" s="369"/>
    </row>
    <row r="669" spans="1:97" s="22" customFormat="1">
      <c r="A669"/>
      <c r="B669" s="36"/>
      <c r="C669" s="36"/>
      <c r="D669" s="36"/>
      <c r="E669" s="36"/>
      <c r="F669" s="36"/>
      <c r="G669" s="36"/>
      <c r="H669" s="36"/>
      <c r="I669" s="36"/>
      <c r="J669" s="36"/>
      <c r="K669" s="36"/>
      <c r="L669" s="36"/>
      <c r="M669" s="36"/>
      <c r="N669" s="36"/>
      <c r="O669" s="36"/>
      <c r="P669" s="36"/>
      <c r="Q669" s="36"/>
      <c r="R669" s="36"/>
      <c r="S669" s="36"/>
      <c r="T669" s="36"/>
      <c r="U669" s="36"/>
      <c r="V669" s="36"/>
      <c r="W669" s="36"/>
      <c r="X669" s="36"/>
      <c r="Y669" s="36"/>
      <c r="Z669" s="36"/>
      <c r="AA669" s="36"/>
      <c r="AB669" s="36"/>
      <c r="AD669" s="36"/>
      <c r="AE669" s="59"/>
      <c r="AF669" s="59"/>
      <c r="AG669" s="36"/>
      <c r="BT669" s="267"/>
      <c r="BV669" s="282"/>
      <c r="BW669" s="369"/>
      <c r="BX669" s="369"/>
      <c r="BY669" s="369"/>
      <c r="BZ669" s="369"/>
      <c r="CA669" s="369"/>
      <c r="CB669" s="369"/>
      <c r="CC669" s="369"/>
      <c r="CD669" s="369"/>
      <c r="CE669" s="369"/>
      <c r="CF669" s="369"/>
      <c r="CG669" s="369"/>
      <c r="CH669" s="369"/>
      <c r="CI669" s="369"/>
      <c r="CJ669" s="369"/>
      <c r="CK669" s="369"/>
      <c r="CL669" s="369"/>
      <c r="CM669" s="369"/>
      <c r="CN669" s="369"/>
      <c r="CO669" s="369"/>
      <c r="CP669" s="369"/>
      <c r="CQ669" s="369"/>
      <c r="CR669" s="369"/>
      <c r="CS669" s="369"/>
    </row>
    <row r="670" spans="1:97" s="22" customFormat="1">
      <c r="A670"/>
      <c r="B670" s="36"/>
      <c r="C670" s="36"/>
      <c r="D670" s="36"/>
      <c r="E670" s="36"/>
      <c r="F670" s="36"/>
      <c r="G670" s="36"/>
      <c r="H670" s="36"/>
      <c r="I670" s="36"/>
      <c r="J670" s="36"/>
      <c r="K670" s="36"/>
      <c r="L670" s="36"/>
      <c r="M670" s="36"/>
      <c r="N670" s="36"/>
      <c r="O670" s="36"/>
      <c r="P670" s="36"/>
      <c r="Q670" s="36"/>
      <c r="R670" s="36"/>
      <c r="S670" s="36"/>
      <c r="T670" s="36"/>
      <c r="U670" s="36"/>
      <c r="V670" s="36"/>
      <c r="W670" s="36"/>
      <c r="X670" s="36"/>
      <c r="Y670" s="36"/>
      <c r="Z670" s="36"/>
      <c r="AA670" s="36"/>
      <c r="AB670" s="36"/>
      <c r="AD670" s="36"/>
      <c r="AE670" s="59"/>
      <c r="AF670" s="59"/>
      <c r="AG670" s="36"/>
      <c r="BT670" s="267"/>
      <c r="BV670" s="282"/>
      <c r="BW670" s="369"/>
      <c r="BX670" s="369"/>
      <c r="BY670" s="369"/>
      <c r="BZ670" s="369"/>
      <c r="CA670" s="369"/>
      <c r="CB670" s="369"/>
      <c r="CC670" s="369"/>
      <c r="CD670" s="369"/>
      <c r="CE670" s="369"/>
      <c r="CF670" s="369"/>
      <c r="CG670" s="369"/>
      <c r="CH670" s="369"/>
      <c r="CI670" s="369"/>
      <c r="CJ670" s="369"/>
      <c r="CK670" s="369"/>
      <c r="CL670" s="369"/>
      <c r="CM670" s="369"/>
      <c r="CN670" s="369"/>
      <c r="CO670" s="369"/>
      <c r="CP670" s="369"/>
      <c r="CQ670" s="369"/>
      <c r="CR670" s="369"/>
      <c r="CS670" s="369"/>
    </row>
    <row r="671" spans="1:97" s="22" customFormat="1">
      <c r="A671"/>
      <c r="B671" s="36"/>
      <c r="C671" s="36"/>
      <c r="D671" s="36"/>
      <c r="E671" s="36"/>
      <c r="F671" s="36"/>
      <c r="G671" s="36"/>
      <c r="H671" s="36"/>
      <c r="I671" s="36"/>
      <c r="J671" s="36"/>
      <c r="K671" s="36"/>
      <c r="L671" s="36"/>
      <c r="M671" s="36"/>
      <c r="N671" s="36"/>
      <c r="O671" s="36"/>
      <c r="P671" s="36"/>
      <c r="Q671" s="36"/>
      <c r="R671" s="36"/>
      <c r="S671" s="36"/>
      <c r="T671" s="36"/>
      <c r="U671" s="36"/>
      <c r="V671" s="36"/>
      <c r="W671" s="36"/>
      <c r="X671" s="36"/>
      <c r="Y671" s="36"/>
      <c r="Z671" s="36"/>
      <c r="AA671" s="36"/>
      <c r="AB671" s="36"/>
      <c r="AD671" s="36"/>
      <c r="AE671" s="59"/>
      <c r="AF671" s="59"/>
      <c r="AG671" s="36"/>
      <c r="BT671" s="267"/>
      <c r="BV671" s="282"/>
      <c r="BW671" s="369"/>
      <c r="BX671" s="369"/>
      <c r="BY671" s="369"/>
      <c r="BZ671" s="369"/>
      <c r="CA671" s="369"/>
      <c r="CB671" s="369"/>
      <c r="CC671" s="369"/>
      <c r="CD671" s="369"/>
      <c r="CE671" s="369"/>
      <c r="CF671" s="369"/>
      <c r="CG671" s="369"/>
      <c r="CH671" s="369"/>
      <c r="CI671" s="369"/>
      <c r="CJ671" s="369"/>
      <c r="CK671" s="369"/>
      <c r="CL671" s="369"/>
      <c r="CM671" s="369"/>
      <c r="CN671" s="369"/>
      <c r="CO671" s="369"/>
      <c r="CP671" s="369"/>
      <c r="CQ671" s="369"/>
      <c r="CR671" s="369"/>
      <c r="CS671" s="369"/>
    </row>
    <row r="672" spans="1:97" s="22" customFormat="1">
      <c r="A672"/>
      <c r="B672" s="36"/>
      <c r="C672" s="36"/>
      <c r="D672" s="36"/>
      <c r="E672" s="36"/>
      <c r="F672" s="36"/>
      <c r="G672" s="36"/>
      <c r="H672" s="36"/>
      <c r="I672" s="36"/>
      <c r="J672" s="36"/>
      <c r="K672" s="36"/>
      <c r="L672" s="36"/>
      <c r="M672" s="36"/>
      <c r="N672" s="36"/>
      <c r="O672" s="36"/>
      <c r="P672" s="36"/>
      <c r="Q672" s="36"/>
      <c r="R672" s="36"/>
      <c r="S672" s="36"/>
      <c r="T672" s="36"/>
      <c r="U672" s="36"/>
      <c r="V672" s="36"/>
      <c r="W672" s="36"/>
      <c r="X672" s="36"/>
      <c r="Y672" s="36"/>
      <c r="Z672" s="36"/>
      <c r="AA672" s="36"/>
      <c r="AB672" s="36"/>
      <c r="AD672" s="36"/>
      <c r="AE672" s="59"/>
      <c r="AF672" s="59"/>
      <c r="AG672" s="36"/>
      <c r="BT672" s="267"/>
      <c r="BV672" s="282"/>
      <c r="BW672" s="369"/>
      <c r="BX672" s="369"/>
      <c r="BY672" s="369"/>
      <c r="BZ672" s="369"/>
      <c r="CA672" s="369"/>
      <c r="CB672" s="369"/>
      <c r="CC672" s="369"/>
      <c r="CD672" s="369"/>
      <c r="CE672" s="369"/>
      <c r="CF672" s="369"/>
      <c r="CG672" s="369"/>
      <c r="CH672" s="369"/>
      <c r="CI672" s="369"/>
      <c r="CJ672" s="369"/>
      <c r="CK672" s="369"/>
      <c r="CL672" s="369"/>
      <c r="CM672" s="369"/>
      <c r="CN672" s="369"/>
      <c r="CO672" s="369"/>
      <c r="CP672" s="369"/>
      <c r="CQ672" s="369"/>
      <c r="CR672" s="369"/>
      <c r="CS672" s="369"/>
    </row>
    <row r="673" spans="1:97" s="22" customFormat="1">
      <c r="A673"/>
      <c r="B673" s="36"/>
      <c r="C673" s="36"/>
      <c r="D673" s="36"/>
      <c r="E673" s="36"/>
      <c r="F673" s="36"/>
      <c r="G673" s="36"/>
      <c r="H673" s="36"/>
      <c r="I673" s="36"/>
      <c r="J673" s="36"/>
      <c r="K673" s="36"/>
      <c r="L673" s="36"/>
      <c r="M673" s="36"/>
      <c r="N673" s="36"/>
      <c r="O673" s="36"/>
      <c r="P673" s="36"/>
      <c r="Q673" s="36"/>
      <c r="R673" s="36"/>
      <c r="S673" s="36"/>
      <c r="T673" s="36"/>
      <c r="U673" s="36"/>
      <c r="V673" s="36"/>
      <c r="W673" s="36"/>
      <c r="X673" s="36"/>
      <c r="Y673" s="36"/>
      <c r="Z673" s="36"/>
      <c r="AA673" s="36"/>
      <c r="AB673" s="36"/>
      <c r="AD673" s="36"/>
      <c r="AE673" s="59"/>
      <c r="AF673" s="59"/>
      <c r="AG673" s="36"/>
      <c r="BT673" s="267"/>
      <c r="BV673" s="282"/>
      <c r="BW673" s="369"/>
      <c r="BX673" s="369"/>
      <c r="BY673" s="369"/>
      <c r="BZ673" s="369"/>
      <c r="CA673" s="369"/>
      <c r="CB673" s="369"/>
      <c r="CC673" s="369"/>
      <c r="CD673" s="369"/>
      <c r="CE673" s="369"/>
      <c r="CF673" s="369"/>
      <c r="CG673" s="369"/>
      <c r="CH673" s="369"/>
      <c r="CI673" s="369"/>
      <c r="CJ673" s="369"/>
      <c r="CK673" s="369"/>
      <c r="CL673" s="369"/>
      <c r="CM673" s="369"/>
      <c r="CN673" s="369"/>
      <c r="CO673" s="369"/>
      <c r="CP673" s="369"/>
      <c r="CQ673" s="369"/>
      <c r="CR673" s="369"/>
      <c r="CS673" s="369"/>
    </row>
    <row r="674" spans="1:97" s="22" customFormat="1">
      <c r="A674"/>
      <c r="B674" s="36"/>
      <c r="C674" s="36"/>
      <c r="D674" s="36"/>
      <c r="E674" s="36"/>
      <c r="F674" s="36"/>
      <c r="G674" s="36"/>
      <c r="H674" s="36"/>
      <c r="I674" s="36"/>
      <c r="J674" s="36"/>
      <c r="K674" s="36"/>
      <c r="L674" s="36"/>
      <c r="M674" s="36"/>
      <c r="N674" s="36"/>
      <c r="O674" s="36"/>
      <c r="P674" s="36"/>
      <c r="Q674" s="36"/>
      <c r="R674" s="36"/>
      <c r="S674" s="36"/>
      <c r="T674" s="36"/>
      <c r="U674" s="36"/>
      <c r="V674" s="36"/>
      <c r="W674" s="36"/>
      <c r="X674" s="36"/>
      <c r="Y674" s="36"/>
      <c r="Z674" s="36"/>
      <c r="AA674" s="36"/>
      <c r="AB674" s="36"/>
      <c r="AD674" s="36"/>
      <c r="AE674" s="59"/>
      <c r="AF674" s="59"/>
      <c r="AG674" s="36"/>
      <c r="BT674" s="267"/>
      <c r="BV674" s="282"/>
      <c r="BW674" s="369"/>
      <c r="BX674" s="369"/>
      <c r="BY674" s="369"/>
      <c r="BZ674" s="369"/>
      <c r="CA674" s="369"/>
      <c r="CB674" s="369"/>
      <c r="CC674" s="369"/>
      <c r="CD674" s="369"/>
      <c r="CE674" s="369"/>
      <c r="CF674" s="369"/>
      <c r="CG674" s="369"/>
      <c r="CH674" s="369"/>
      <c r="CI674" s="369"/>
      <c r="CJ674" s="369"/>
      <c r="CK674" s="369"/>
      <c r="CL674" s="369"/>
      <c r="CM674" s="369"/>
      <c r="CN674" s="369"/>
      <c r="CO674" s="369"/>
      <c r="CP674" s="369"/>
      <c r="CQ674" s="369"/>
      <c r="CR674" s="369"/>
      <c r="CS674" s="369"/>
    </row>
    <row r="675" spans="1:97" s="22" customFormat="1">
      <c r="A675"/>
      <c r="B675" s="36"/>
      <c r="C675" s="36"/>
      <c r="D675" s="36"/>
      <c r="E675" s="36"/>
      <c r="F675" s="36"/>
      <c r="G675" s="36"/>
      <c r="H675" s="36"/>
      <c r="I675" s="36"/>
      <c r="J675" s="36"/>
      <c r="K675" s="36"/>
      <c r="L675" s="36"/>
      <c r="M675" s="36"/>
      <c r="N675" s="36"/>
      <c r="O675" s="36"/>
      <c r="P675" s="36"/>
      <c r="Q675" s="36"/>
      <c r="R675" s="36"/>
      <c r="S675" s="36"/>
      <c r="T675" s="36"/>
      <c r="U675" s="36"/>
      <c r="V675" s="36"/>
      <c r="W675" s="36"/>
      <c r="X675" s="36"/>
      <c r="Y675" s="36"/>
      <c r="Z675" s="36"/>
      <c r="AA675" s="36"/>
      <c r="AB675" s="36"/>
      <c r="AD675" s="36"/>
      <c r="AE675" s="59"/>
      <c r="AF675" s="59"/>
      <c r="AG675" s="36"/>
      <c r="BT675" s="267"/>
      <c r="BV675" s="282"/>
      <c r="BW675" s="369"/>
      <c r="BX675" s="369"/>
      <c r="BY675" s="369"/>
      <c r="BZ675" s="369"/>
      <c r="CA675" s="369"/>
      <c r="CB675" s="369"/>
      <c r="CC675" s="369"/>
      <c r="CD675" s="369"/>
      <c r="CE675" s="369"/>
      <c r="CF675" s="369"/>
      <c r="CG675" s="369"/>
      <c r="CH675" s="369"/>
      <c r="CI675" s="369"/>
      <c r="CJ675" s="369"/>
      <c r="CK675" s="369"/>
      <c r="CL675" s="369"/>
      <c r="CM675" s="369"/>
      <c r="CN675" s="369"/>
      <c r="CO675" s="369"/>
      <c r="CP675" s="369"/>
      <c r="CQ675" s="369"/>
      <c r="CR675" s="369"/>
      <c r="CS675" s="369"/>
    </row>
    <row r="676" spans="1:97" s="22" customFormat="1">
      <c r="A676"/>
      <c r="B676" s="36"/>
      <c r="C676" s="36"/>
      <c r="D676" s="36"/>
      <c r="E676" s="36"/>
      <c r="F676" s="36"/>
      <c r="G676" s="36"/>
      <c r="H676" s="36"/>
      <c r="I676" s="36"/>
      <c r="J676" s="36"/>
      <c r="K676" s="36"/>
      <c r="L676" s="36"/>
      <c r="M676" s="36"/>
      <c r="N676" s="36"/>
      <c r="O676" s="36"/>
      <c r="P676" s="36"/>
      <c r="Q676" s="36"/>
      <c r="R676" s="36"/>
      <c r="S676" s="36"/>
      <c r="T676" s="36"/>
      <c r="U676" s="36"/>
      <c r="V676" s="36"/>
      <c r="W676" s="36"/>
      <c r="X676" s="36"/>
      <c r="Y676" s="36"/>
      <c r="Z676" s="36"/>
      <c r="AA676" s="36"/>
      <c r="AB676" s="36"/>
      <c r="AD676" s="36"/>
      <c r="AE676" s="59"/>
      <c r="AF676" s="59"/>
      <c r="AG676" s="36"/>
      <c r="BT676" s="267"/>
      <c r="BV676" s="282"/>
      <c r="BW676" s="369"/>
      <c r="BX676" s="369"/>
      <c r="BY676" s="369"/>
      <c r="BZ676" s="369"/>
      <c r="CA676" s="369"/>
      <c r="CB676" s="369"/>
      <c r="CC676" s="369"/>
      <c r="CD676" s="369"/>
      <c r="CE676" s="369"/>
      <c r="CF676" s="369"/>
      <c r="CG676" s="369"/>
      <c r="CH676" s="369"/>
      <c r="CI676" s="369"/>
      <c r="CJ676" s="369"/>
      <c r="CK676" s="369"/>
      <c r="CL676" s="369"/>
      <c r="CM676" s="369"/>
      <c r="CN676" s="369"/>
      <c r="CO676" s="369"/>
      <c r="CP676" s="369"/>
      <c r="CQ676" s="369"/>
      <c r="CR676" s="369"/>
      <c r="CS676" s="369"/>
    </row>
    <row r="677" spans="1:97" s="22" customFormat="1">
      <c r="A677"/>
      <c r="B677" s="36"/>
      <c r="C677" s="36"/>
      <c r="D677" s="36"/>
      <c r="E677" s="36"/>
      <c r="F677" s="36"/>
      <c r="G677" s="36"/>
      <c r="H677" s="36"/>
      <c r="I677" s="36"/>
      <c r="J677" s="36"/>
      <c r="K677" s="36"/>
      <c r="L677" s="36"/>
      <c r="M677" s="36"/>
      <c r="N677" s="36"/>
      <c r="O677" s="36"/>
      <c r="P677" s="36"/>
      <c r="Q677" s="36"/>
      <c r="R677" s="36"/>
      <c r="S677" s="36"/>
      <c r="T677" s="36"/>
      <c r="U677" s="36"/>
      <c r="V677" s="36"/>
      <c r="W677" s="36"/>
      <c r="X677" s="36"/>
      <c r="Y677" s="36"/>
      <c r="Z677" s="36"/>
      <c r="AA677" s="36"/>
      <c r="AB677" s="36"/>
      <c r="AD677" s="36"/>
      <c r="AE677" s="59"/>
      <c r="AF677" s="59"/>
      <c r="AG677" s="36"/>
      <c r="BT677" s="267"/>
      <c r="BV677" s="282"/>
      <c r="BW677" s="369"/>
      <c r="BX677" s="369"/>
      <c r="BY677" s="369"/>
      <c r="BZ677" s="369"/>
      <c r="CA677" s="369"/>
      <c r="CB677" s="369"/>
      <c r="CC677" s="369"/>
      <c r="CD677" s="369"/>
      <c r="CE677" s="369"/>
      <c r="CF677" s="369"/>
      <c r="CG677" s="369"/>
      <c r="CH677" s="369"/>
      <c r="CI677" s="369"/>
      <c r="CJ677" s="369"/>
      <c r="CK677" s="369"/>
      <c r="CL677" s="369"/>
      <c r="CM677" s="369"/>
      <c r="CN677" s="369"/>
      <c r="CO677" s="369"/>
      <c r="CP677" s="369"/>
      <c r="CQ677" s="369"/>
      <c r="CR677" s="369"/>
      <c r="CS677" s="369"/>
    </row>
    <row r="678" spans="1:97" s="22" customFormat="1">
      <c r="A678"/>
      <c r="B678" s="36"/>
      <c r="C678" s="36"/>
      <c r="D678" s="36"/>
      <c r="E678" s="36"/>
      <c r="F678" s="36"/>
      <c r="G678" s="36"/>
      <c r="H678" s="36"/>
      <c r="I678" s="36"/>
      <c r="J678" s="36"/>
      <c r="K678" s="36"/>
      <c r="L678" s="36"/>
      <c r="M678" s="36"/>
      <c r="N678" s="36"/>
      <c r="O678" s="36"/>
      <c r="P678" s="36"/>
      <c r="Q678" s="36"/>
      <c r="R678" s="36"/>
      <c r="S678" s="36"/>
      <c r="T678" s="36"/>
      <c r="U678" s="36"/>
      <c r="V678" s="36"/>
      <c r="W678" s="36"/>
      <c r="X678" s="36"/>
      <c r="Y678" s="36"/>
      <c r="Z678" s="36"/>
      <c r="AA678" s="36"/>
      <c r="AB678" s="36"/>
      <c r="AD678" s="36"/>
      <c r="AE678" s="59"/>
      <c r="AF678" s="59"/>
      <c r="AG678" s="36"/>
      <c r="BT678" s="267"/>
      <c r="BV678" s="282"/>
      <c r="BW678" s="369"/>
      <c r="BX678" s="369"/>
      <c r="BY678" s="369"/>
      <c r="BZ678" s="369"/>
      <c r="CA678" s="369"/>
      <c r="CB678" s="369"/>
      <c r="CC678" s="369"/>
      <c r="CD678" s="369"/>
      <c r="CE678" s="369"/>
      <c r="CF678" s="369"/>
      <c r="CG678" s="369"/>
      <c r="CH678" s="369"/>
      <c r="CI678" s="369"/>
      <c r="CJ678" s="369"/>
      <c r="CK678" s="369"/>
      <c r="CL678" s="369"/>
      <c r="CM678" s="369"/>
      <c r="CN678" s="369"/>
      <c r="CO678" s="369"/>
      <c r="CP678" s="369"/>
      <c r="CQ678" s="369"/>
      <c r="CR678" s="369"/>
      <c r="CS678" s="369"/>
    </row>
    <row r="679" spans="1:97" s="22" customFormat="1">
      <c r="A679"/>
      <c r="B679" s="36"/>
      <c r="C679" s="36"/>
      <c r="D679" s="36"/>
      <c r="E679" s="36"/>
      <c r="F679" s="36"/>
      <c r="G679" s="36"/>
      <c r="H679" s="36"/>
      <c r="I679" s="36"/>
      <c r="J679" s="36"/>
      <c r="K679" s="36"/>
      <c r="L679" s="36"/>
      <c r="M679" s="36"/>
      <c r="N679" s="36"/>
      <c r="O679" s="36"/>
      <c r="P679" s="36"/>
      <c r="Q679" s="36"/>
      <c r="R679" s="36"/>
      <c r="S679" s="36"/>
      <c r="T679" s="36"/>
      <c r="U679" s="36"/>
      <c r="V679" s="36"/>
      <c r="W679" s="36"/>
      <c r="X679" s="36"/>
      <c r="Y679" s="36"/>
      <c r="Z679" s="36"/>
      <c r="AA679" s="36"/>
      <c r="AB679" s="36"/>
      <c r="AD679" s="36"/>
      <c r="AE679" s="59"/>
      <c r="AF679" s="59"/>
      <c r="AG679" s="36"/>
      <c r="BT679" s="267"/>
      <c r="BV679" s="282"/>
      <c r="BW679" s="369"/>
      <c r="BX679" s="369"/>
      <c r="BY679" s="369"/>
      <c r="BZ679" s="369"/>
      <c r="CA679" s="369"/>
      <c r="CB679" s="369"/>
      <c r="CC679" s="369"/>
      <c r="CD679" s="369"/>
      <c r="CE679" s="369"/>
      <c r="CF679" s="369"/>
      <c r="CG679" s="369"/>
      <c r="CH679" s="369"/>
      <c r="CI679" s="369"/>
      <c r="CJ679" s="369"/>
      <c r="CK679" s="369"/>
      <c r="CL679" s="369"/>
      <c r="CM679" s="369"/>
      <c r="CN679" s="369"/>
      <c r="CO679" s="369"/>
      <c r="CP679" s="369"/>
      <c r="CQ679" s="369"/>
      <c r="CR679" s="369"/>
      <c r="CS679" s="369"/>
    </row>
    <row r="680" spans="1:97" s="22" customFormat="1">
      <c r="A680"/>
      <c r="B680" s="36"/>
      <c r="C680" s="36"/>
      <c r="D680" s="36"/>
      <c r="E680" s="36"/>
      <c r="F680" s="36"/>
      <c r="G680" s="36"/>
      <c r="H680" s="36"/>
      <c r="I680" s="36"/>
      <c r="J680" s="36"/>
      <c r="K680" s="36"/>
      <c r="L680" s="36"/>
      <c r="M680" s="36"/>
      <c r="N680" s="36"/>
      <c r="O680" s="36"/>
      <c r="P680" s="36"/>
      <c r="Q680" s="36"/>
      <c r="R680" s="36"/>
      <c r="S680" s="36"/>
      <c r="T680" s="36"/>
      <c r="U680" s="36"/>
      <c r="V680" s="36"/>
      <c r="W680" s="36"/>
      <c r="X680" s="36"/>
      <c r="Y680" s="36"/>
      <c r="Z680" s="36"/>
      <c r="AA680" s="36"/>
      <c r="AB680" s="36"/>
      <c r="AD680" s="36"/>
      <c r="AE680" s="59"/>
      <c r="AF680" s="59"/>
      <c r="AG680" s="36"/>
      <c r="BT680" s="267"/>
      <c r="BV680" s="282"/>
      <c r="BW680" s="369"/>
      <c r="BX680" s="369"/>
      <c r="BY680" s="369"/>
      <c r="BZ680" s="369"/>
      <c r="CA680" s="369"/>
      <c r="CB680" s="369"/>
      <c r="CC680" s="369"/>
      <c r="CD680" s="369"/>
      <c r="CE680" s="369"/>
      <c r="CF680" s="369"/>
      <c r="CG680" s="369"/>
      <c r="CH680" s="369"/>
      <c r="CI680" s="369"/>
      <c r="CJ680" s="369"/>
      <c r="CK680" s="369"/>
      <c r="CL680" s="369"/>
      <c r="CM680" s="369"/>
      <c r="CN680" s="369"/>
      <c r="CO680" s="369"/>
      <c r="CP680" s="369"/>
      <c r="CQ680" s="369"/>
      <c r="CR680" s="369"/>
      <c r="CS680" s="369"/>
    </row>
    <row r="681" spans="1:97" s="22" customFormat="1">
      <c r="A681"/>
      <c r="B681" s="36"/>
      <c r="C681" s="36"/>
      <c r="D681" s="36"/>
      <c r="E681" s="36"/>
      <c r="F681" s="36"/>
      <c r="G681" s="36"/>
      <c r="H681" s="36"/>
      <c r="I681" s="36"/>
      <c r="J681" s="36"/>
      <c r="K681" s="36"/>
      <c r="L681" s="36"/>
      <c r="M681" s="36"/>
      <c r="N681" s="36"/>
      <c r="O681" s="36"/>
      <c r="P681" s="36"/>
      <c r="Q681" s="36"/>
      <c r="R681" s="36"/>
      <c r="S681" s="36"/>
      <c r="T681" s="36"/>
      <c r="U681" s="36"/>
      <c r="V681" s="36"/>
      <c r="W681" s="36"/>
      <c r="X681" s="36"/>
      <c r="Y681" s="36"/>
      <c r="Z681" s="36"/>
      <c r="AA681" s="36"/>
      <c r="AB681" s="36"/>
      <c r="AD681" s="36"/>
      <c r="AE681" s="59"/>
      <c r="AF681" s="59"/>
      <c r="AG681" s="36"/>
      <c r="BT681" s="267"/>
      <c r="BV681" s="282"/>
      <c r="BW681" s="369"/>
      <c r="BX681" s="369"/>
      <c r="BY681" s="369"/>
      <c r="BZ681" s="369"/>
      <c r="CA681" s="369"/>
      <c r="CB681" s="369"/>
      <c r="CC681" s="369"/>
      <c r="CD681" s="369"/>
      <c r="CE681" s="369"/>
      <c r="CF681" s="369"/>
      <c r="CG681" s="369"/>
      <c r="CH681" s="369"/>
      <c r="CI681" s="369"/>
      <c r="CJ681" s="369"/>
      <c r="CK681" s="369"/>
      <c r="CL681" s="369"/>
      <c r="CM681" s="369"/>
      <c r="CN681" s="369"/>
      <c r="CO681" s="369"/>
      <c r="CP681" s="369"/>
      <c r="CQ681" s="369"/>
      <c r="CR681" s="369"/>
      <c r="CS681" s="369"/>
    </row>
    <row r="682" spans="1:97" s="22" customFormat="1">
      <c r="A682"/>
      <c r="B682" s="36"/>
      <c r="C682" s="36"/>
      <c r="D682" s="36"/>
      <c r="E682" s="36"/>
      <c r="F682" s="36"/>
      <c r="G682" s="36"/>
      <c r="H682" s="36"/>
      <c r="I682" s="36"/>
      <c r="J682" s="36"/>
      <c r="K682" s="36"/>
      <c r="L682" s="36"/>
      <c r="M682" s="36"/>
      <c r="N682" s="36"/>
      <c r="O682" s="36"/>
      <c r="P682" s="36"/>
      <c r="Q682" s="36"/>
      <c r="R682" s="36"/>
      <c r="S682" s="36"/>
      <c r="T682" s="36"/>
      <c r="U682" s="36"/>
      <c r="V682" s="36"/>
      <c r="W682" s="36"/>
      <c r="X682" s="36"/>
      <c r="Y682" s="36"/>
      <c r="Z682" s="36"/>
      <c r="AA682" s="36"/>
      <c r="AB682" s="36"/>
      <c r="AD682" s="36"/>
      <c r="AE682" s="59"/>
      <c r="AF682" s="59"/>
      <c r="AG682" s="36"/>
      <c r="BT682" s="267"/>
      <c r="BV682" s="282"/>
      <c r="BW682" s="369"/>
      <c r="BX682" s="369"/>
      <c r="BY682" s="369"/>
      <c r="BZ682" s="369"/>
      <c r="CA682" s="369"/>
      <c r="CB682" s="369"/>
      <c r="CC682" s="369"/>
      <c r="CD682" s="369"/>
      <c r="CE682" s="369"/>
      <c r="CF682" s="369"/>
      <c r="CG682" s="369"/>
      <c r="CH682" s="369"/>
      <c r="CI682" s="369"/>
      <c r="CJ682" s="369"/>
      <c r="CK682" s="369"/>
      <c r="CL682" s="369"/>
      <c r="CM682" s="369"/>
      <c r="CN682" s="369"/>
      <c r="CO682" s="369"/>
      <c r="CP682" s="369"/>
      <c r="CQ682" s="369"/>
      <c r="CR682" s="369"/>
      <c r="CS682" s="369"/>
    </row>
    <row r="683" spans="1:97" s="22" customFormat="1">
      <c r="A683"/>
      <c r="B683" s="36"/>
      <c r="C683" s="36"/>
      <c r="D683" s="36"/>
      <c r="E683" s="36"/>
      <c r="F683" s="36"/>
      <c r="G683" s="36"/>
      <c r="H683" s="36"/>
      <c r="I683" s="36"/>
      <c r="J683" s="36"/>
      <c r="K683" s="36"/>
      <c r="L683" s="36"/>
      <c r="M683" s="36"/>
      <c r="N683" s="36"/>
      <c r="O683" s="36"/>
      <c r="P683" s="36"/>
      <c r="Q683" s="36"/>
      <c r="R683" s="36"/>
      <c r="S683" s="36"/>
      <c r="T683" s="36"/>
      <c r="U683" s="36"/>
      <c r="V683" s="36"/>
      <c r="W683" s="36"/>
      <c r="X683" s="36"/>
      <c r="Y683" s="36"/>
      <c r="Z683" s="36"/>
      <c r="AA683" s="36"/>
      <c r="AB683" s="36"/>
      <c r="AD683" s="36"/>
      <c r="AE683" s="59"/>
      <c r="AF683" s="59"/>
      <c r="AG683" s="36"/>
      <c r="BT683" s="267"/>
      <c r="BV683" s="282"/>
      <c r="BW683" s="369"/>
      <c r="BX683" s="369"/>
      <c r="BY683" s="369"/>
      <c r="BZ683" s="369"/>
      <c r="CA683" s="369"/>
      <c r="CB683" s="369"/>
      <c r="CC683" s="369"/>
      <c r="CD683" s="369"/>
      <c r="CE683" s="369"/>
      <c r="CF683" s="369"/>
      <c r="CG683" s="369"/>
      <c r="CH683" s="369"/>
      <c r="CI683" s="369"/>
      <c r="CJ683" s="369"/>
      <c r="CK683" s="369"/>
      <c r="CL683" s="369"/>
      <c r="CM683" s="369"/>
      <c r="CN683" s="369"/>
      <c r="CO683" s="369"/>
      <c r="CP683" s="369"/>
      <c r="CQ683" s="369"/>
      <c r="CR683" s="369"/>
      <c r="CS683" s="369"/>
    </row>
    <row r="684" spans="1:97" s="22" customFormat="1">
      <c r="A684"/>
      <c r="B684" s="36"/>
      <c r="C684" s="36"/>
      <c r="D684" s="36"/>
      <c r="E684" s="36"/>
      <c r="F684" s="36"/>
      <c r="G684" s="36"/>
      <c r="H684" s="36"/>
      <c r="I684" s="36"/>
      <c r="J684" s="36"/>
      <c r="K684" s="36"/>
      <c r="L684" s="36"/>
      <c r="M684" s="36"/>
      <c r="N684" s="36"/>
      <c r="O684" s="36"/>
      <c r="P684" s="36"/>
      <c r="Q684" s="36"/>
      <c r="R684" s="36"/>
      <c r="S684" s="36"/>
      <c r="T684" s="36"/>
      <c r="U684" s="36"/>
      <c r="V684" s="36"/>
      <c r="W684" s="36"/>
      <c r="X684" s="36"/>
      <c r="Y684" s="36"/>
      <c r="Z684" s="36"/>
      <c r="AA684" s="36"/>
      <c r="AB684" s="36"/>
      <c r="AD684" s="36"/>
      <c r="AE684" s="59"/>
      <c r="AF684" s="59"/>
      <c r="AG684" s="36"/>
      <c r="BT684" s="267"/>
      <c r="BV684" s="282"/>
      <c r="BW684" s="369"/>
      <c r="BX684" s="369"/>
      <c r="BY684" s="369"/>
      <c r="BZ684" s="369"/>
      <c r="CA684" s="369"/>
      <c r="CB684" s="369"/>
      <c r="CC684" s="369"/>
      <c r="CD684" s="369"/>
      <c r="CE684" s="369"/>
      <c r="CF684" s="369"/>
      <c r="CG684" s="369"/>
      <c r="CH684" s="369"/>
      <c r="CI684" s="369"/>
      <c r="CJ684" s="369"/>
      <c r="CK684" s="369"/>
      <c r="CL684" s="369"/>
      <c r="CM684" s="369"/>
      <c r="CN684" s="369"/>
      <c r="CO684" s="369"/>
      <c r="CP684" s="369"/>
      <c r="CQ684" s="369"/>
      <c r="CR684" s="369"/>
      <c r="CS684" s="369"/>
    </row>
    <row r="685" spans="1:97" s="22" customFormat="1">
      <c r="A685"/>
      <c r="B685" s="36"/>
      <c r="C685" s="36"/>
      <c r="D685" s="36"/>
      <c r="E685" s="36"/>
      <c r="F685" s="36"/>
      <c r="G685" s="36"/>
      <c r="H685" s="36"/>
      <c r="I685" s="36"/>
      <c r="J685" s="36"/>
      <c r="K685" s="36"/>
      <c r="L685" s="36"/>
      <c r="M685" s="36"/>
      <c r="N685" s="36"/>
      <c r="O685" s="36"/>
      <c r="P685" s="36"/>
      <c r="Q685" s="36"/>
      <c r="R685" s="36"/>
      <c r="S685" s="36"/>
      <c r="T685" s="36"/>
      <c r="U685" s="36"/>
      <c r="V685" s="36"/>
      <c r="W685" s="36"/>
      <c r="X685" s="36"/>
      <c r="Y685" s="36"/>
      <c r="Z685" s="36"/>
      <c r="AA685" s="36"/>
      <c r="AB685" s="36"/>
      <c r="AD685" s="36"/>
      <c r="AE685" s="59"/>
      <c r="AF685" s="59"/>
      <c r="AG685" s="36"/>
      <c r="BT685" s="267"/>
      <c r="BV685" s="282"/>
      <c r="BW685" s="369"/>
      <c r="BX685" s="369"/>
      <c r="BY685" s="369"/>
      <c r="BZ685" s="369"/>
      <c r="CA685" s="369"/>
      <c r="CB685" s="369"/>
      <c r="CC685" s="369"/>
      <c r="CD685" s="369"/>
      <c r="CE685" s="369"/>
      <c r="CF685" s="369"/>
      <c r="CG685" s="369"/>
      <c r="CH685" s="369"/>
      <c r="CI685" s="369"/>
      <c r="CJ685" s="369"/>
      <c r="CK685" s="369"/>
      <c r="CL685" s="369"/>
      <c r="CM685" s="369"/>
      <c r="CN685" s="369"/>
      <c r="CO685" s="369"/>
      <c r="CP685" s="369"/>
      <c r="CQ685" s="369"/>
      <c r="CR685" s="369"/>
      <c r="CS685" s="369"/>
    </row>
    <row r="686" spans="1:97" s="22" customFormat="1">
      <c r="A686"/>
      <c r="B686" s="36"/>
      <c r="C686" s="36"/>
      <c r="D686" s="36"/>
      <c r="E686" s="36"/>
      <c r="F686" s="36"/>
      <c r="G686" s="36"/>
      <c r="H686" s="36"/>
      <c r="I686" s="36"/>
      <c r="J686" s="36"/>
      <c r="K686" s="36"/>
      <c r="L686" s="36"/>
      <c r="M686" s="36"/>
      <c r="N686" s="36"/>
      <c r="O686" s="36"/>
      <c r="P686" s="36"/>
      <c r="Q686" s="36"/>
      <c r="R686" s="36"/>
      <c r="S686" s="36"/>
      <c r="T686" s="36"/>
      <c r="U686" s="36"/>
      <c r="V686" s="36"/>
      <c r="W686" s="36"/>
      <c r="X686" s="36"/>
      <c r="Y686" s="36"/>
      <c r="Z686" s="36"/>
      <c r="AA686" s="36"/>
      <c r="AB686" s="36"/>
      <c r="AD686" s="36"/>
      <c r="AE686" s="59"/>
      <c r="AF686" s="59"/>
      <c r="AG686" s="36"/>
      <c r="BT686" s="267"/>
      <c r="BV686" s="282"/>
      <c r="BW686" s="369"/>
      <c r="BX686" s="369"/>
      <c r="BY686" s="369"/>
      <c r="BZ686" s="369"/>
      <c r="CA686" s="369"/>
      <c r="CB686" s="369"/>
      <c r="CC686" s="369"/>
      <c r="CD686" s="369"/>
      <c r="CE686" s="369"/>
      <c r="CF686" s="369"/>
      <c r="CG686" s="369"/>
      <c r="CH686" s="369"/>
      <c r="CI686" s="369"/>
      <c r="CJ686" s="369"/>
      <c r="CK686" s="369"/>
      <c r="CL686" s="369"/>
      <c r="CM686" s="369"/>
      <c r="CN686" s="369"/>
      <c r="CO686" s="369"/>
      <c r="CP686" s="369"/>
      <c r="CQ686" s="369"/>
      <c r="CR686" s="369"/>
      <c r="CS686" s="369"/>
    </row>
    <row r="687" spans="1:97" s="22" customFormat="1">
      <c r="A687"/>
      <c r="B687" s="36"/>
      <c r="C687" s="36"/>
      <c r="D687" s="36"/>
      <c r="E687" s="36"/>
      <c r="F687" s="36"/>
      <c r="G687" s="36"/>
      <c r="H687" s="36"/>
      <c r="I687" s="36"/>
      <c r="J687" s="36"/>
      <c r="K687" s="36"/>
      <c r="L687" s="36"/>
      <c r="M687" s="36"/>
      <c r="N687" s="36"/>
      <c r="O687" s="36"/>
      <c r="P687" s="36"/>
      <c r="Q687" s="36"/>
      <c r="R687" s="36"/>
      <c r="S687" s="36"/>
      <c r="T687" s="36"/>
      <c r="U687" s="36"/>
      <c r="V687" s="36"/>
      <c r="W687" s="36"/>
      <c r="X687" s="36"/>
      <c r="Y687" s="36"/>
      <c r="Z687" s="36"/>
      <c r="AA687" s="36"/>
      <c r="AB687" s="36"/>
      <c r="AD687" s="36"/>
      <c r="AE687" s="59"/>
      <c r="AF687" s="59"/>
      <c r="AG687" s="36"/>
      <c r="BT687" s="267"/>
      <c r="BV687" s="282"/>
      <c r="BW687" s="369"/>
      <c r="BX687" s="369"/>
      <c r="BY687" s="369"/>
      <c r="BZ687" s="369"/>
      <c r="CA687" s="369"/>
      <c r="CB687" s="369"/>
      <c r="CC687" s="369"/>
      <c r="CD687" s="369"/>
      <c r="CE687" s="369"/>
      <c r="CF687" s="369"/>
      <c r="CG687" s="369"/>
      <c r="CH687" s="369"/>
      <c r="CI687" s="369"/>
      <c r="CJ687" s="369"/>
      <c r="CK687" s="369"/>
      <c r="CL687" s="369"/>
      <c r="CM687" s="369"/>
      <c r="CN687" s="369"/>
      <c r="CO687" s="369"/>
      <c r="CP687" s="369"/>
      <c r="CQ687" s="369"/>
      <c r="CR687" s="369"/>
      <c r="CS687" s="369"/>
    </row>
    <row r="688" spans="1:97" s="22" customFormat="1">
      <c r="A688"/>
      <c r="B688" s="36"/>
      <c r="C688" s="36"/>
      <c r="D688" s="36"/>
      <c r="E688" s="36"/>
      <c r="F688" s="36"/>
      <c r="G688" s="36"/>
      <c r="H688" s="36"/>
      <c r="I688" s="36"/>
      <c r="J688" s="36"/>
      <c r="K688" s="36"/>
      <c r="L688" s="36"/>
      <c r="M688" s="36"/>
      <c r="N688" s="36"/>
      <c r="O688" s="36"/>
      <c r="P688" s="36"/>
      <c r="Q688" s="36"/>
      <c r="R688" s="36"/>
      <c r="S688" s="36"/>
      <c r="T688" s="36"/>
      <c r="U688" s="36"/>
      <c r="V688" s="36"/>
      <c r="W688" s="36"/>
      <c r="X688" s="36"/>
      <c r="Y688" s="36"/>
      <c r="Z688" s="36"/>
      <c r="AA688" s="36"/>
      <c r="AB688" s="36"/>
      <c r="AD688" s="36"/>
      <c r="AE688" s="59"/>
      <c r="AF688" s="59"/>
      <c r="AG688" s="36"/>
      <c r="BT688" s="267"/>
      <c r="BV688" s="282"/>
      <c r="BW688" s="369"/>
      <c r="BX688" s="369"/>
      <c r="BY688" s="369"/>
      <c r="BZ688" s="369"/>
      <c r="CA688" s="369"/>
      <c r="CB688" s="369"/>
      <c r="CC688" s="369"/>
      <c r="CD688" s="369"/>
      <c r="CE688" s="369"/>
      <c r="CF688" s="369"/>
      <c r="CG688" s="369"/>
      <c r="CH688" s="369"/>
      <c r="CI688" s="369"/>
      <c r="CJ688" s="369"/>
      <c r="CK688" s="369"/>
      <c r="CL688" s="369"/>
      <c r="CM688" s="369"/>
      <c r="CN688" s="369"/>
      <c r="CO688" s="369"/>
      <c r="CP688" s="369"/>
      <c r="CQ688" s="369"/>
      <c r="CR688" s="369"/>
      <c r="CS688" s="369"/>
    </row>
    <row r="689" spans="1:97" s="22" customFormat="1">
      <c r="A689"/>
      <c r="B689" s="36"/>
      <c r="C689" s="36"/>
      <c r="D689" s="36"/>
      <c r="E689" s="36"/>
      <c r="F689" s="36"/>
      <c r="G689" s="36"/>
      <c r="H689" s="36"/>
      <c r="I689" s="36"/>
      <c r="J689" s="36"/>
      <c r="K689" s="36"/>
      <c r="L689" s="36"/>
      <c r="M689" s="36"/>
      <c r="N689" s="36"/>
      <c r="O689" s="36"/>
      <c r="P689" s="36"/>
      <c r="Q689" s="36"/>
      <c r="R689" s="36"/>
      <c r="S689" s="36"/>
      <c r="T689" s="36"/>
      <c r="U689" s="36"/>
      <c r="V689" s="36"/>
      <c r="W689" s="36"/>
      <c r="X689" s="36"/>
      <c r="Y689" s="36"/>
      <c r="Z689" s="36"/>
      <c r="AA689" s="36"/>
      <c r="AB689" s="36"/>
      <c r="AD689" s="36"/>
      <c r="AE689" s="59"/>
      <c r="AF689" s="59"/>
      <c r="AG689" s="36"/>
      <c r="BT689" s="267"/>
      <c r="BV689" s="282"/>
      <c r="BW689" s="369"/>
      <c r="BX689" s="369"/>
      <c r="BY689" s="369"/>
      <c r="BZ689" s="369"/>
      <c r="CA689" s="369"/>
      <c r="CB689" s="369"/>
      <c r="CC689" s="369"/>
      <c r="CD689" s="369"/>
      <c r="CE689" s="369"/>
      <c r="CF689" s="369"/>
      <c r="CG689" s="369"/>
      <c r="CH689" s="369"/>
      <c r="CI689" s="369"/>
      <c r="CJ689" s="369"/>
      <c r="CK689" s="369"/>
      <c r="CL689" s="369"/>
      <c r="CM689" s="369"/>
      <c r="CN689" s="369"/>
      <c r="CO689" s="369"/>
      <c r="CP689" s="369"/>
      <c r="CQ689" s="369"/>
      <c r="CR689" s="369"/>
      <c r="CS689" s="369"/>
    </row>
    <row r="690" spans="1:97" s="22" customFormat="1">
      <c r="A690"/>
      <c r="B690" s="36"/>
      <c r="C690" s="36"/>
      <c r="D690" s="36"/>
      <c r="E690" s="36"/>
      <c r="F690" s="36"/>
      <c r="G690" s="36"/>
      <c r="H690" s="36"/>
      <c r="I690" s="36"/>
      <c r="J690" s="36"/>
      <c r="K690" s="36"/>
      <c r="L690" s="36"/>
      <c r="M690" s="36"/>
      <c r="N690" s="36"/>
      <c r="O690" s="36"/>
      <c r="P690" s="36"/>
      <c r="Q690" s="36"/>
      <c r="R690" s="36"/>
      <c r="S690" s="36"/>
      <c r="T690" s="36"/>
      <c r="U690" s="36"/>
      <c r="V690" s="36"/>
      <c r="W690" s="36"/>
      <c r="X690" s="36"/>
      <c r="Y690" s="36"/>
      <c r="Z690" s="36"/>
      <c r="AA690" s="36"/>
      <c r="AB690" s="36"/>
      <c r="AD690" s="36"/>
      <c r="AE690" s="59"/>
      <c r="AF690" s="59"/>
      <c r="AG690" s="36"/>
      <c r="BT690" s="267"/>
      <c r="BV690" s="282"/>
      <c r="BW690" s="369"/>
      <c r="BX690" s="369"/>
      <c r="BY690" s="369"/>
      <c r="BZ690" s="369"/>
      <c r="CA690" s="369"/>
      <c r="CB690" s="369"/>
      <c r="CC690" s="369"/>
      <c r="CD690" s="369"/>
      <c r="CE690" s="369"/>
      <c r="CF690" s="369"/>
      <c r="CG690" s="369"/>
      <c r="CH690" s="369"/>
      <c r="CI690" s="369"/>
      <c r="CJ690" s="369"/>
      <c r="CK690" s="369"/>
      <c r="CL690" s="369"/>
      <c r="CM690" s="369"/>
      <c r="CN690" s="369"/>
      <c r="CO690" s="369"/>
      <c r="CP690" s="369"/>
      <c r="CQ690" s="369"/>
      <c r="CR690" s="369"/>
      <c r="CS690" s="369"/>
    </row>
    <row r="691" spans="1:97" s="22" customFormat="1">
      <c r="A691"/>
      <c r="B691" s="36"/>
      <c r="C691" s="36"/>
      <c r="D691" s="36"/>
      <c r="E691" s="36"/>
      <c r="F691" s="36"/>
      <c r="G691" s="36"/>
      <c r="H691" s="36"/>
      <c r="I691" s="36"/>
      <c r="J691" s="36"/>
      <c r="K691" s="36"/>
      <c r="L691" s="36"/>
      <c r="M691" s="36"/>
      <c r="N691" s="36"/>
      <c r="O691" s="36"/>
      <c r="P691" s="36"/>
      <c r="Q691" s="36"/>
      <c r="R691" s="36"/>
      <c r="S691" s="36"/>
      <c r="T691" s="36"/>
      <c r="U691" s="36"/>
      <c r="V691" s="36"/>
      <c r="W691" s="36"/>
      <c r="X691" s="36"/>
      <c r="Y691" s="36"/>
      <c r="Z691" s="36"/>
      <c r="AA691" s="36"/>
      <c r="AB691" s="36"/>
      <c r="AD691" s="36"/>
      <c r="AE691" s="59"/>
      <c r="AF691" s="59"/>
      <c r="AG691" s="36"/>
      <c r="BT691" s="267"/>
      <c r="BV691" s="282"/>
      <c r="BW691" s="369"/>
      <c r="BX691" s="369"/>
      <c r="BY691" s="369"/>
      <c r="BZ691" s="369"/>
      <c r="CA691" s="369"/>
      <c r="CB691" s="369"/>
      <c r="CC691" s="369"/>
      <c r="CD691" s="369"/>
      <c r="CE691" s="369"/>
      <c r="CF691" s="369"/>
      <c r="CG691" s="369"/>
      <c r="CH691" s="369"/>
      <c r="CI691" s="369"/>
      <c r="CJ691" s="369"/>
      <c r="CK691" s="369"/>
      <c r="CL691" s="369"/>
      <c r="CM691" s="369"/>
      <c r="CN691" s="369"/>
      <c r="CO691" s="369"/>
      <c r="CP691" s="369"/>
      <c r="CQ691" s="369"/>
      <c r="CR691" s="369"/>
      <c r="CS691" s="369"/>
    </row>
    <row r="692" spans="1:97" s="22" customFormat="1">
      <c r="A692"/>
      <c r="B692" s="36"/>
      <c r="C692" s="36"/>
      <c r="D692" s="36"/>
      <c r="E692" s="36"/>
      <c r="F692" s="36"/>
      <c r="G692" s="36"/>
      <c r="H692" s="36"/>
      <c r="I692" s="36"/>
      <c r="J692" s="36"/>
      <c r="K692" s="36"/>
      <c r="L692" s="36"/>
      <c r="M692" s="36"/>
      <c r="N692" s="36"/>
      <c r="O692" s="36"/>
      <c r="P692" s="36"/>
      <c r="Q692" s="36"/>
      <c r="R692" s="36"/>
      <c r="S692" s="36"/>
      <c r="T692" s="36"/>
      <c r="U692" s="36"/>
      <c r="V692" s="36"/>
      <c r="W692" s="36"/>
      <c r="X692" s="36"/>
      <c r="Y692" s="36"/>
      <c r="Z692" s="36"/>
      <c r="AA692" s="36"/>
      <c r="AB692" s="36"/>
      <c r="AD692" s="36"/>
      <c r="AE692" s="59"/>
      <c r="AF692" s="59"/>
      <c r="AG692" s="36"/>
      <c r="BT692" s="267"/>
      <c r="BV692" s="282"/>
      <c r="BW692" s="369"/>
      <c r="BX692" s="369"/>
      <c r="BY692" s="369"/>
      <c r="BZ692" s="369"/>
      <c r="CA692" s="369"/>
      <c r="CB692" s="369"/>
      <c r="CC692" s="369"/>
      <c r="CD692" s="369"/>
      <c r="CE692" s="369"/>
      <c r="CF692" s="369"/>
      <c r="CG692" s="369"/>
      <c r="CH692" s="369"/>
      <c r="CI692" s="369"/>
      <c r="CJ692" s="369"/>
      <c r="CK692" s="369"/>
      <c r="CL692" s="369"/>
      <c r="CM692" s="369"/>
      <c r="CN692" s="369"/>
      <c r="CO692" s="369"/>
      <c r="CP692" s="369"/>
      <c r="CQ692" s="369"/>
      <c r="CR692" s="369"/>
      <c r="CS692" s="369"/>
    </row>
    <row r="693" spans="1:97" s="22" customFormat="1">
      <c r="A693"/>
      <c r="B693" s="36"/>
      <c r="C693" s="36"/>
      <c r="D693" s="36"/>
      <c r="E693" s="36"/>
      <c r="F693" s="36"/>
      <c r="G693" s="36"/>
      <c r="H693" s="36"/>
      <c r="I693" s="36"/>
      <c r="J693" s="36"/>
      <c r="K693" s="36"/>
      <c r="L693" s="36"/>
      <c r="M693" s="36"/>
      <c r="N693" s="36"/>
      <c r="O693" s="36"/>
      <c r="P693" s="36"/>
      <c r="Q693" s="36"/>
      <c r="R693" s="36"/>
      <c r="S693" s="36"/>
      <c r="T693" s="36"/>
      <c r="U693" s="36"/>
      <c r="V693" s="36"/>
      <c r="W693" s="36"/>
      <c r="X693" s="36"/>
      <c r="Y693" s="36"/>
      <c r="Z693" s="36"/>
      <c r="AA693" s="36"/>
      <c r="AB693" s="36"/>
      <c r="AD693" s="36"/>
      <c r="AE693" s="59"/>
      <c r="AF693" s="59"/>
      <c r="AG693" s="36"/>
      <c r="BT693" s="267"/>
      <c r="BV693" s="282"/>
      <c r="BW693" s="369"/>
      <c r="BX693" s="369"/>
      <c r="BY693" s="369"/>
      <c r="BZ693" s="369"/>
      <c r="CA693" s="369"/>
      <c r="CB693" s="369"/>
      <c r="CC693" s="369"/>
      <c r="CD693" s="369"/>
      <c r="CE693" s="369"/>
      <c r="CF693" s="369"/>
      <c r="CG693" s="369"/>
      <c r="CH693" s="369"/>
      <c r="CI693" s="369"/>
      <c r="CJ693" s="369"/>
      <c r="CK693" s="369"/>
      <c r="CL693" s="369"/>
      <c r="CM693" s="369"/>
      <c r="CN693" s="369"/>
      <c r="CO693" s="369"/>
      <c r="CP693" s="369"/>
      <c r="CQ693" s="369"/>
      <c r="CR693" s="369"/>
      <c r="CS693" s="369"/>
    </row>
    <row r="694" spans="1:97" s="22" customFormat="1">
      <c r="A694"/>
      <c r="B694" s="36"/>
      <c r="C694" s="36"/>
      <c r="D694" s="36"/>
      <c r="E694" s="36"/>
      <c r="F694" s="36"/>
      <c r="G694" s="36"/>
      <c r="H694" s="36"/>
      <c r="I694" s="36"/>
      <c r="J694" s="36"/>
      <c r="K694" s="36"/>
      <c r="L694" s="36"/>
      <c r="M694" s="36"/>
      <c r="N694" s="36"/>
      <c r="O694" s="36"/>
      <c r="P694" s="36"/>
      <c r="Q694" s="36"/>
      <c r="R694" s="36"/>
      <c r="S694" s="36"/>
      <c r="T694" s="36"/>
      <c r="U694" s="36"/>
      <c r="V694" s="36"/>
      <c r="W694" s="36"/>
      <c r="X694" s="36"/>
      <c r="Y694" s="36"/>
      <c r="Z694" s="36"/>
      <c r="AA694" s="36"/>
      <c r="AB694" s="36"/>
      <c r="AD694" s="36"/>
      <c r="AE694" s="59"/>
      <c r="AF694" s="59"/>
      <c r="AG694" s="36"/>
      <c r="BT694" s="267"/>
      <c r="BV694" s="282"/>
      <c r="BW694" s="369"/>
      <c r="BX694" s="369"/>
      <c r="BY694" s="369"/>
      <c r="BZ694" s="369"/>
      <c r="CA694" s="369"/>
      <c r="CB694" s="369"/>
      <c r="CC694" s="369"/>
      <c r="CD694" s="369"/>
      <c r="CE694" s="369"/>
      <c r="CF694" s="369"/>
      <c r="CG694" s="369"/>
      <c r="CH694" s="369"/>
      <c r="CI694" s="369"/>
      <c r="CJ694" s="369"/>
      <c r="CK694" s="369"/>
      <c r="CL694" s="369"/>
      <c r="CM694" s="369"/>
      <c r="CN694" s="369"/>
      <c r="CO694" s="369"/>
      <c r="CP694" s="369"/>
      <c r="CQ694" s="369"/>
      <c r="CR694" s="369"/>
      <c r="CS694" s="369"/>
    </row>
    <row r="695" spans="1:97" s="22" customFormat="1">
      <c r="A695"/>
      <c r="B695" s="36"/>
      <c r="C695" s="36"/>
      <c r="D695" s="36"/>
      <c r="E695" s="36"/>
      <c r="F695" s="36"/>
      <c r="G695" s="36"/>
      <c r="H695" s="36"/>
      <c r="I695" s="36"/>
      <c r="J695" s="36"/>
      <c r="K695" s="36"/>
      <c r="L695" s="36"/>
      <c r="M695" s="36"/>
      <c r="N695" s="36"/>
      <c r="O695" s="36"/>
      <c r="P695" s="36"/>
      <c r="Q695" s="36"/>
      <c r="R695" s="36"/>
      <c r="S695" s="36"/>
      <c r="T695" s="36"/>
      <c r="U695" s="36"/>
      <c r="V695" s="36"/>
      <c r="W695" s="36"/>
      <c r="X695" s="36"/>
      <c r="Y695" s="36"/>
      <c r="Z695" s="36"/>
      <c r="AA695" s="36"/>
      <c r="AB695" s="36"/>
      <c r="AD695" s="36"/>
      <c r="AE695" s="59"/>
      <c r="AF695" s="59"/>
      <c r="AG695" s="36"/>
      <c r="BT695" s="267"/>
      <c r="BV695" s="282"/>
      <c r="BW695" s="369"/>
      <c r="BX695" s="369"/>
      <c r="BY695" s="369"/>
      <c r="BZ695" s="369"/>
      <c r="CA695" s="369"/>
      <c r="CB695" s="369"/>
      <c r="CC695" s="369"/>
      <c r="CD695" s="369"/>
      <c r="CE695" s="369"/>
      <c r="CF695" s="369"/>
      <c r="CG695" s="369"/>
      <c r="CH695" s="369"/>
      <c r="CI695" s="369"/>
      <c r="CJ695" s="369"/>
      <c r="CK695" s="369"/>
      <c r="CL695" s="369"/>
      <c r="CM695" s="369"/>
      <c r="CN695" s="369"/>
      <c r="CO695" s="369"/>
      <c r="CP695" s="369"/>
      <c r="CQ695" s="369"/>
      <c r="CR695" s="369"/>
      <c r="CS695" s="369"/>
    </row>
    <row r="696" spans="1:97" s="22" customFormat="1">
      <c r="A696"/>
      <c r="B696" s="36"/>
      <c r="C696" s="36"/>
      <c r="D696" s="36"/>
      <c r="E696" s="36"/>
      <c r="F696" s="36"/>
      <c r="G696" s="36"/>
      <c r="H696" s="36"/>
      <c r="I696" s="36"/>
      <c r="J696" s="36"/>
      <c r="K696" s="36"/>
      <c r="L696" s="36"/>
      <c r="M696" s="36"/>
      <c r="N696" s="36"/>
      <c r="O696" s="36"/>
      <c r="P696" s="36"/>
      <c r="Q696" s="36"/>
      <c r="R696" s="36"/>
      <c r="S696" s="36"/>
      <c r="T696" s="36"/>
      <c r="U696" s="36"/>
      <c r="V696" s="36"/>
      <c r="W696" s="36"/>
      <c r="X696" s="36"/>
      <c r="Y696" s="36"/>
      <c r="Z696" s="36"/>
      <c r="AA696" s="36"/>
      <c r="AB696" s="36"/>
      <c r="AD696" s="36"/>
      <c r="AE696" s="59"/>
      <c r="AF696" s="59"/>
      <c r="AG696" s="36"/>
      <c r="BT696" s="267"/>
      <c r="BV696" s="282"/>
      <c r="BW696" s="369"/>
      <c r="BX696" s="369"/>
      <c r="BY696" s="369"/>
      <c r="BZ696" s="369"/>
      <c r="CA696" s="369"/>
      <c r="CB696" s="369"/>
      <c r="CC696" s="369"/>
      <c r="CD696" s="369"/>
      <c r="CE696" s="369"/>
      <c r="CF696" s="369"/>
      <c r="CG696" s="369"/>
      <c r="CH696" s="369"/>
      <c r="CI696" s="369"/>
      <c r="CJ696" s="369"/>
      <c r="CK696" s="369"/>
      <c r="CL696" s="369"/>
      <c r="CM696" s="369"/>
      <c r="CN696" s="369"/>
      <c r="CO696" s="369"/>
      <c r="CP696" s="369"/>
      <c r="CQ696" s="369"/>
      <c r="CR696" s="369"/>
      <c r="CS696" s="369"/>
    </row>
    <row r="697" spans="1:97" s="22" customFormat="1">
      <c r="A697"/>
      <c r="B697" s="36"/>
      <c r="C697" s="36"/>
      <c r="D697" s="36"/>
      <c r="E697" s="36"/>
      <c r="F697" s="36"/>
      <c r="G697" s="36"/>
      <c r="H697" s="36"/>
      <c r="I697" s="36"/>
      <c r="J697" s="36"/>
      <c r="K697" s="36"/>
      <c r="L697" s="36"/>
      <c r="M697" s="36"/>
      <c r="N697" s="36"/>
      <c r="O697" s="36"/>
      <c r="P697" s="36"/>
      <c r="Q697" s="36"/>
      <c r="R697" s="36"/>
      <c r="S697" s="36"/>
      <c r="T697" s="36"/>
      <c r="U697" s="36"/>
      <c r="V697" s="36"/>
      <c r="W697" s="36"/>
      <c r="X697" s="36"/>
      <c r="Y697" s="36"/>
      <c r="Z697" s="36"/>
      <c r="AA697" s="36"/>
      <c r="AB697" s="36"/>
      <c r="AD697" s="36"/>
      <c r="AE697" s="59"/>
      <c r="AF697" s="59"/>
      <c r="AG697" s="36"/>
      <c r="BT697" s="267"/>
      <c r="BV697" s="282"/>
      <c r="BW697" s="369"/>
      <c r="BX697" s="369"/>
      <c r="BY697" s="369"/>
      <c r="BZ697" s="369"/>
      <c r="CA697" s="369"/>
      <c r="CB697" s="369"/>
      <c r="CC697" s="369"/>
      <c r="CD697" s="369"/>
      <c r="CE697" s="369"/>
      <c r="CF697" s="369"/>
      <c r="CG697" s="369"/>
      <c r="CH697" s="369"/>
      <c r="CI697" s="369"/>
      <c r="CJ697" s="369"/>
      <c r="CK697" s="369"/>
      <c r="CL697" s="369"/>
      <c r="CM697" s="369"/>
      <c r="CN697" s="369"/>
      <c r="CO697" s="369"/>
      <c r="CP697" s="369"/>
      <c r="CQ697" s="369"/>
      <c r="CR697" s="369"/>
      <c r="CS697" s="369"/>
    </row>
    <row r="698" spans="1:97" s="22" customFormat="1">
      <c r="A698"/>
      <c r="B698" s="36"/>
      <c r="C698" s="36"/>
      <c r="D698" s="36"/>
      <c r="E698" s="36"/>
      <c r="F698" s="36"/>
      <c r="G698" s="36"/>
      <c r="H698" s="36"/>
      <c r="I698" s="36"/>
      <c r="J698" s="36"/>
      <c r="K698" s="36"/>
      <c r="L698" s="36"/>
      <c r="M698" s="36"/>
      <c r="N698" s="36"/>
      <c r="O698" s="36"/>
      <c r="P698" s="36"/>
      <c r="Q698" s="36"/>
      <c r="R698" s="36"/>
      <c r="S698" s="36"/>
      <c r="T698" s="36"/>
      <c r="U698" s="36"/>
      <c r="V698" s="36"/>
      <c r="W698" s="36"/>
      <c r="X698" s="36"/>
      <c r="Y698" s="36"/>
      <c r="Z698" s="36"/>
      <c r="AA698" s="36"/>
      <c r="AB698" s="36"/>
      <c r="AD698" s="36"/>
      <c r="AE698" s="59"/>
      <c r="AF698" s="59"/>
      <c r="AG698" s="36"/>
      <c r="BT698" s="267"/>
      <c r="BV698" s="282"/>
      <c r="BW698" s="369"/>
      <c r="BX698" s="369"/>
      <c r="BY698" s="369"/>
      <c r="BZ698" s="369"/>
      <c r="CA698" s="369"/>
      <c r="CB698" s="369"/>
      <c r="CC698" s="369"/>
      <c r="CD698" s="369"/>
      <c r="CE698" s="369"/>
      <c r="CF698" s="369"/>
      <c r="CG698" s="369"/>
      <c r="CH698" s="369"/>
      <c r="CI698" s="369"/>
      <c r="CJ698" s="369"/>
      <c r="CK698" s="369"/>
      <c r="CL698" s="369"/>
      <c r="CM698" s="369"/>
      <c r="CN698" s="369"/>
      <c r="CO698" s="369"/>
      <c r="CP698" s="369"/>
      <c r="CQ698" s="369"/>
      <c r="CR698" s="369"/>
      <c r="CS698" s="369"/>
    </row>
    <row r="699" spans="1:97" s="22" customFormat="1">
      <c r="A699"/>
      <c r="B699" s="36"/>
      <c r="C699" s="36"/>
      <c r="D699" s="36"/>
      <c r="E699" s="36"/>
      <c r="F699" s="36"/>
      <c r="G699" s="36"/>
      <c r="H699" s="36"/>
      <c r="I699" s="36"/>
      <c r="J699" s="36"/>
      <c r="K699" s="36"/>
      <c r="L699" s="36"/>
      <c r="M699" s="36"/>
      <c r="N699" s="36"/>
      <c r="O699" s="36"/>
      <c r="P699" s="36"/>
      <c r="Q699" s="36"/>
      <c r="R699" s="36"/>
      <c r="S699" s="36"/>
      <c r="T699" s="36"/>
      <c r="U699" s="36"/>
      <c r="V699" s="36"/>
      <c r="W699" s="36"/>
      <c r="X699" s="36"/>
      <c r="Y699" s="36"/>
      <c r="Z699" s="36"/>
      <c r="AA699" s="36"/>
      <c r="AB699" s="36"/>
      <c r="AD699" s="36"/>
      <c r="AE699" s="59"/>
      <c r="AF699" s="59"/>
      <c r="AG699" s="36"/>
      <c r="BT699" s="267"/>
      <c r="BV699" s="282"/>
      <c r="BW699" s="369"/>
      <c r="BX699" s="369"/>
      <c r="BY699" s="369"/>
      <c r="BZ699" s="369"/>
      <c r="CA699" s="369"/>
      <c r="CB699" s="369"/>
      <c r="CC699" s="369"/>
      <c r="CD699" s="369"/>
      <c r="CE699" s="369"/>
      <c r="CF699" s="369"/>
      <c r="CG699" s="369"/>
      <c r="CH699" s="369"/>
      <c r="CI699" s="369"/>
      <c r="CJ699" s="369"/>
      <c r="CK699" s="369"/>
      <c r="CL699" s="369"/>
      <c r="CM699" s="369"/>
      <c r="CN699" s="369"/>
      <c r="CO699" s="369"/>
      <c r="CP699" s="369"/>
      <c r="CQ699" s="369"/>
      <c r="CR699" s="369"/>
      <c r="CS699" s="369"/>
    </row>
    <row r="700" spans="1:97" s="22" customFormat="1">
      <c r="A700"/>
      <c r="B700" s="36"/>
      <c r="C700" s="36"/>
      <c r="D700" s="36"/>
      <c r="E700" s="36"/>
      <c r="F700" s="36"/>
      <c r="G700" s="36"/>
      <c r="H700" s="36"/>
      <c r="I700" s="36"/>
      <c r="J700" s="36"/>
      <c r="K700" s="36"/>
      <c r="L700" s="36"/>
      <c r="M700" s="36"/>
      <c r="N700" s="36"/>
      <c r="O700" s="36"/>
      <c r="P700" s="36"/>
      <c r="Q700" s="36"/>
      <c r="R700" s="36"/>
      <c r="S700" s="36"/>
      <c r="T700" s="36"/>
      <c r="U700" s="36"/>
      <c r="V700" s="36"/>
      <c r="W700" s="36"/>
      <c r="X700" s="36"/>
      <c r="Y700" s="36"/>
      <c r="Z700" s="36"/>
      <c r="AA700" s="36"/>
      <c r="AB700" s="36"/>
      <c r="AD700" s="36"/>
      <c r="AE700" s="59"/>
      <c r="AF700" s="59"/>
      <c r="AG700" s="36"/>
      <c r="BT700" s="267"/>
      <c r="BV700" s="282"/>
      <c r="BW700" s="369"/>
      <c r="BX700" s="369"/>
      <c r="BY700" s="369"/>
      <c r="BZ700" s="369"/>
      <c r="CA700" s="369"/>
      <c r="CB700" s="369"/>
      <c r="CC700" s="369"/>
      <c r="CD700" s="369"/>
      <c r="CE700" s="369"/>
      <c r="CF700" s="369"/>
      <c r="CG700" s="369"/>
      <c r="CH700" s="369"/>
      <c r="CI700" s="369"/>
      <c r="CJ700" s="369"/>
      <c r="CK700" s="369"/>
      <c r="CL700" s="369"/>
      <c r="CM700" s="369"/>
      <c r="CN700" s="369"/>
      <c r="CO700" s="369"/>
      <c r="CP700" s="369"/>
      <c r="CQ700" s="369"/>
      <c r="CR700" s="369"/>
      <c r="CS700" s="369"/>
    </row>
    <row r="701" spans="1:97" s="22" customFormat="1">
      <c r="A701"/>
      <c r="B701" s="36"/>
      <c r="C701" s="36"/>
      <c r="D701" s="36"/>
      <c r="E701" s="36"/>
      <c r="F701" s="36"/>
      <c r="G701" s="36"/>
      <c r="H701" s="36"/>
      <c r="I701" s="36"/>
      <c r="J701" s="36"/>
      <c r="K701" s="36"/>
      <c r="L701" s="36"/>
      <c r="M701" s="36"/>
      <c r="N701" s="36"/>
      <c r="O701" s="36"/>
      <c r="P701" s="36"/>
      <c r="Q701" s="36"/>
      <c r="R701" s="36"/>
      <c r="S701" s="36"/>
      <c r="T701" s="36"/>
      <c r="U701" s="36"/>
      <c r="V701" s="36"/>
      <c r="W701" s="36"/>
      <c r="X701" s="36"/>
      <c r="Y701" s="36"/>
      <c r="Z701" s="36"/>
      <c r="AA701" s="36"/>
      <c r="AB701" s="36"/>
      <c r="AD701" s="36"/>
      <c r="AE701" s="59"/>
      <c r="AF701" s="59"/>
      <c r="AG701" s="36"/>
      <c r="BT701" s="267"/>
      <c r="BV701" s="282"/>
      <c r="BW701" s="369"/>
      <c r="BX701" s="369"/>
      <c r="BY701" s="369"/>
      <c r="BZ701" s="369"/>
      <c r="CA701" s="369"/>
      <c r="CB701" s="369"/>
      <c r="CC701" s="369"/>
      <c r="CD701" s="369"/>
      <c r="CE701" s="369"/>
      <c r="CF701" s="369"/>
      <c r="CG701" s="369"/>
      <c r="CH701" s="369"/>
      <c r="CI701" s="369"/>
      <c r="CJ701" s="369"/>
      <c r="CK701" s="369"/>
      <c r="CL701" s="369"/>
      <c r="CM701" s="369"/>
      <c r="CN701" s="369"/>
      <c r="CO701" s="369"/>
      <c r="CP701" s="369"/>
      <c r="CQ701" s="369"/>
      <c r="CR701" s="369"/>
      <c r="CS701" s="369"/>
    </row>
    <row r="702" spans="1:97" s="22" customFormat="1">
      <c r="A702"/>
      <c r="B702" s="36"/>
      <c r="C702" s="36"/>
      <c r="D702" s="36"/>
      <c r="E702" s="36"/>
      <c r="F702" s="36"/>
      <c r="G702" s="36"/>
      <c r="H702" s="36"/>
      <c r="I702" s="36"/>
      <c r="J702" s="36"/>
      <c r="K702" s="36"/>
      <c r="L702" s="36"/>
      <c r="M702" s="36"/>
      <c r="N702" s="36"/>
      <c r="O702" s="36"/>
      <c r="P702" s="36"/>
      <c r="Q702" s="36"/>
      <c r="R702" s="36"/>
      <c r="S702" s="36"/>
      <c r="T702" s="36"/>
      <c r="U702" s="36"/>
      <c r="V702" s="36"/>
      <c r="W702" s="36"/>
      <c r="X702" s="36"/>
      <c r="Y702" s="36"/>
      <c r="Z702" s="36"/>
      <c r="AA702" s="36"/>
      <c r="AB702" s="36"/>
      <c r="AD702" s="36"/>
      <c r="AE702" s="59"/>
      <c r="AF702" s="59"/>
      <c r="AG702" s="36"/>
      <c r="BT702" s="267"/>
      <c r="BV702" s="282"/>
      <c r="BW702" s="369"/>
      <c r="BX702" s="369"/>
      <c r="BY702" s="369"/>
      <c r="BZ702" s="369"/>
      <c r="CA702" s="369"/>
      <c r="CB702" s="369"/>
      <c r="CC702" s="369"/>
      <c r="CD702" s="369"/>
      <c r="CE702" s="369"/>
      <c r="CF702" s="369"/>
      <c r="CG702" s="369"/>
      <c r="CH702" s="369"/>
      <c r="CI702" s="369"/>
      <c r="CJ702" s="369"/>
      <c r="CK702" s="369"/>
      <c r="CL702" s="369"/>
      <c r="CM702" s="369"/>
      <c r="CN702" s="369"/>
      <c r="CO702" s="369"/>
      <c r="CP702" s="369"/>
      <c r="CQ702" s="369"/>
      <c r="CR702" s="369"/>
      <c r="CS702" s="369"/>
    </row>
    <row r="703" spans="1:97" s="22" customFormat="1">
      <c r="A703"/>
      <c r="B703" s="36"/>
      <c r="C703" s="36"/>
      <c r="D703" s="36"/>
      <c r="E703" s="36"/>
      <c r="F703" s="36"/>
      <c r="G703" s="36"/>
      <c r="H703" s="36"/>
      <c r="I703" s="36"/>
      <c r="J703" s="36"/>
      <c r="K703" s="36"/>
      <c r="L703" s="36"/>
      <c r="M703" s="36"/>
      <c r="N703" s="36"/>
      <c r="O703" s="36"/>
      <c r="P703" s="36"/>
      <c r="Q703" s="36"/>
      <c r="R703" s="36"/>
      <c r="S703" s="36"/>
      <c r="T703" s="36"/>
      <c r="U703" s="36"/>
      <c r="V703" s="36"/>
      <c r="W703" s="36"/>
      <c r="X703" s="36"/>
      <c r="Y703" s="36"/>
      <c r="Z703" s="36"/>
      <c r="AA703" s="36"/>
      <c r="AB703" s="36"/>
      <c r="AD703" s="36"/>
      <c r="AE703" s="59"/>
      <c r="AF703" s="59"/>
      <c r="AG703" s="36"/>
      <c r="BT703" s="267"/>
      <c r="BV703" s="282"/>
      <c r="BW703" s="369"/>
      <c r="BX703" s="369"/>
      <c r="BY703" s="369"/>
      <c r="BZ703" s="369"/>
      <c r="CA703" s="369"/>
      <c r="CB703" s="369"/>
      <c r="CC703" s="369"/>
      <c r="CD703" s="369"/>
      <c r="CE703" s="369"/>
      <c r="CF703" s="369"/>
      <c r="CG703" s="369"/>
      <c r="CH703" s="369"/>
      <c r="CI703" s="369"/>
      <c r="CJ703" s="369"/>
      <c r="CK703" s="369"/>
      <c r="CL703" s="369"/>
      <c r="CM703" s="369"/>
      <c r="CN703" s="369"/>
      <c r="CO703" s="369"/>
      <c r="CP703" s="369"/>
      <c r="CQ703" s="369"/>
      <c r="CR703" s="369"/>
      <c r="CS703" s="369"/>
    </row>
    <row r="704" spans="1:97" s="22" customFormat="1">
      <c r="A704"/>
      <c r="B704" s="36"/>
      <c r="C704" s="36"/>
      <c r="D704" s="36"/>
      <c r="E704" s="36"/>
      <c r="F704" s="36"/>
      <c r="G704" s="36"/>
      <c r="H704" s="36"/>
      <c r="I704" s="36"/>
      <c r="J704" s="36"/>
      <c r="K704" s="36"/>
      <c r="L704" s="36"/>
      <c r="M704" s="36"/>
      <c r="N704" s="36"/>
      <c r="O704" s="36"/>
      <c r="P704" s="36"/>
      <c r="Q704" s="36"/>
      <c r="R704" s="36"/>
      <c r="S704" s="36"/>
      <c r="T704" s="36"/>
      <c r="U704" s="36"/>
      <c r="V704" s="36"/>
      <c r="W704" s="36"/>
      <c r="X704" s="36"/>
      <c r="Y704" s="36"/>
      <c r="Z704" s="36"/>
      <c r="AA704" s="36"/>
      <c r="AB704" s="36"/>
      <c r="AD704" s="36"/>
      <c r="AE704" s="59"/>
      <c r="AF704" s="59"/>
      <c r="AG704" s="36"/>
      <c r="BT704" s="267"/>
      <c r="BV704" s="282"/>
      <c r="BW704" s="369"/>
      <c r="BX704" s="369"/>
      <c r="BY704" s="369"/>
      <c r="BZ704" s="369"/>
      <c r="CA704" s="369"/>
      <c r="CB704" s="369"/>
      <c r="CC704" s="369"/>
      <c r="CD704" s="369"/>
      <c r="CE704" s="369"/>
      <c r="CF704" s="369"/>
      <c r="CG704" s="369"/>
      <c r="CH704" s="369"/>
      <c r="CI704" s="369"/>
      <c r="CJ704" s="369"/>
      <c r="CK704" s="369"/>
      <c r="CL704" s="369"/>
      <c r="CM704" s="369"/>
      <c r="CN704" s="369"/>
      <c r="CO704" s="369"/>
      <c r="CP704" s="369"/>
      <c r="CQ704" s="369"/>
      <c r="CR704" s="369"/>
      <c r="CS704" s="369"/>
    </row>
    <row r="705" spans="1:97" s="22" customFormat="1">
      <c r="A705"/>
      <c r="B705" s="36"/>
      <c r="C705" s="36"/>
      <c r="D705" s="36"/>
      <c r="E705" s="36"/>
      <c r="F705" s="36"/>
      <c r="G705" s="36"/>
      <c r="H705" s="36"/>
      <c r="I705" s="36"/>
      <c r="J705" s="36"/>
      <c r="K705" s="36"/>
      <c r="L705" s="36"/>
      <c r="M705" s="36"/>
      <c r="N705" s="36"/>
      <c r="O705" s="36"/>
      <c r="P705" s="36"/>
      <c r="Q705" s="36"/>
      <c r="R705" s="36"/>
      <c r="S705" s="36"/>
      <c r="T705" s="36"/>
      <c r="U705" s="36"/>
      <c r="V705" s="36"/>
      <c r="W705" s="36"/>
      <c r="X705" s="36"/>
      <c r="Y705" s="36"/>
      <c r="Z705" s="36"/>
      <c r="AA705" s="36"/>
      <c r="AB705" s="36"/>
      <c r="AD705" s="36"/>
      <c r="AE705" s="59"/>
      <c r="AF705" s="59"/>
      <c r="AG705" s="36"/>
      <c r="BT705" s="267"/>
      <c r="BV705" s="282"/>
      <c r="BW705" s="369"/>
      <c r="BX705" s="369"/>
      <c r="BY705" s="369"/>
      <c r="BZ705" s="369"/>
      <c r="CA705" s="369"/>
      <c r="CB705" s="369"/>
      <c r="CC705" s="369"/>
      <c r="CD705" s="369"/>
      <c r="CE705" s="369"/>
      <c r="CF705" s="369"/>
      <c r="CG705" s="369"/>
      <c r="CH705" s="369"/>
      <c r="CI705" s="369"/>
      <c r="CJ705" s="369"/>
      <c r="CK705" s="369"/>
      <c r="CL705" s="369"/>
      <c r="CM705" s="369"/>
      <c r="CN705" s="369"/>
      <c r="CO705" s="369"/>
      <c r="CP705" s="369"/>
      <c r="CQ705" s="369"/>
      <c r="CR705" s="369"/>
      <c r="CS705" s="369"/>
    </row>
    <row r="706" spans="1:97" s="22" customFormat="1">
      <c r="A706"/>
      <c r="B706" s="36"/>
      <c r="C706" s="36"/>
      <c r="D706" s="36"/>
      <c r="E706" s="36"/>
      <c r="F706" s="36"/>
      <c r="G706" s="36"/>
      <c r="H706" s="36"/>
      <c r="I706" s="36"/>
      <c r="J706" s="36"/>
      <c r="K706" s="36"/>
      <c r="L706" s="36"/>
      <c r="M706" s="36"/>
      <c r="N706" s="36"/>
      <c r="O706" s="36"/>
      <c r="P706" s="36"/>
      <c r="Q706" s="36"/>
      <c r="R706" s="36"/>
      <c r="S706" s="36"/>
      <c r="T706" s="36"/>
      <c r="U706" s="36"/>
      <c r="V706" s="36"/>
      <c r="W706" s="36"/>
      <c r="X706" s="36"/>
      <c r="Y706" s="36"/>
      <c r="Z706" s="36"/>
      <c r="AA706" s="36"/>
      <c r="AB706" s="36"/>
      <c r="AD706" s="36"/>
      <c r="AE706" s="59"/>
      <c r="AF706" s="59"/>
      <c r="AG706" s="36"/>
      <c r="BT706" s="267"/>
      <c r="BV706" s="282"/>
      <c r="BW706" s="369"/>
      <c r="BX706" s="369"/>
      <c r="BY706" s="369"/>
      <c r="BZ706" s="369"/>
      <c r="CA706" s="369"/>
      <c r="CB706" s="369"/>
      <c r="CC706" s="369"/>
      <c r="CD706" s="369"/>
      <c r="CE706" s="369"/>
      <c r="CF706" s="369"/>
      <c r="CG706" s="369"/>
      <c r="CH706" s="369"/>
      <c r="CI706" s="369"/>
      <c r="CJ706" s="369"/>
      <c r="CK706" s="369"/>
      <c r="CL706" s="369"/>
      <c r="CM706" s="369"/>
      <c r="CN706" s="369"/>
      <c r="CO706" s="369"/>
      <c r="CP706" s="369"/>
      <c r="CQ706" s="369"/>
      <c r="CR706" s="369"/>
      <c r="CS706" s="369"/>
    </row>
    <row r="707" spans="1:97" s="22" customFormat="1">
      <c r="A707"/>
      <c r="B707" s="36"/>
      <c r="C707" s="36"/>
      <c r="D707" s="36"/>
      <c r="E707" s="36"/>
      <c r="F707" s="36"/>
      <c r="G707" s="36"/>
      <c r="H707" s="36"/>
      <c r="I707" s="36"/>
      <c r="J707" s="36"/>
      <c r="K707" s="36"/>
      <c r="L707" s="36"/>
      <c r="M707" s="36"/>
      <c r="N707" s="36"/>
      <c r="O707" s="36"/>
      <c r="P707" s="36"/>
      <c r="Q707" s="36"/>
      <c r="R707" s="36"/>
      <c r="S707" s="36"/>
      <c r="T707" s="36"/>
      <c r="U707" s="36"/>
      <c r="V707" s="36"/>
      <c r="W707" s="36"/>
      <c r="X707" s="36"/>
      <c r="Y707" s="36"/>
      <c r="Z707" s="36"/>
      <c r="AA707" s="36"/>
      <c r="AB707" s="36"/>
      <c r="AD707" s="36"/>
      <c r="AE707" s="59"/>
      <c r="AF707" s="59"/>
      <c r="AG707" s="36"/>
      <c r="BT707" s="267"/>
      <c r="BV707" s="282"/>
      <c r="BW707" s="369"/>
      <c r="BX707" s="369"/>
      <c r="BY707" s="369"/>
      <c r="BZ707" s="369"/>
      <c r="CA707" s="369"/>
      <c r="CB707" s="369"/>
      <c r="CC707" s="369"/>
      <c r="CD707" s="369"/>
      <c r="CE707" s="369"/>
      <c r="CF707" s="369"/>
      <c r="CG707" s="369"/>
      <c r="CH707" s="369"/>
      <c r="CI707" s="369"/>
      <c r="CJ707" s="369"/>
      <c r="CK707" s="369"/>
      <c r="CL707" s="369"/>
      <c r="CM707" s="369"/>
      <c r="CN707" s="369"/>
      <c r="CO707" s="369"/>
      <c r="CP707" s="369"/>
      <c r="CQ707" s="369"/>
      <c r="CR707" s="369"/>
      <c r="CS707" s="369"/>
    </row>
    <row r="708" spans="1:97" s="22" customFormat="1">
      <c r="A708"/>
      <c r="B708" s="36"/>
      <c r="C708" s="36"/>
      <c r="D708" s="36"/>
      <c r="E708" s="36"/>
      <c r="F708" s="36"/>
      <c r="G708" s="36"/>
      <c r="H708" s="36"/>
      <c r="I708" s="36"/>
      <c r="J708" s="36"/>
      <c r="K708" s="36"/>
      <c r="L708" s="36"/>
      <c r="M708" s="36"/>
      <c r="N708" s="36"/>
      <c r="O708" s="36"/>
      <c r="P708" s="36"/>
      <c r="Q708" s="36"/>
      <c r="R708" s="36"/>
      <c r="S708" s="36"/>
      <c r="T708" s="36"/>
      <c r="U708" s="36"/>
      <c r="V708" s="36"/>
      <c r="W708" s="36"/>
      <c r="X708" s="36"/>
      <c r="Y708" s="36"/>
      <c r="Z708" s="36"/>
      <c r="AA708" s="36"/>
      <c r="AB708" s="36"/>
      <c r="AD708" s="36"/>
      <c r="AE708" s="59"/>
      <c r="AF708" s="59"/>
      <c r="AG708" s="36"/>
      <c r="BT708" s="267"/>
      <c r="BV708" s="282"/>
      <c r="BW708" s="369"/>
      <c r="BX708" s="369"/>
      <c r="BY708" s="369"/>
      <c r="BZ708" s="369"/>
      <c r="CA708" s="369"/>
      <c r="CB708" s="369"/>
      <c r="CC708" s="369"/>
      <c r="CD708" s="369"/>
      <c r="CE708" s="369"/>
      <c r="CF708" s="369"/>
      <c r="CG708" s="369"/>
      <c r="CH708" s="369"/>
      <c r="CI708" s="369"/>
      <c r="CJ708" s="369"/>
      <c r="CK708" s="369"/>
      <c r="CL708" s="369"/>
      <c r="CM708" s="369"/>
      <c r="CN708" s="369"/>
      <c r="CO708" s="369"/>
      <c r="CP708" s="369"/>
      <c r="CQ708" s="369"/>
      <c r="CR708" s="369"/>
      <c r="CS708" s="369"/>
    </row>
    <row r="709" spans="1:97" s="22" customFormat="1">
      <c r="A709"/>
      <c r="B709" s="36"/>
      <c r="C709" s="36"/>
      <c r="D709" s="36"/>
      <c r="E709" s="36"/>
      <c r="F709" s="36"/>
      <c r="G709" s="36"/>
      <c r="H709" s="36"/>
      <c r="I709" s="36"/>
      <c r="J709" s="36"/>
      <c r="K709" s="36"/>
      <c r="L709" s="36"/>
      <c r="M709" s="36"/>
      <c r="N709" s="36"/>
      <c r="O709" s="36"/>
      <c r="P709" s="36"/>
      <c r="Q709" s="36"/>
      <c r="R709" s="36"/>
      <c r="S709" s="36"/>
      <c r="T709" s="36"/>
      <c r="U709" s="36"/>
      <c r="V709" s="36"/>
      <c r="W709" s="36"/>
      <c r="X709" s="36"/>
      <c r="Y709" s="36"/>
      <c r="Z709" s="36"/>
      <c r="AA709" s="36"/>
      <c r="AB709" s="36"/>
      <c r="AD709" s="36"/>
      <c r="AE709" s="59"/>
      <c r="AF709" s="59"/>
      <c r="AG709" s="36"/>
      <c r="BT709" s="267"/>
      <c r="BV709" s="282"/>
      <c r="BW709" s="369"/>
      <c r="BX709" s="369"/>
      <c r="BY709" s="369"/>
      <c r="BZ709" s="369"/>
      <c r="CA709" s="369"/>
      <c r="CB709" s="369"/>
      <c r="CC709" s="369"/>
      <c r="CD709" s="369"/>
      <c r="CE709" s="369"/>
      <c r="CF709" s="369"/>
      <c r="CG709" s="369"/>
      <c r="CH709" s="369"/>
      <c r="CI709" s="369"/>
      <c r="CJ709" s="369"/>
      <c r="CK709" s="369"/>
      <c r="CL709" s="369"/>
      <c r="CM709" s="369"/>
      <c r="CN709" s="369"/>
      <c r="CO709" s="369"/>
      <c r="CP709" s="369"/>
      <c r="CQ709" s="369"/>
      <c r="CR709" s="369"/>
      <c r="CS709" s="369"/>
    </row>
    <row r="710" spans="1:97" s="22" customFormat="1">
      <c r="A710"/>
      <c r="B710" s="36"/>
      <c r="C710" s="36"/>
      <c r="D710" s="36"/>
      <c r="E710" s="36"/>
      <c r="F710" s="36"/>
      <c r="G710" s="36"/>
      <c r="H710" s="36"/>
      <c r="I710" s="36"/>
      <c r="J710" s="36"/>
      <c r="K710" s="36"/>
      <c r="L710" s="36"/>
      <c r="M710" s="36"/>
      <c r="N710" s="36"/>
      <c r="O710" s="36"/>
      <c r="P710" s="36"/>
      <c r="Q710" s="36"/>
      <c r="R710" s="36"/>
      <c r="S710" s="36"/>
      <c r="T710" s="36"/>
      <c r="U710" s="36"/>
      <c r="V710" s="36"/>
      <c r="W710" s="36"/>
      <c r="X710" s="36"/>
      <c r="Y710" s="36"/>
      <c r="Z710" s="36"/>
      <c r="AA710" s="36"/>
      <c r="AB710" s="36"/>
      <c r="AD710" s="36"/>
      <c r="AE710" s="59"/>
      <c r="AF710" s="59"/>
      <c r="AG710" s="36"/>
      <c r="BT710" s="267"/>
      <c r="BV710" s="282"/>
      <c r="BW710" s="369"/>
      <c r="BX710" s="369"/>
      <c r="BY710" s="369"/>
      <c r="BZ710" s="369"/>
      <c r="CA710" s="369"/>
      <c r="CB710" s="369"/>
      <c r="CC710" s="369"/>
      <c r="CD710" s="369"/>
      <c r="CE710" s="369"/>
      <c r="CF710" s="369"/>
      <c r="CG710" s="369"/>
      <c r="CH710" s="369"/>
      <c r="CI710" s="369"/>
      <c r="CJ710" s="369"/>
      <c r="CK710" s="369"/>
      <c r="CL710" s="369"/>
      <c r="CM710" s="369"/>
      <c r="CN710" s="369"/>
      <c r="CO710" s="369"/>
      <c r="CP710" s="369"/>
      <c r="CQ710" s="369"/>
      <c r="CR710" s="369"/>
      <c r="CS710" s="369"/>
    </row>
    <row r="711" spans="1:97" s="22" customFormat="1">
      <c r="A711"/>
      <c r="B711" s="36"/>
      <c r="C711" s="36"/>
      <c r="D711" s="36"/>
      <c r="E711" s="36"/>
      <c r="F711" s="36"/>
      <c r="G711" s="36"/>
      <c r="H711" s="36"/>
      <c r="I711" s="36"/>
      <c r="J711" s="36"/>
      <c r="K711" s="36"/>
      <c r="L711" s="36"/>
      <c r="M711" s="36"/>
      <c r="N711" s="36"/>
      <c r="O711" s="36"/>
      <c r="P711" s="36"/>
      <c r="Q711" s="36"/>
      <c r="R711" s="36"/>
      <c r="S711" s="36"/>
      <c r="T711" s="36"/>
      <c r="U711" s="36"/>
      <c r="V711" s="36"/>
      <c r="W711" s="36"/>
      <c r="X711" s="36"/>
      <c r="Y711" s="36"/>
      <c r="Z711" s="36"/>
      <c r="AA711" s="36"/>
      <c r="AB711" s="36"/>
      <c r="AD711" s="36"/>
      <c r="AE711" s="59"/>
      <c r="AF711" s="59"/>
      <c r="AG711" s="36"/>
      <c r="BT711" s="267"/>
      <c r="BV711" s="282"/>
      <c r="BW711" s="369"/>
      <c r="BX711" s="369"/>
      <c r="BY711" s="369"/>
      <c r="BZ711" s="369"/>
      <c r="CA711" s="369"/>
      <c r="CB711" s="369"/>
      <c r="CC711" s="369"/>
      <c r="CD711" s="369"/>
      <c r="CE711" s="369"/>
      <c r="CF711" s="369"/>
      <c r="CG711" s="369"/>
      <c r="CH711" s="369"/>
      <c r="CI711" s="369"/>
      <c r="CJ711" s="369"/>
      <c r="CK711" s="369"/>
      <c r="CL711" s="369"/>
      <c r="CM711" s="369"/>
      <c r="CN711" s="369"/>
      <c r="CO711" s="369"/>
      <c r="CP711" s="369"/>
      <c r="CQ711" s="369"/>
      <c r="CR711" s="369"/>
      <c r="CS711" s="369"/>
    </row>
    <row r="712" spans="1:97" s="22" customFormat="1">
      <c r="A712"/>
      <c r="B712" s="36"/>
      <c r="C712" s="36"/>
      <c r="D712" s="36"/>
      <c r="E712" s="36"/>
      <c r="F712" s="36"/>
      <c r="G712" s="36"/>
      <c r="H712" s="36"/>
      <c r="I712" s="36"/>
      <c r="J712" s="36"/>
      <c r="K712" s="36"/>
      <c r="L712" s="36"/>
      <c r="M712" s="36"/>
      <c r="N712" s="36"/>
      <c r="O712" s="36"/>
      <c r="P712" s="36"/>
      <c r="Q712" s="36"/>
      <c r="R712" s="36"/>
      <c r="S712" s="36"/>
      <c r="T712" s="36"/>
      <c r="U712" s="36"/>
      <c r="V712" s="36"/>
      <c r="W712" s="36"/>
      <c r="X712" s="36"/>
      <c r="Y712" s="36"/>
      <c r="Z712" s="36"/>
      <c r="AA712" s="36"/>
      <c r="AB712" s="36"/>
      <c r="AD712" s="36"/>
      <c r="AE712" s="59"/>
      <c r="AF712" s="59"/>
      <c r="AG712" s="36"/>
      <c r="BT712" s="267"/>
      <c r="BV712" s="282"/>
      <c r="BW712" s="369"/>
      <c r="BX712" s="369"/>
      <c r="BY712" s="369"/>
      <c r="BZ712" s="369"/>
      <c r="CA712" s="369"/>
      <c r="CB712" s="369"/>
      <c r="CC712" s="369"/>
      <c r="CD712" s="369"/>
      <c r="CE712" s="369"/>
      <c r="CF712" s="369"/>
      <c r="CG712" s="369"/>
      <c r="CH712" s="369"/>
      <c r="CI712" s="369"/>
      <c r="CJ712" s="369"/>
      <c r="CK712" s="369"/>
      <c r="CL712" s="369"/>
      <c r="CM712" s="369"/>
      <c r="CN712" s="369"/>
      <c r="CO712" s="369"/>
      <c r="CP712" s="369"/>
      <c r="CQ712" s="369"/>
      <c r="CR712" s="369"/>
      <c r="CS712" s="369"/>
    </row>
    <row r="713" spans="1:97" s="22" customFormat="1">
      <c r="A713"/>
      <c r="B713" s="36"/>
      <c r="C713" s="36"/>
      <c r="D713" s="36"/>
      <c r="E713" s="36"/>
      <c r="F713" s="36"/>
      <c r="G713" s="36"/>
      <c r="H713" s="36"/>
      <c r="I713" s="36"/>
      <c r="J713" s="36"/>
      <c r="K713" s="36"/>
      <c r="L713" s="36"/>
      <c r="M713" s="36"/>
      <c r="N713" s="36"/>
      <c r="O713" s="36"/>
      <c r="P713" s="36"/>
      <c r="Q713" s="36"/>
      <c r="R713" s="36"/>
      <c r="S713" s="36"/>
      <c r="T713" s="36"/>
      <c r="U713" s="36"/>
      <c r="V713" s="36"/>
      <c r="W713" s="36"/>
      <c r="X713" s="36"/>
      <c r="Y713" s="36"/>
      <c r="Z713" s="36"/>
      <c r="AA713" s="36"/>
      <c r="AB713" s="36"/>
      <c r="AD713" s="36"/>
      <c r="AE713" s="59"/>
      <c r="AF713" s="59"/>
      <c r="AG713" s="36"/>
      <c r="BT713" s="267"/>
      <c r="BV713" s="282"/>
      <c r="BW713" s="369"/>
      <c r="BX713" s="369"/>
      <c r="BY713" s="369"/>
      <c r="BZ713" s="369"/>
      <c r="CA713" s="369"/>
      <c r="CB713" s="369"/>
      <c r="CC713" s="369"/>
      <c r="CD713" s="369"/>
      <c r="CE713" s="369"/>
      <c r="CF713" s="369"/>
      <c r="CG713" s="369"/>
      <c r="CH713" s="369"/>
      <c r="CI713" s="369"/>
      <c r="CJ713" s="369"/>
      <c r="CK713" s="369"/>
      <c r="CL713" s="369"/>
      <c r="CM713" s="369"/>
      <c r="CN713" s="369"/>
      <c r="CO713" s="369"/>
      <c r="CP713" s="369"/>
      <c r="CQ713" s="369"/>
      <c r="CR713" s="369"/>
      <c r="CS713" s="369"/>
    </row>
    <row r="714" spans="1:97" s="22" customFormat="1">
      <c r="A714"/>
      <c r="B714" s="36"/>
      <c r="C714" s="36"/>
      <c r="D714" s="36"/>
      <c r="E714" s="36"/>
      <c r="F714" s="36"/>
      <c r="G714" s="36"/>
      <c r="H714" s="36"/>
      <c r="I714" s="36"/>
      <c r="J714" s="36"/>
      <c r="K714" s="36"/>
      <c r="L714" s="36"/>
      <c r="M714" s="36"/>
      <c r="N714" s="36"/>
      <c r="O714" s="36"/>
      <c r="P714" s="36"/>
      <c r="Q714" s="36"/>
      <c r="R714" s="36"/>
      <c r="S714" s="36"/>
      <c r="T714" s="36"/>
      <c r="U714" s="36"/>
      <c r="V714" s="36"/>
      <c r="W714" s="36"/>
      <c r="X714" s="36"/>
      <c r="Y714" s="36"/>
      <c r="Z714" s="36"/>
      <c r="AA714" s="36"/>
      <c r="AB714" s="36"/>
      <c r="AD714" s="36"/>
      <c r="AE714" s="59"/>
      <c r="AF714" s="59"/>
      <c r="AG714" s="36"/>
      <c r="BT714" s="267"/>
      <c r="BV714" s="282"/>
      <c r="BW714" s="369"/>
      <c r="BX714" s="369"/>
      <c r="BY714" s="369"/>
      <c r="BZ714" s="369"/>
      <c r="CA714" s="369"/>
      <c r="CB714" s="369"/>
      <c r="CC714" s="369"/>
      <c r="CD714" s="369"/>
      <c r="CE714" s="369"/>
      <c r="CF714" s="369"/>
      <c r="CG714" s="369"/>
      <c r="CH714" s="369"/>
      <c r="CI714" s="369"/>
      <c r="CJ714" s="369"/>
      <c r="CK714" s="369"/>
      <c r="CL714" s="369"/>
      <c r="CM714" s="369"/>
      <c r="CN714" s="369"/>
      <c r="CO714" s="369"/>
      <c r="CP714" s="369"/>
      <c r="CQ714" s="369"/>
      <c r="CR714" s="369"/>
      <c r="CS714" s="369"/>
    </row>
    <row r="715" spans="1:97" s="22" customFormat="1">
      <c r="A715"/>
      <c r="B715" s="36"/>
      <c r="C715" s="36"/>
      <c r="D715" s="36"/>
      <c r="E715" s="36"/>
      <c r="F715" s="36"/>
      <c r="G715" s="36"/>
      <c r="H715" s="36"/>
      <c r="I715" s="36"/>
      <c r="J715" s="36"/>
      <c r="K715" s="36"/>
      <c r="L715" s="36"/>
      <c r="M715" s="36"/>
      <c r="N715" s="36"/>
      <c r="O715" s="36"/>
      <c r="P715" s="36"/>
      <c r="Q715" s="36"/>
      <c r="R715" s="36"/>
      <c r="S715" s="36"/>
      <c r="T715" s="36"/>
      <c r="U715" s="36"/>
      <c r="V715" s="36"/>
      <c r="W715" s="36"/>
      <c r="X715" s="36"/>
      <c r="Y715" s="36"/>
      <c r="Z715" s="36"/>
      <c r="AA715" s="36"/>
      <c r="AB715" s="36"/>
      <c r="AD715" s="36"/>
      <c r="AE715" s="59"/>
      <c r="AF715" s="59"/>
      <c r="AG715" s="36"/>
      <c r="BT715" s="267"/>
      <c r="BV715" s="282"/>
      <c r="BW715" s="369"/>
      <c r="BX715" s="369"/>
      <c r="BY715" s="369"/>
      <c r="BZ715" s="369"/>
      <c r="CA715" s="369"/>
      <c r="CB715" s="369"/>
      <c r="CC715" s="369"/>
      <c r="CD715" s="369"/>
      <c r="CE715" s="369"/>
      <c r="CF715" s="369"/>
      <c r="CG715" s="369"/>
      <c r="CH715" s="369"/>
      <c r="CI715" s="369"/>
      <c r="CJ715" s="369"/>
      <c r="CK715" s="369"/>
      <c r="CL715" s="369"/>
      <c r="CM715" s="369"/>
      <c r="CN715" s="369"/>
      <c r="CO715" s="369"/>
      <c r="CP715" s="369"/>
      <c r="CQ715" s="369"/>
      <c r="CR715" s="369"/>
      <c r="CS715" s="369"/>
    </row>
    <row r="716" spans="1:97" s="22" customFormat="1">
      <c r="A716"/>
      <c r="B716" s="36"/>
      <c r="C716" s="36"/>
      <c r="D716" s="36"/>
      <c r="E716" s="36"/>
      <c r="F716" s="36"/>
      <c r="G716" s="36"/>
      <c r="H716" s="36"/>
      <c r="I716" s="36"/>
      <c r="J716" s="36"/>
      <c r="K716" s="36"/>
      <c r="L716" s="36"/>
      <c r="M716" s="36"/>
      <c r="N716" s="36"/>
      <c r="O716" s="36"/>
      <c r="P716" s="36"/>
      <c r="Q716" s="36"/>
      <c r="R716" s="36"/>
      <c r="S716" s="36"/>
      <c r="T716" s="36"/>
      <c r="U716" s="36"/>
      <c r="V716" s="36"/>
      <c r="W716" s="36"/>
      <c r="X716" s="36"/>
      <c r="Y716" s="36"/>
      <c r="Z716" s="36"/>
      <c r="AA716" s="36"/>
      <c r="AB716" s="36"/>
      <c r="AD716" s="36"/>
      <c r="AE716" s="59"/>
      <c r="AF716" s="59"/>
      <c r="AG716" s="36"/>
      <c r="BT716" s="267"/>
      <c r="BV716" s="282"/>
      <c r="BW716" s="369"/>
      <c r="BX716" s="369"/>
      <c r="BY716" s="369"/>
      <c r="BZ716" s="369"/>
      <c r="CA716" s="369"/>
      <c r="CB716" s="369"/>
      <c r="CC716" s="369"/>
      <c r="CD716" s="369"/>
      <c r="CE716" s="369"/>
      <c r="CF716" s="369"/>
      <c r="CG716" s="369"/>
      <c r="CH716" s="369"/>
      <c r="CI716" s="369"/>
      <c r="CJ716" s="369"/>
      <c r="CK716" s="369"/>
      <c r="CL716" s="369"/>
      <c r="CM716" s="369"/>
      <c r="CN716" s="369"/>
      <c r="CO716" s="369"/>
      <c r="CP716" s="369"/>
      <c r="CQ716" s="369"/>
      <c r="CR716" s="369"/>
      <c r="CS716" s="369"/>
    </row>
    <row r="717" spans="1:97" s="22" customFormat="1">
      <c r="A717"/>
      <c r="B717" s="36"/>
      <c r="C717" s="36"/>
      <c r="D717" s="36"/>
      <c r="E717" s="36"/>
      <c r="F717" s="36"/>
      <c r="G717" s="36"/>
      <c r="H717" s="36"/>
      <c r="I717" s="36"/>
      <c r="J717" s="36"/>
      <c r="K717" s="36"/>
      <c r="L717" s="36"/>
      <c r="M717" s="36"/>
      <c r="N717" s="36"/>
      <c r="O717" s="36"/>
      <c r="P717" s="36"/>
      <c r="Q717" s="36"/>
      <c r="R717" s="36"/>
      <c r="S717" s="36"/>
      <c r="T717" s="36"/>
      <c r="U717" s="36"/>
      <c r="V717" s="36"/>
      <c r="W717" s="36"/>
      <c r="X717" s="36"/>
      <c r="Y717" s="36"/>
      <c r="Z717" s="36"/>
      <c r="AA717" s="36"/>
      <c r="AB717" s="36"/>
      <c r="AD717" s="36"/>
      <c r="AE717" s="59"/>
      <c r="AF717" s="59"/>
      <c r="AG717" s="36"/>
      <c r="BT717" s="267"/>
      <c r="BV717" s="282"/>
      <c r="BW717" s="369"/>
      <c r="BX717" s="369"/>
      <c r="BY717" s="369"/>
      <c r="BZ717" s="369"/>
      <c r="CA717" s="369"/>
      <c r="CB717" s="369"/>
      <c r="CC717" s="369"/>
      <c r="CD717" s="369"/>
      <c r="CE717" s="369"/>
      <c r="CF717" s="369"/>
      <c r="CG717" s="369"/>
      <c r="CH717" s="369"/>
      <c r="CI717" s="369"/>
      <c r="CJ717" s="369"/>
      <c r="CK717" s="369"/>
      <c r="CL717" s="369"/>
      <c r="CM717" s="369"/>
      <c r="CN717" s="369"/>
      <c r="CO717" s="369"/>
      <c r="CP717" s="369"/>
      <c r="CQ717" s="369"/>
      <c r="CR717" s="369"/>
      <c r="CS717" s="369"/>
    </row>
    <row r="718" spans="1:97" s="22" customFormat="1">
      <c r="A718"/>
      <c r="B718" s="36"/>
      <c r="C718" s="36"/>
      <c r="D718" s="36"/>
      <c r="E718" s="36"/>
      <c r="F718" s="36"/>
      <c r="G718" s="36"/>
      <c r="H718" s="36"/>
      <c r="I718" s="36"/>
      <c r="J718" s="36"/>
      <c r="K718" s="36"/>
      <c r="L718" s="36"/>
      <c r="M718" s="36"/>
      <c r="N718" s="36"/>
      <c r="O718" s="36"/>
      <c r="P718" s="36"/>
      <c r="Q718" s="36"/>
      <c r="R718" s="36"/>
      <c r="S718" s="36"/>
      <c r="T718" s="36"/>
      <c r="U718" s="36"/>
      <c r="V718" s="36"/>
      <c r="W718" s="36"/>
      <c r="X718" s="36"/>
      <c r="Y718" s="36"/>
      <c r="Z718" s="36"/>
      <c r="AA718" s="36"/>
      <c r="AB718" s="36"/>
      <c r="AD718" s="36"/>
      <c r="AE718" s="59"/>
      <c r="AF718" s="59"/>
      <c r="AG718" s="36"/>
      <c r="BT718" s="267"/>
      <c r="BV718" s="282"/>
      <c r="BW718" s="369"/>
      <c r="BX718" s="369"/>
      <c r="BY718" s="369"/>
      <c r="BZ718" s="369"/>
      <c r="CA718" s="369"/>
      <c r="CB718" s="369"/>
      <c r="CC718" s="369"/>
      <c r="CD718" s="369"/>
      <c r="CE718" s="369"/>
      <c r="CF718" s="369"/>
      <c r="CG718" s="369"/>
      <c r="CH718" s="369"/>
      <c r="CI718" s="369"/>
      <c r="CJ718" s="369"/>
      <c r="CK718" s="369"/>
      <c r="CL718" s="369"/>
      <c r="CM718" s="369"/>
      <c r="CN718" s="369"/>
      <c r="CO718" s="369"/>
      <c r="CP718" s="369"/>
      <c r="CQ718" s="369"/>
      <c r="CR718" s="369"/>
      <c r="CS718" s="369"/>
    </row>
    <row r="719" spans="1:97" s="22" customFormat="1">
      <c r="A719"/>
      <c r="B719" s="36"/>
      <c r="C719" s="36"/>
      <c r="D719" s="36"/>
      <c r="E719" s="36"/>
      <c r="F719" s="36"/>
      <c r="G719" s="36"/>
      <c r="H719" s="36"/>
      <c r="I719" s="36"/>
      <c r="J719" s="36"/>
      <c r="K719" s="36"/>
      <c r="L719" s="36"/>
      <c r="M719" s="36"/>
      <c r="N719" s="36"/>
      <c r="O719" s="36"/>
      <c r="P719" s="36"/>
      <c r="Q719" s="36"/>
      <c r="R719" s="36"/>
      <c r="S719" s="36"/>
      <c r="T719" s="36"/>
      <c r="U719" s="36"/>
      <c r="V719" s="36"/>
      <c r="W719" s="36"/>
      <c r="X719" s="36"/>
      <c r="Y719" s="36"/>
      <c r="Z719" s="36"/>
      <c r="AA719" s="36"/>
      <c r="AB719" s="36"/>
      <c r="AD719" s="36"/>
      <c r="AE719" s="59"/>
      <c r="AF719" s="59"/>
      <c r="AG719" s="36"/>
      <c r="BT719" s="267"/>
      <c r="BV719" s="282"/>
      <c r="BW719" s="369"/>
      <c r="BX719" s="369"/>
      <c r="BY719" s="369"/>
      <c r="BZ719" s="369"/>
      <c r="CA719" s="369"/>
      <c r="CB719" s="369"/>
      <c r="CC719" s="369"/>
      <c r="CD719" s="369"/>
      <c r="CE719" s="369"/>
      <c r="CF719" s="369"/>
      <c r="CG719" s="369"/>
      <c r="CH719" s="369"/>
      <c r="CI719" s="369"/>
      <c r="CJ719" s="369"/>
      <c r="CK719" s="369"/>
      <c r="CL719" s="369"/>
      <c r="CM719" s="369"/>
      <c r="CN719" s="369"/>
      <c r="CO719" s="369"/>
      <c r="CP719" s="369"/>
      <c r="CQ719" s="369"/>
      <c r="CR719" s="369"/>
      <c r="CS719" s="369"/>
    </row>
    <row r="720" spans="1:97" s="22" customFormat="1">
      <c r="A720"/>
      <c r="B720" s="36"/>
      <c r="C720" s="36"/>
      <c r="D720" s="36"/>
      <c r="E720" s="36"/>
      <c r="F720" s="36"/>
      <c r="G720" s="36"/>
      <c r="H720" s="36"/>
      <c r="I720" s="36"/>
      <c r="J720" s="36"/>
      <c r="K720" s="36"/>
      <c r="L720" s="36"/>
      <c r="M720" s="36"/>
      <c r="N720" s="36"/>
      <c r="O720" s="36"/>
      <c r="P720" s="36"/>
      <c r="Q720" s="36"/>
      <c r="R720" s="36"/>
      <c r="S720" s="36"/>
      <c r="T720" s="36"/>
      <c r="U720" s="36"/>
      <c r="V720" s="36"/>
      <c r="W720" s="36"/>
      <c r="X720" s="36"/>
      <c r="Y720" s="36"/>
      <c r="Z720" s="36"/>
      <c r="AA720" s="36"/>
      <c r="AB720" s="36"/>
      <c r="AD720" s="36"/>
      <c r="AE720" s="59"/>
      <c r="AF720" s="59"/>
      <c r="AG720" s="36"/>
      <c r="BT720" s="267"/>
      <c r="BV720" s="282"/>
      <c r="BW720" s="369"/>
      <c r="BX720" s="369"/>
      <c r="BY720" s="369"/>
      <c r="BZ720" s="369"/>
      <c r="CA720" s="369"/>
      <c r="CB720" s="369"/>
      <c r="CC720" s="369"/>
      <c r="CD720" s="369"/>
      <c r="CE720" s="369"/>
      <c r="CF720" s="369"/>
      <c r="CG720" s="369"/>
      <c r="CH720" s="369"/>
      <c r="CI720" s="369"/>
      <c r="CJ720" s="369"/>
      <c r="CK720" s="369"/>
      <c r="CL720" s="369"/>
      <c r="CM720" s="369"/>
      <c r="CN720" s="369"/>
      <c r="CO720" s="369"/>
      <c r="CP720" s="369"/>
      <c r="CQ720" s="369"/>
      <c r="CR720" s="369"/>
      <c r="CS720" s="369"/>
    </row>
    <row r="721" spans="1:97" s="22" customFormat="1">
      <c r="A721"/>
      <c r="B721" s="36"/>
      <c r="C721" s="36"/>
      <c r="D721" s="36"/>
      <c r="E721" s="36"/>
      <c r="F721" s="36"/>
      <c r="G721" s="36"/>
      <c r="H721" s="36"/>
      <c r="I721" s="36"/>
      <c r="J721" s="36"/>
      <c r="K721" s="36"/>
      <c r="L721" s="36"/>
      <c r="M721" s="36"/>
      <c r="N721" s="36"/>
      <c r="O721" s="36"/>
      <c r="P721" s="36"/>
      <c r="Q721" s="36"/>
      <c r="R721" s="36"/>
      <c r="S721" s="36"/>
      <c r="T721" s="36"/>
      <c r="U721" s="36"/>
      <c r="V721" s="36"/>
      <c r="W721" s="36"/>
      <c r="X721" s="36"/>
      <c r="Y721" s="36"/>
      <c r="Z721" s="36"/>
      <c r="AA721" s="36"/>
      <c r="AB721" s="36"/>
      <c r="AD721" s="36"/>
      <c r="AE721" s="59"/>
      <c r="AF721" s="59"/>
      <c r="AG721" s="36"/>
      <c r="BT721" s="267"/>
      <c r="BV721" s="282"/>
      <c r="BW721" s="369"/>
      <c r="BX721" s="369"/>
      <c r="BY721" s="369"/>
      <c r="BZ721" s="369"/>
      <c r="CA721" s="369"/>
      <c r="CB721" s="369"/>
      <c r="CC721" s="369"/>
      <c r="CD721" s="369"/>
      <c r="CE721" s="369"/>
      <c r="CF721" s="369"/>
      <c r="CG721" s="369"/>
      <c r="CH721" s="369"/>
      <c r="CI721" s="369"/>
      <c r="CJ721" s="369"/>
      <c r="CK721" s="369"/>
      <c r="CL721" s="369"/>
      <c r="CM721" s="369"/>
      <c r="CN721" s="369"/>
      <c r="CO721" s="369"/>
      <c r="CP721" s="369"/>
      <c r="CQ721" s="369"/>
      <c r="CR721" s="369"/>
      <c r="CS721" s="369"/>
    </row>
    <row r="722" spans="1:97" s="22" customFormat="1">
      <c r="A722"/>
      <c r="B722" s="36"/>
      <c r="C722" s="36"/>
      <c r="D722" s="36"/>
      <c r="E722" s="36"/>
      <c r="F722" s="36"/>
      <c r="G722" s="36"/>
      <c r="H722" s="36"/>
      <c r="I722" s="36"/>
      <c r="J722" s="36"/>
      <c r="K722" s="36"/>
      <c r="L722" s="36"/>
      <c r="M722" s="36"/>
      <c r="N722" s="36"/>
      <c r="O722" s="36"/>
      <c r="P722" s="36"/>
      <c r="Q722" s="36"/>
      <c r="R722" s="36"/>
      <c r="S722" s="36"/>
      <c r="T722" s="36"/>
      <c r="U722" s="36"/>
      <c r="V722" s="36"/>
      <c r="W722" s="36"/>
      <c r="X722" s="36"/>
      <c r="Y722" s="36"/>
      <c r="Z722" s="36"/>
      <c r="AA722" s="36"/>
      <c r="AB722" s="36"/>
      <c r="AD722" s="36"/>
      <c r="AE722" s="59"/>
      <c r="AF722" s="59"/>
      <c r="AG722" s="36"/>
      <c r="BT722" s="267"/>
      <c r="BV722" s="282"/>
      <c r="BW722" s="369"/>
      <c r="BX722" s="369"/>
      <c r="BY722" s="369"/>
      <c r="BZ722" s="369"/>
      <c r="CA722" s="369"/>
      <c r="CB722" s="369"/>
      <c r="CC722" s="369"/>
      <c r="CD722" s="369"/>
      <c r="CE722" s="369"/>
      <c r="CF722" s="369"/>
      <c r="CG722" s="369"/>
      <c r="CH722" s="369"/>
      <c r="CI722" s="369"/>
      <c r="CJ722" s="369"/>
      <c r="CK722" s="369"/>
      <c r="CL722" s="369"/>
      <c r="CM722" s="369"/>
      <c r="CN722" s="369"/>
      <c r="CO722" s="369"/>
      <c r="CP722" s="369"/>
      <c r="CQ722" s="369"/>
      <c r="CR722" s="369"/>
      <c r="CS722" s="369"/>
    </row>
    <row r="723" spans="1:97" s="22" customFormat="1">
      <c r="A723"/>
      <c r="B723" s="36"/>
      <c r="C723" s="36"/>
      <c r="D723" s="36"/>
      <c r="E723" s="36"/>
      <c r="F723" s="36"/>
      <c r="G723" s="36"/>
      <c r="H723" s="36"/>
      <c r="I723" s="36"/>
      <c r="J723" s="36"/>
      <c r="K723" s="36"/>
      <c r="L723" s="36"/>
      <c r="M723" s="36"/>
      <c r="N723" s="36"/>
      <c r="O723" s="36"/>
      <c r="P723" s="36"/>
      <c r="Q723" s="36"/>
      <c r="R723" s="36"/>
      <c r="S723" s="36"/>
      <c r="T723" s="36"/>
      <c r="U723" s="36"/>
      <c r="V723" s="36"/>
      <c r="W723" s="36"/>
      <c r="X723" s="36"/>
      <c r="Y723" s="36"/>
      <c r="Z723" s="36"/>
      <c r="AA723" s="36"/>
      <c r="AB723" s="36"/>
      <c r="AD723" s="36"/>
      <c r="AE723" s="59"/>
      <c r="AF723" s="59"/>
      <c r="AG723" s="36"/>
      <c r="BT723" s="267"/>
      <c r="BV723" s="282"/>
      <c r="BW723" s="369"/>
      <c r="BX723" s="369"/>
      <c r="BY723" s="369"/>
      <c r="BZ723" s="369"/>
      <c r="CA723" s="369"/>
      <c r="CB723" s="369"/>
      <c r="CC723" s="369"/>
      <c r="CD723" s="369"/>
      <c r="CE723" s="369"/>
      <c r="CF723" s="369"/>
      <c r="CG723" s="369"/>
      <c r="CH723" s="369"/>
      <c r="CI723" s="369"/>
      <c r="CJ723" s="369"/>
      <c r="CK723" s="369"/>
      <c r="CL723" s="369"/>
      <c r="CM723" s="369"/>
      <c r="CN723" s="369"/>
      <c r="CO723" s="369"/>
      <c r="CP723" s="369"/>
      <c r="CQ723" s="369"/>
      <c r="CR723" s="369"/>
      <c r="CS723" s="369"/>
    </row>
    <row r="724" spans="1:97" s="22" customFormat="1">
      <c r="A724"/>
      <c r="B724" s="36"/>
      <c r="C724" s="36"/>
      <c r="D724" s="36"/>
      <c r="E724" s="36"/>
      <c r="F724" s="36"/>
      <c r="G724" s="36"/>
      <c r="H724" s="36"/>
      <c r="I724" s="36"/>
      <c r="J724" s="36"/>
      <c r="K724" s="36"/>
      <c r="L724" s="36"/>
      <c r="M724" s="36"/>
      <c r="N724" s="36"/>
      <c r="O724" s="36"/>
      <c r="P724" s="36"/>
      <c r="Q724" s="36"/>
      <c r="R724" s="36"/>
      <c r="S724" s="36"/>
      <c r="T724" s="36"/>
      <c r="U724" s="36"/>
      <c r="V724" s="36"/>
      <c r="W724" s="36"/>
      <c r="X724" s="36"/>
      <c r="Y724" s="36"/>
      <c r="Z724" s="36"/>
      <c r="AA724" s="36"/>
      <c r="AB724" s="36"/>
      <c r="AD724" s="36"/>
      <c r="AE724" s="59"/>
      <c r="AF724" s="59"/>
      <c r="AG724" s="36"/>
      <c r="BT724" s="267"/>
      <c r="BV724" s="282"/>
      <c r="BW724" s="369"/>
      <c r="BX724" s="369"/>
      <c r="BY724" s="369"/>
      <c r="BZ724" s="369"/>
      <c r="CA724" s="369"/>
      <c r="CB724" s="369"/>
      <c r="CC724" s="369"/>
      <c r="CD724" s="369"/>
      <c r="CE724" s="369"/>
      <c r="CF724" s="369"/>
      <c r="CG724" s="369"/>
      <c r="CH724" s="369"/>
      <c r="CI724" s="369"/>
      <c r="CJ724" s="369"/>
      <c r="CK724" s="369"/>
      <c r="CL724" s="369"/>
      <c r="CM724" s="369"/>
      <c r="CN724" s="369"/>
      <c r="CO724" s="369"/>
      <c r="CP724" s="369"/>
      <c r="CQ724" s="369"/>
      <c r="CR724" s="369"/>
      <c r="CS724" s="369"/>
    </row>
    <row r="725" spans="1:97" s="22" customFormat="1">
      <c r="A725"/>
      <c r="B725" s="36"/>
      <c r="C725" s="36"/>
      <c r="D725" s="36"/>
      <c r="E725" s="36"/>
      <c r="F725" s="36"/>
      <c r="G725" s="36"/>
      <c r="H725" s="36"/>
      <c r="I725" s="36"/>
      <c r="J725" s="36"/>
      <c r="K725" s="36"/>
      <c r="L725" s="36"/>
      <c r="M725" s="36"/>
      <c r="N725" s="36"/>
      <c r="O725" s="36"/>
      <c r="P725" s="36"/>
      <c r="Q725" s="36"/>
      <c r="R725" s="36"/>
      <c r="S725" s="36"/>
      <c r="T725" s="36"/>
      <c r="U725" s="36"/>
      <c r="V725" s="36"/>
      <c r="W725" s="36"/>
      <c r="X725" s="36"/>
      <c r="Y725" s="36"/>
      <c r="Z725" s="36"/>
      <c r="AA725" s="36"/>
      <c r="AB725" s="36"/>
      <c r="AD725" s="36"/>
      <c r="AE725" s="59"/>
      <c r="AF725" s="59"/>
      <c r="AG725" s="36"/>
      <c r="BT725" s="267"/>
      <c r="BV725" s="282"/>
      <c r="BW725" s="369"/>
      <c r="BX725" s="369"/>
      <c r="BY725" s="369"/>
      <c r="BZ725" s="369"/>
      <c r="CA725" s="369"/>
      <c r="CB725" s="369"/>
      <c r="CC725" s="369"/>
      <c r="CD725" s="369"/>
      <c r="CE725" s="369"/>
      <c r="CF725" s="369"/>
      <c r="CG725" s="369"/>
      <c r="CH725" s="369"/>
      <c r="CI725" s="369"/>
      <c r="CJ725" s="369"/>
      <c r="CK725" s="369"/>
      <c r="CL725" s="369"/>
      <c r="CM725" s="369"/>
      <c r="CN725" s="369"/>
      <c r="CO725" s="369"/>
      <c r="CP725" s="369"/>
      <c r="CQ725" s="369"/>
      <c r="CR725" s="369"/>
      <c r="CS725" s="369"/>
    </row>
    <row r="726" spans="1:97" s="22" customFormat="1">
      <c r="A726"/>
      <c r="B726" s="36"/>
      <c r="C726" s="36"/>
      <c r="D726" s="36"/>
      <c r="E726" s="36"/>
      <c r="F726" s="36"/>
      <c r="G726" s="36"/>
      <c r="H726" s="36"/>
      <c r="I726" s="36"/>
      <c r="J726" s="36"/>
      <c r="K726" s="36"/>
      <c r="L726" s="36"/>
      <c r="M726" s="36"/>
      <c r="N726" s="36"/>
      <c r="O726" s="36"/>
      <c r="P726" s="36"/>
      <c r="Q726" s="36"/>
      <c r="R726" s="36"/>
      <c r="S726" s="36"/>
      <c r="T726" s="36"/>
      <c r="U726" s="36"/>
      <c r="V726" s="36"/>
      <c r="W726" s="36"/>
      <c r="X726" s="36"/>
      <c r="Y726" s="36"/>
      <c r="Z726" s="36"/>
      <c r="AA726" s="36"/>
      <c r="AB726" s="36"/>
      <c r="AD726" s="36"/>
      <c r="AE726" s="59"/>
      <c r="AF726" s="59"/>
      <c r="AG726" s="36"/>
      <c r="BT726" s="267"/>
      <c r="BV726" s="282"/>
      <c r="BW726" s="369"/>
      <c r="BX726" s="369"/>
      <c r="BY726" s="369"/>
      <c r="BZ726" s="369"/>
      <c r="CA726" s="369"/>
      <c r="CB726" s="369"/>
      <c r="CC726" s="369"/>
      <c r="CD726" s="369"/>
      <c r="CE726" s="369"/>
      <c r="CF726" s="369"/>
      <c r="CG726" s="369"/>
      <c r="CH726" s="369"/>
      <c r="CI726" s="369"/>
      <c r="CJ726" s="369"/>
      <c r="CK726" s="369"/>
      <c r="CL726" s="369"/>
      <c r="CM726" s="369"/>
      <c r="CN726" s="369"/>
      <c r="CO726" s="369"/>
      <c r="CP726" s="369"/>
      <c r="CQ726" s="369"/>
      <c r="CR726" s="369"/>
      <c r="CS726" s="369"/>
    </row>
    <row r="727" spans="1:97" s="22" customFormat="1">
      <c r="A727"/>
      <c r="B727" s="36"/>
      <c r="C727" s="36"/>
      <c r="D727" s="36"/>
      <c r="E727" s="36"/>
      <c r="F727" s="36"/>
      <c r="G727" s="36"/>
      <c r="H727" s="36"/>
      <c r="I727" s="36"/>
      <c r="J727" s="36"/>
      <c r="K727" s="36"/>
      <c r="L727" s="36"/>
      <c r="M727" s="36"/>
      <c r="N727" s="36"/>
      <c r="O727" s="36"/>
      <c r="P727" s="36"/>
      <c r="Q727" s="36"/>
      <c r="R727" s="36"/>
      <c r="S727" s="36"/>
      <c r="T727" s="36"/>
      <c r="U727" s="36"/>
      <c r="V727" s="36"/>
      <c r="W727" s="36"/>
      <c r="X727" s="36"/>
      <c r="Y727" s="36"/>
      <c r="Z727" s="36"/>
      <c r="AA727" s="36"/>
      <c r="AB727" s="36"/>
      <c r="AD727" s="36"/>
      <c r="AE727" s="59"/>
      <c r="AF727" s="59"/>
      <c r="AG727" s="36"/>
      <c r="BT727" s="267"/>
      <c r="BV727" s="282"/>
      <c r="BW727" s="369"/>
      <c r="BX727" s="369"/>
      <c r="BY727" s="369"/>
      <c r="BZ727" s="369"/>
      <c r="CA727" s="369"/>
      <c r="CB727" s="369"/>
      <c r="CC727" s="369"/>
      <c r="CD727" s="369"/>
      <c r="CE727" s="369"/>
      <c r="CF727" s="369"/>
      <c r="CG727" s="369"/>
      <c r="CH727" s="369"/>
      <c r="CI727" s="369"/>
      <c r="CJ727" s="369"/>
      <c r="CK727" s="369"/>
      <c r="CL727" s="369"/>
      <c r="CM727" s="369"/>
      <c r="CN727" s="369"/>
      <c r="CO727" s="369"/>
      <c r="CP727" s="369"/>
      <c r="CQ727" s="369"/>
      <c r="CR727" s="369"/>
      <c r="CS727" s="369"/>
    </row>
    <row r="728" spans="1:97" s="22" customFormat="1">
      <c r="A728"/>
      <c r="B728" s="36"/>
      <c r="C728" s="36"/>
      <c r="D728" s="36"/>
      <c r="E728" s="36"/>
      <c r="F728" s="36"/>
      <c r="G728" s="36"/>
      <c r="H728" s="36"/>
      <c r="I728" s="36"/>
      <c r="J728" s="36"/>
      <c r="K728" s="36"/>
      <c r="L728" s="36"/>
      <c r="M728" s="36"/>
      <c r="N728" s="36"/>
      <c r="O728" s="36"/>
      <c r="P728" s="36"/>
      <c r="Q728" s="36"/>
      <c r="R728" s="36"/>
      <c r="S728" s="36"/>
      <c r="T728" s="36"/>
      <c r="U728" s="36"/>
      <c r="V728" s="36"/>
      <c r="W728" s="36"/>
      <c r="X728" s="36"/>
      <c r="Y728" s="36"/>
      <c r="Z728" s="36"/>
      <c r="AA728" s="36"/>
      <c r="AB728" s="36"/>
      <c r="AD728" s="36"/>
      <c r="AE728" s="59"/>
      <c r="AF728" s="59"/>
      <c r="AG728" s="36"/>
      <c r="BT728" s="267"/>
      <c r="BV728" s="282"/>
      <c r="BW728" s="369"/>
      <c r="BX728" s="369"/>
      <c r="BY728" s="369"/>
      <c r="BZ728" s="369"/>
      <c r="CA728" s="369"/>
      <c r="CB728" s="369"/>
      <c r="CC728" s="369"/>
      <c r="CD728" s="369"/>
      <c r="CE728" s="369"/>
      <c r="CF728" s="369"/>
      <c r="CG728" s="369"/>
      <c r="CH728" s="369"/>
      <c r="CI728" s="369"/>
      <c r="CJ728" s="369"/>
      <c r="CK728" s="369"/>
      <c r="CL728" s="369"/>
      <c r="CM728" s="369"/>
      <c r="CN728" s="369"/>
      <c r="CO728" s="369"/>
      <c r="CP728" s="369"/>
      <c r="CQ728" s="369"/>
      <c r="CR728" s="369"/>
      <c r="CS728" s="369"/>
    </row>
    <row r="729" spans="1:97" s="22" customFormat="1">
      <c r="A729"/>
      <c r="B729" s="36"/>
      <c r="C729" s="36"/>
      <c r="D729" s="36"/>
      <c r="E729" s="36"/>
      <c r="F729" s="36"/>
      <c r="G729" s="36"/>
      <c r="H729" s="36"/>
      <c r="I729" s="36"/>
      <c r="J729" s="36"/>
      <c r="K729" s="36"/>
      <c r="L729" s="36"/>
      <c r="M729" s="36"/>
      <c r="N729" s="36"/>
      <c r="O729" s="36"/>
      <c r="P729" s="36"/>
      <c r="Q729" s="36"/>
      <c r="R729" s="36"/>
      <c r="S729" s="36"/>
      <c r="T729" s="36"/>
      <c r="U729" s="36"/>
      <c r="V729" s="36"/>
      <c r="W729" s="36"/>
      <c r="X729" s="36"/>
      <c r="Y729" s="36"/>
      <c r="Z729" s="36"/>
      <c r="AA729" s="36"/>
      <c r="AB729" s="36"/>
      <c r="AD729" s="36"/>
      <c r="AE729" s="59"/>
      <c r="AF729" s="59"/>
      <c r="AG729" s="36"/>
      <c r="BT729" s="267"/>
      <c r="BV729" s="282"/>
      <c r="BW729" s="369"/>
      <c r="BX729" s="369"/>
      <c r="BY729" s="369"/>
      <c r="BZ729" s="369"/>
      <c r="CA729" s="369"/>
      <c r="CB729" s="369"/>
      <c r="CC729" s="369"/>
      <c r="CD729" s="369"/>
      <c r="CE729" s="369"/>
      <c r="CF729" s="369"/>
      <c r="CG729" s="369"/>
      <c r="CH729" s="369"/>
      <c r="CI729" s="369"/>
      <c r="CJ729" s="369"/>
      <c r="CK729" s="369"/>
      <c r="CL729" s="369"/>
      <c r="CM729" s="369"/>
      <c r="CN729" s="369"/>
      <c r="CO729" s="369"/>
      <c r="CP729" s="369"/>
      <c r="CQ729" s="369"/>
      <c r="CR729" s="369"/>
      <c r="CS729" s="369"/>
    </row>
    <row r="730" spans="1:97" s="22" customFormat="1">
      <c r="A730"/>
      <c r="B730" s="36"/>
      <c r="C730" s="36"/>
      <c r="D730" s="36"/>
      <c r="E730" s="36"/>
      <c r="F730" s="36"/>
      <c r="G730" s="36"/>
      <c r="H730" s="36"/>
      <c r="I730" s="36"/>
      <c r="J730" s="36"/>
      <c r="K730" s="36"/>
      <c r="L730" s="36"/>
      <c r="M730" s="36"/>
      <c r="N730" s="36"/>
      <c r="O730" s="36"/>
      <c r="P730" s="36"/>
      <c r="Q730" s="36"/>
      <c r="R730" s="36"/>
      <c r="S730" s="36"/>
      <c r="T730" s="36"/>
      <c r="U730" s="36"/>
      <c r="V730" s="36"/>
      <c r="W730" s="36"/>
      <c r="X730" s="36"/>
      <c r="Y730" s="36"/>
      <c r="Z730" s="36"/>
      <c r="AA730" s="36"/>
      <c r="AB730" s="36"/>
      <c r="AD730" s="36"/>
      <c r="AE730" s="59"/>
      <c r="AF730" s="59"/>
      <c r="AG730" s="36"/>
      <c r="BT730" s="267"/>
      <c r="BV730" s="282"/>
      <c r="BW730" s="369"/>
      <c r="BX730" s="369"/>
      <c r="BY730" s="369"/>
      <c r="BZ730" s="369"/>
      <c r="CA730" s="369"/>
      <c r="CB730" s="369"/>
      <c r="CC730" s="369"/>
      <c r="CD730" s="369"/>
      <c r="CE730" s="369"/>
      <c r="CF730" s="369"/>
      <c r="CG730" s="369"/>
      <c r="CH730" s="369"/>
      <c r="CI730" s="369"/>
      <c r="CJ730" s="369"/>
      <c r="CK730" s="369"/>
      <c r="CL730" s="369"/>
      <c r="CM730" s="369"/>
      <c r="CN730" s="369"/>
      <c r="CO730" s="369"/>
      <c r="CP730" s="369"/>
      <c r="CQ730" s="369"/>
      <c r="CR730" s="369"/>
      <c r="CS730" s="369"/>
    </row>
    <row r="731" spans="1:97" s="22" customFormat="1">
      <c r="A731"/>
      <c r="B731" s="36"/>
      <c r="C731" s="36"/>
      <c r="D731" s="36"/>
      <c r="E731" s="36"/>
      <c r="F731" s="36"/>
      <c r="G731" s="36"/>
      <c r="H731" s="36"/>
      <c r="I731" s="36"/>
      <c r="J731" s="36"/>
      <c r="K731" s="36"/>
      <c r="L731" s="36"/>
      <c r="M731" s="36"/>
      <c r="N731" s="36"/>
      <c r="O731" s="36"/>
      <c r="P731" s="36"/>
      <c r="Q731" s="36"/>
      <c r="R731" s="36"/>
      <c r="S731" s="36"/>
      <c r="T731" s="36"/>
      <c r="U731" s="36"/>
      <c r="V731" s="36"/>
      <c r="W731" s="36"/>
      <c r="X731" s="36"/>
      <c r="Y731" s="36"/>
      <c r="Z731" s="36"/>
      <c r="AA731" s="36"/>
      <c r="AB731" s="36"/>
      <c r="AD731" s="36"/>
      <c r="AE731" s="59"/>
      <c r="AF731" s="59"/>
      <c r="AG731" s="36"/>
      <c r="BT731" s="267"/>
      <c r="BV731" s="282"/>
      <c r="BW731" s="369"/>
      <c r="BX731" s="369"/>
      <c r="BY731" s="369"/>
      <c r="BZ731" s="369"/>
      <c r="CA731" s="369"/>
      <c r="CB731" s="369"/>
      <c r="CC731" s="369"/>
      <c r="CD731" s="369"/>
      <c r="CE731" s="369"/>
      <c r="CF731" s="369"/>
      <c r="CG731" s="369"/>
      <c r="CH731" s="369"/>
      <c r="CI731" s="369"/>
      <c r="CJ731" s="369"/>
      <c r="CK731" s="369"/>
      <c r="CL731" s="369"/>
      <c r="CM731" s="369"/>
      <c r="CN731" s="369"/>
      <c r="CO731" s="369"/>
      <c r="CP731" s="369"/>
      <c r="CQ731" s="369"/>
      <c r="CR731" s="369"/>
      <c r="CS731" s="369"/>
    </row>
    <row r="732" spans="1:97" s="22" customFormat="1">
      <c r="A732"/>
      <c r="B732" s="36"/>
      <c r="C732" s="36"/>
      <c r="D732" s="36"/>
      <c r="E732" s="36"/>
      <c r="F732" s="36"/>
      <c r="G732" s="36"/>
      <c r="H732" s="36"/>
      <c r="I732" s="36"/>
      <c r="J732" s="36"/>
      <c r="K732" s="36"/>
      <c r="L732" s="36"/>
      <c r="M732" s="36"/>
      <c r="N732" s="36"/>
      <c r="O732" s="36"/>
      <c r="P732" s="36"/>
      <c r="Q732" s="36"/>
      <c r="R732" s="36"/>
      <c r="S732" s="36"/>
      <c r="T732" s="36"/>
      <c r="U732" s="36"/>
      <c r="V732" s="36"/>
      <c r="W732" s="36"/>
      <c r="X732" s="36"/>
      <c r="Y732" s="36"/>
      <c r="Z732" s="36"/>
      <c r="AA732" s="36"/>
      <c r="AB732" s="36"/>
      <c r="AD732" s="36"/>
      <c r="AE732" s="59"/>
      <c r="AF732" s="59"/>
      <c r="AG732" s="36"/>
      <c r="BT732" s="267"/>
      <c r="BV732" s="282"/>
      <c r="BW732" s="369"/>
      <c r="BX732" s="369"/>
      <c r="BY732" s="369"/>
      <c r="BZ732" s="369"/>
      <c r="CA732" s="369"/>
      <c r="CB732" s="369"/>
      <c r="CC732" s="369"/>
      <c r="CD732" s="369"/>
      <c r="CE732" s="369"/>
      <c r="CF732" s="369"/>
      <c r="CG732" s="369"/>
      <c r="CH732" s="369"/>
      <c r="CI732" s="369"/>
      <c r="CJ732" s="369"/>
      <c r="CK732" s="369"/>
      <c r="CL732" s="369"/>
      <c r="CM732" s="369"/>
      <c r="CN732" s="369"/>
      <c r="CO732" s="369"/>
      <c r="CP732" s="369"/>
      <c r="CQ732" s="369"/>
      <c r="CR732" s="369"/>
      <c r="CS732" s="369"/>
    </row>
    <row r="733" spans="1:97" s="22" customFormat="1">
      <c r="A733"/>
      <c r="B733" s="36"/>
      <c r="C733" s="36"/>
      <c r="D733" s="36"/>
      <c r="E733" s="36"/>
      <c r="F733" s="36"/>
      <c r="G733" s="36"/>
      <c r="H733" s="36"/>
      <c r="I733" s="36"/>
      <c r="J733" s="36"/>
      <c r="K733" s="36"/>
      <c r="L733" s="36"/>
      <c r="M733" s="36"/>
      <c r="N733" s="36"/>
      <c r="O733" s="36"/>
      <c r="P733" s="36"/>
      <c r="Q733" s="36"/>
      <c r="R733" s="36"/>
      <c r="S733" s="36"/>
      <c r="T733" s="36"/>
      <c r="U733" s="36"/>
      <c r="V733" s="36"/>
      <c r="W733" s="36"/>
      <c r="X733" s="36"/>
      <c r="Y733" s="36"/>
      <c r="Z733" s="36"/>
      <c r="AA733" s="36"/>
      <c r="AB733" s="36"/>
      <c r="AD733" s="36"/>
      <c r="AE733" s="59"/>
      <c r="AF733" s="59"/>
      <c r="AG733" s="36"/>
      <c r="BT733" s="267"/>
      <c r="BV733" s="282"/>
      <c r="BW733" s="369"/>
      <c r="BX733" s="369"/>
      <c r="BY733" s="369"/>
      <c r="BZ733" s="369"/>
      <c r="CA733" s="369"/>
      <c r="CB733" s="369"/>
      <c r="CC733" s="369"/>
      <c r="CD733" s="369"/>
      <c r="CE733" s="369"/>
      <c r="CF733" s="369"/>
      <c r="CG733" s="369"/>
      <c r="CH733" s="369"/>
      <c r="CI733" s="369"/>
      <c r="CJ733" s="369"/>
      <c r="CK733" s="369"/>
      <c r="CL733" s="369"/>
      <c r="CM733" s="369"/>
      <c r="CN733" s="369"/>
      <c r="CO733" s="369"/>
      <c r="CP733" s="369"/>
      <c r="CQ733" s="369"/>
      <c r="CR733" s="369"/>
      <c r="CS733" s="369"/>
    </row>
    <row r="734" spans="1:97" s="22" customFormat="1">
      <c r="A734"/>
      <c r="B734" s="36"/>
      <c r="C734" s="36"/>
      <c r="D734" s="36"/>
      <c r="E734" s="36"/>
      <c r="F734" s="36"/>
      <c r="G734" s="36"/>
      <c r="H734" s="36"/>
      <c r="I734" s="36"/>
      <c r="J734" s="36"/>
      <c r="K734" s="36"/>
      <c r="L734" s="36"/>
      <c r="M734" s="36"/>
      <c r="N734" s="36"/>
      <c r="O734" s="36"/>
      <c r="P734" s="36"/>
      <c r="Q734" s="36"/>
      <c r="R734" s="36"/>
      <c r="S734" s="36"/>
      <c r="T734" s="36"/>
      <c r="U734" s="36"/>
      <c r="V734" s="36"/>
      <c r="W734" s="36"/>
      <c r="X734" s="36"/>
      <c r="Y734" s="36"/>
      <c r="Z734" s="36"/>
      <c r="AA734" s="36"/>
      <c r="AB734" s="36"/>
      <c r="AD734" s="36"/>
      <c r="AE734" s="59"/>
      <c r="AF734" s="59"/>
      <c r="AG734" s="36"/>
      <c r="BT734" s="267"/>
      <c r="BV734" s="282"/>
      <c r="BW734" s="369"/>
      <c r="BX734" s="369"/>
      <c r="BY734" s="369"/>
      <c r="BZ734" s="369"/>
      <c r="CA734" s="369"/>
      <c r="CB734" s="369"/>
      <c r="CC734" s="369"/>
      <c r="CD734" s="369"/>
      <c r="CE734" s="369"/>
      <c r="CF734" s="369"/>
      <c r="CG734" s="369"/>
      <c r="CH734" s="369"/>
      <c r="CI734" s="369"/>
      <c r="CJ734" s="369"/>
      <c r="CK734" s="369"/>
      <c r="CL734" s="369"/>
      <c r="CM734" s="369"/>
      <c r="CN734" s="369"/>
      <c r="CO734" s="369"/>
      <c r="CP734" s="369"/>
      <c r="CQ734" s="369"/>
      <c r="CR734" s="369"/>
      <c r="CS734" s="369"/>
    </row>
    <row r="735" spans="1:97" s="22" customFormat="1">
      <c r="A735"/>
      <c r="B735" s="36"/>
      <c r="C735" s="36"/>
      <c r="D735" s="36"/>
      <c r="E735" s="36"/>
      <c r="F735" s="36"/>
      <c r="G735" s="36"/>
      <c r="H735" s="36"/>
      <c r="I735" s="36"/>
      <c r="J735" s="36"/>
      <c r="K735" s="36"/>
      <c r="L735" s="36"/>
      <c r="M735" s="36"/>
      <c r="N735" s="36"/>
      <c r="O735" s="36"/>
      <c r="P735" s="36"/>
      <c r="Q735" s="36"/>
      <c r="R735" s="36"/>
      <c r="S735" s="36"/>
      <c r="T735" s="36"/>
      <c r="U735" s="36"/>
      <c r="V735" s="36"/>
      <c r="W735" s="36"/>
      <c r="X735" s="36"/>
      <c r="Y735" s="36"/>
      <c r="Z735" s="36"/>
      <c r="AA735" s="36"/>
      <c r="AB735" s="36"/>
      <c r="AD735" s="36"/>
      <c r="AE735" s="59"/>
      <c r="AF735" s="59"/>
      <c r="AG735" s="36"/>
      <c r="BT735" s="267"/>
      <c r="BV735" s="282"/>
      <c r="BW735" s="369"/>
      <c r="BX735" s="369"/>
      <c r="BY735" s="369"/>
      <c r="BZ735" s="369"/>
      <c r="CA735" s="369"/>
      <c r="CB735" s="369"/>
      <c r="CC735" s="369"/>
      <c r="CD735" s="369"/>
      <c r="CE735" s="369"/>
      <c r="CF735" s="369"/>
      <c r="CG735" s="369"/>
      <c r="CH735" s="369"/>
      <c r="CI735" s="369"/>
      <c r="CJ735" s="369"/>
      <c r="CK735" s="369"/>
      <c r="CL735" s="369"/>
      <c r="CM735" s="369"/>
      <c r="CN735" s="369"/>
      <c r="CO735" s="369"/>
      <c r="CP735" s="369"/>
      <c r="CQ735" s="369"/>
      <c r="CR735" s="369"/>
      <c r="CS735" s="369"/>
    </row>
    <row r="736" spans="1:97" s="22" customFormat="1">
      <c r="A736"/>
      <c r="B736" s="36"/>
      <c r="C736" s="36"/>
      <c r="D736" s="36"/>
      <c r="E736" s="36"/>
      <c r="F736" s="36"/>
      <c r="G736" s="36"/>
      <c r="H736" s="36"/>
      <c r="I736" s="36"/>
      <c r="J736" s="36"/>
      <c r="K736" s="36"/>
      <c r="L736" s="36"/>
      <c r="M736" s="36"/>
      <c r="N736" s="36"/>
      <c r="O736" s="36"/>
      <c r="P736" s="36"/>
      <c r="Q736" s="36"/>
      <c r="R736" s="36"/>
      <c r="S736" s="36"/>
      <c r="T736" s="36"/>
      <c r="U736" s="36"/>
      <c r="V736" s="36"/>
      <c r="W736" s="36"/>
      <c r="X736" s="36"/>
      <c r="Y736" s="36"/>
      <c r="Z736" s="36"/>
      <c r="AA736" s="36"/>
      <c r="AB736" s="36"/>
      <c r="AD736" s="36"/>
      <c r="AE736" s="59"/>
      <c r="AF736" s="59"/>
      <c r="AG736" s="36"/>
      <c r="BT736" s="267"/>
      <c r="BV736" s="282"/>
      <c r="BW736" s="369"/>
      <c r="BX736" s="369"/>
      <c r="BY736" s="369"/>
      <c r="BZ736" s="369"/>
      <c r="CA736" s="369"/>
      <c r="CB736" s="369"/>
      <c r="CC736" s="369"/>
      <c r="CD736" s="369"/>
      <c r="CE736" s="369"/>
      <c r="CF736" s="369"/>
      <c r="CG736" s="369"/>
      <c r="CH736" s="369"/>
      <c r="CI736" s="369"/>
      <c r="CJ736" s="369"/>
      <c r="CK736" s="369"/>
      <c r="CL736" s="369"/>
      <c r="CM736" s="369"/>
      <c r="CN736" s="369"/>
      <c r="CO736" s="369"/>
      <c r="CP736" s="369"/>
      <c r="CQ736" s="369"/>
      <c r="CR736" s="369"/>
      <c r="CS736" s="369"/>
    </row>
    <row r="737" spans="1:97" s="22" customFormat="1">
      <c r="A737"/>
      <c r="B737" s="36"/>
      <c r="C737" s="36"/>
      <c r="D737" s="36"/>
      <c r="E737" s="36"/>
      <c r="F737" s="36"/>
      <c r="G737" s="36"/>
      <c r="H737" s="36"/>
      <c r="I737" s="36"/>
      <c r="J737" s="36"/>
      <c r="K737" s="36"/>
      <c r="L737" s="36"/>
      <c r="M737" s="36"/>
      <c r="N737" s="36"/>
      <c r="O737" s="36"/>
      <c r="P737" s="36"/>
      <c r="Q737" s="36"/>
      <c r="R737" s="36"/>
      <c r="S737" s="36"/>
      <c r="T737" s="36"/>
      <c r="U737" s="36"/>
      <c r="V737" s="36"/>
      <c r="W737" s="36"/>
      <c r="X737" s="36"/>
      <c r="Y737" s="36"/>
      <c r="Z737" s="36"/>
      <c r="AA737" s="36"/>
      <c r="AB737" s="36"/>
      <c r="AD737" s="36"/>
      <c r="AE737" s="59"/>
      <c r="AF737" s="59"/>
      <c r="AG737" s="36"/>
      <c r="BT737" s="267"/>
      <c r="BV737" s="282"/>
      <c r="BW737" s="369"/>
      <c r="BX737" s="369"/>
      <c r="BY737" s="369"/>
      <c r="BZ737" s="369"/>
      <c r="CA737" s="369"/>
      <c r="CB737" s="369"/>
      <c r="CC737" s="369"/>
      <c r="CD737" s="369"/>
      <c r="CE737" s="369"/>
      <c r="CF737" s="369"/>
      <c r="CG737" s="369"/>
      <c r="CH737" s="369"/>
      <c r="CI737" s="369"/>
      <c r="CJ737" s="369"/>
      <c r="CK737" s="369"/>
      <c r="CL737" s="369"/>
      <c r="CM737" s="369"/>
      <c r="CN737" s="369"/>
      <c r="CO737" s="369"/>
      <c r="CP737" s="369"/>
      <c r="CQ737" s="369"/>
      <c r="CR737" s="369"/>
      <c r="CS737" s="369"/>
    </row>
    <row r="738" spans="1:97" s="22" customFormat="1">
      <c r="A738"/>
      <c r="B738" s="36"/>
      <c r="C738" s="36"/>
      <c r="D738" s="36"/>
      <c r="E738" s="36"/>
      <c r="F738" s="36"/>
      <c r="G738" s="36"/>
      <c r="H738" s="36"/>
      <c r="I738" s="36"/>
      <c r="J738" s="36"/>
      <c r="K738" s="36"/>
      <c r="L738" s="36"/>
      <c r="M738" s="36"/>
      <c r="N738" s="36"/>
      <c r="O738" s="36"/>
      <c r="P738" s="36"/>
      <c r="Q738" s="36"/>
      <c r="R738" s="36"/>
      <c r="S738" s="36"/>
      <c r="T738" s="36"/>
      <c r="U738" s="36"/>
      <c r="V738" s="36"/>
      <c r="W738" s="36"/>
      <c r="X738" s="36"/>
      <c r="Y738" s="36"/>
      <c r="Z738" s="36"/>
      <c r="AA738" s="36"/>
      <c r="AB738" s="36"/>
      <c r="AD738" s="36"/>
      <c r="AE738" s="59"/>
      <c r="AF738" s="59"/>
      <c r="AG738" s="36"/>
      <c r="BT738" s="267"/>
      <c r="BV738" s="282"/>
      <c r="BW738" s="369"/>
      <c r="BX738" s="369"/>
      <c r="BY738" s="369"/>
      <c r="BZ738" s="369"/>
      <c r="CA738" s="369"/>
      <c r="CB738" s="369"/>
      <c r="CC738" s="369"/>
      <c r="CD738" s="369"/>
      <c r="CE738" s="369"/>
      <c r="CF738" s="369"/>
      <c r="CG738" s="369"/>
      <c r="CH738" s="369"/>
      <c r="CI738" s="369"/>
      <c r="CJ738" s="369"/>
      <c r="CK738" s="369"/>
      <c r="CL738" s="369"/>
      <c r="CM738" s="369"/>
      <c r="CN738" s="369"/>
      <c r="CO738" s="369"/>
      <c r="CP738" s="369"/>
      <c r="CQ738" s="369"/>
      <c r="CR738" s="369"/>
      <c r="CS738" s="369"/>
    </row>
    <row r="739" spans="1:97" s="22" customFormat="1">
      <c r="A739"/>
      <c r="B739" s="36"/>
      <c r="C739" s="36"/>
      <c r="D739" s="36"/>
      <c r="E739" s="36"/>
      <c r="F739" s="36"/>
      <c r="G739" s="36"/>
      <c r="H739" s="36"/>
      <c r="I739" s="36"/>
      <c r="J739" s="36"/>
      <c r="K739" s="36"/>
      <c r="L739" s="36"/>
      <c r="M739" s="36"/>
      <c r="N739" s="36"/>
      <c r="O739" s="36"/>
      <c r="P739" s="36"/>
      <c r="Q739" s="36"/>
      <c r="R739" s="36"/>
      <c r="S739" s="36"/>
      <c r="T739" s="36"/>
      <c r="U739" s="36"/>
      <c r="V739" s="36"/>
      <c r="W739" s="36"/>
      <c r="X739" s="36"/>
      <c r="Y739" s="36"/>
      <c r="Z739" s="36"/>
      <c r="AA739" s="36"/>
      <c r="AB739" s="36"/>
      <c r="AD739" s="36"/>
      <c r="AE739" s="59"/>
      <c r="AF739" s="59"/>
      <c r="AG739" s="36"/>
      <c r="BT739" s="267"/>
      <c r="BV739" s="282"/>
      <c r="BW739" s="369"/>
      <c r="BX739" s="369"/>
      <c r="BY739" s="369"/>
      <c r="BZ739" s="369"/>
      <c r="CA739" s="369"/>
      <c r="CB739" s="369"/>
      <c r="CC739" s="369"/>
      <c r="CD739" s="369"/>
      <c r="CE739" s="369"/>
      <c r="CF739" s="369"/>
      <c r="CG739" s="369"/>
      <c r="CH739" s="369"/>
      <c r="CI739" s="369"/>
      <c r="CJ739" s="369"/>
      <c r="CK739" s="369"/>
      <c r="CL739" s="369"/>
      <c r="CM739" s="369"/>
      <c r="CN739" s="369"/>
      <c r="CO739" s="369"/>
      <c r="CP739" s="369"/>
      <c r="CQ739" s="369"/>
      <c r="CR739" s="369"/>
      <c r="CS739" s="369"/>
    </row>
    <row r="740" spans="1:97" s="22" customFormat="1">
      <c r="A740"/>
      <c r="B740" s="36"/>
      <c r="C740" s="36"/>
      <c r="D740" s="36"/>
      <c r="E740" s="36"/>
      <c r="F740" s="36"/>
      <c r="G740" s="36"/>
      <c r="H740" s="36"/>
      <c r="I740" s="36"/>
      <c r="J740" s="36"/>
      <c r="K740" s="36"/>
      <c r="L740" s="36"/>
      <c r="M740" s="36"/>
      <c r="N740" s="36"/>
      <c r="O740" s="36"/>
      <c r="P740" s="36"/>
      <c r="Q740" s="36"/>
      <c r="R740" s="36"/>
      <c r="S740" s="36"/>
      <c r="T740" s="36"/>
      <c r="U740" s="36"/>
      <c r="V740" s="36"/>
      <c r="W740" s="36"/>
      <c r="X740" s="36"/>
      <c r="Y740" s="36"/>
      <c r="Z740" s="36"/>
      <c r="AA740" s="36"/>
      <c r="AB740" s="36"/>
      <c r="AD740" s="36"/>
      <c r="AE740" s="59"/>
      <c r="AF740" s="59"/>
      <c r="AG740" s="36"/>
      <c r="BT740" s="267"/>
      <c r="BV740" s="282"/>
      <c r="BW740" s="369"/>
      <c r="BX740" s="369"/>
      <c r="BY740" s="369"/>
      <c r="BZ740" s="369"/>
      <c r="CA740" s="369"/>
      <c r="CB740" s="369"/>
      <c r="CC740" s="369"/>
      <c r="CD740" s="369"/>
      <c r="CE740" s="369"/>
      <c r="CF740" s="369"/>
      <c r="CG740" s="369"/>
      <c r="CH740" s="369"/>
      <c r="CI740" s="369"/>
      <c r="CJ740" s="369"/>
      <c r="CK740" s="369"/>
      <c r="CL740" s="369"/>
      <c r="CM740" s="369"/>
      <c r="CN740" s="369"/>
      <c r="CO740" s="369"/>
      <c r="CP740" s="369"/>
      <c r="CQ740" s="369"/>
      <c r="CR740" s="369"/>
      <c r="CS740" s="369"/>
    </row>
    <row r="741" spans="1:97" s="22" customFormat="1">
      <c r="A741"/>
      <c r="B741" s="36"/>
      <c r="C741" s="36"/>
      <c r="D741" s="36"/>
      <c r="E741" s="36"/>
      <c r="F741" s="36"/>
      <c r="G741" s="36"/>
      <c r="H741" s="36"/>
      <c r="I741" s="36"/>
      <c r="J741" s="36"/>
      <c r="K741" s="36"/>
      <c r="L741" s="36"/>
      <c r="M741" s="36"/>
      <c r="N741" s="36"/>
      <c r="O741" s="36"/>
      <c r="P741" s="36"/>
      <c r="Q741" s="36"/>
      <c r="R741" s="36"/>
      <c r="S741" s="36"/>
      <c r="T741" s="36"/>
      <c r="U741" s="36"/>
      <c r="V741" s="36"/>
      <c r="W741" s="36"/>
      <c r="X741" s="36"/>
      <c r="Y741" s="36"/>
      <c r="Z741" s="36"/>
      <c r="AA741" s="36"/>
      <c r="AB741" s="36"/>
      <c r="AD741" s="36"/>
      <c r="AE741" s="59"/>
      <c r="AF741" s="59"/>
      <c r="AG741" s="36"/>
      <c r="BT741" s="267"/>
      <c r="BV741" s="282"/>
      <c r="BW741" s="369"/>
      <c r="BX741" s="369"/>
      <c r="BY741" s="369"/>
      <c r="BZ741" s="369"/>
      <c r="CA741" s="369"/>
      <c r="CB741" s="369"/>
      <c r="CC741" s="369"/>
      <c r="CD741" s="369"/>
      <c r="CE741" s="369"/>
      <c r="CF741" s="369"/>
      <c r="CG741" s="369"/>
      <c r="CH741" s="369"/>
      <c r="CI741" s="369"/>
      <c r="CJ741" s="369"/>
      <c r="CK741" s="369"/>
      <c r="CL741" s="369"/>
      <c r="CM741" s="369"/>
      <c r="CN741" s="369"/>
      <c r="CO741" s="369"/>
      <c r="CP741" s="369"/>
      <c r="CQ741" s="369"/>
      <c r="CR741" s="369"/>
      <c r="CS741" s="369"/>
    </row>
    <row r="742" spans="1:97" s="22" customFormat="1">
      <c r="A742"/>
      <c r="B742" s="36"/>
      <c r="C742" s="36"/>
      <c r="D742" s="36"/>
      <c r="E742" s="36"/>
      <c r="F742" s="36"/>
      <c r="G742" s="36"/>
      <c r="H742" s="36"/>
      <c r="I742" s="36"/>
      <c r="J742" s="36"/>
      <c r="K742" s="36"/>
      <c r="L742" s="36"/>
      <c r="M742" s="36"/>
      <c r="N742" s="36"/>
      <c r="O742" s="36"/>
      <c r="P742" s="36"/>
      <c r="Q742" s="36"/>
      <c r="R742" s="36"/>
      <c r="S742" s="36"/>
      <c r="T742" s="36"/>
      <c r="U742" s="36"/>
      <c r="V742" s="36"/>
      <c r="W742" s="36"/>
      <c r="X742" s="36"/>
      <c r="Y742" s="36"/>
      <c r="Z742" s="36"/>
      <c r="AA742" s="36"/>
      <c r="AB742" s="36"/>
      <c r="AD742" s="36"/>
      <c r="AE742" s="59"/>
      <c r="AF742" s="59"/>
      <c r="AG742" s="36"/>
      <c r="BT742" s="267"/>
      <c r="BV742" s="282"/>
      <c r="BW742" s="369"/>
      <c r="BX742" s="369"/>
      <c r="BY742" s="369"/>
      <c r="BZ742" s="369"/>
      <c r="CA742" s="369"/>
      <c r="CB742" s="369"/>
      <c r="CC742" s="369"/>
      <c r="CD742" s="369"/>
      <c r="CE742" s="369"/>
      <c r="CF742" s="369"/>
      <c r="CG742" s="369"/>
      <c r="CH742" s="369"/>
      <c r="CI742" s="369"/>
      <c r="CJ742" s="369"/>
      <c r="CK742" s="369"/>
      <c r="CL742" s="369"/>
      <c r="CM742" s="369"/>
      <c r="CN742" s="369"/>
      <c r="CO742" s="369"/>
      <c r="CP742" s="369"/>
      <c r="CQ742" s="369"/>
      <c r="CR742" s="369"/>
      <c r="CS742" s="369"/>
    </row>
    <row r="743" spans="1:97" s="22" customFormat="1">
      <c r="A743"/>
      <c r="B743" s="36"/>
      <c r="C743" s="36"/>
      <c r="D743" s="36"/>
      <c r="E743" s="36"/>
      <c r="F743" s="36"/>
      <c r="G743" s="36"/>
      <c r="H743" s="36"/>
      <c r="I743" s="36"/>
      <c r="J743" s="36"/>
      <c r="K743" s="36"/>
      <c r="L743" s="36"/>
      <c r="M743" s="36"/>
      <c r="N743" s="36"/>
      <c r="O743" s="36"/>
      <c r="P743" s="36"/>
      <c r="Q743" s="36"/>
      <c r="R743" s="36"/>
      <c r="S743" s="36"/>
      <c r="T743" s="36"/>
      <c r="U743" s="36"/>
      <c r="V743" s="36"/>
      <c r="W743" s="36"/>
      <c r="X743" s="36"/>
      <c r="Y743" s="36"/>
      <c r="Z743" s="36"/>
      <c r="AA743" s="36"/>
      <c r="AB743" s="36"/>
      <c r="AD743" s="36"/>
      <c r="AE743" s="59"/>
      <c r="AF743" s="59"/>
      <c r="AG743" s="36"/>
      <c r="BT743" s="267"/>
      <c r="BV743" s="282"/>
      <c r="BW743" s="369"/>
      <c r="BX743" s="369"/>
      <c r="BY743" s="369"/>
      <c r="BZ743" s="369"/>
      <c r="CA743" s="369"/>
      <c r="CB743" s="369"/>
      <c r="CC743" s="369"/>
      <c r="CD743" s="369"/>
      <c r="CE743" s="369"/>
      <c r="CF743" s="369"/>
      <c r="CG743" s="369"/>
      <c r="CH743" s="369"/>
      <c r="CI743" s="369"/>
      <c r="CJ743" s="369"/>
      <c r="CK743" s="369"/>
      <c r="CL743" s="369"/>
      <c r="CM743" s="369"/>
      <c r="CN743" s="369"/>
      <c r="CO743" s="369"/>
      <c r="CP743" s="369"/>
      <c r="CQ743" s="369"/>
      <c r="CR743" s="369"/>
      <c r="CS743" s="369"/>
    </row>
    <row r="744" spans="1:97" s="22" customFormat="1">
      <c r="A744"/>
      <c r="B744" s="36"/>
      <c r="C744" s="36"/>
      <c r="D744" s="36"/>
      <c r="E744" s="36"/>
      <c r="F744" s="36"/>
      <c r="G744" s="36"/>
      <c r="H744" s="36"/>
      <c r="I744" s="36"/>
      <c r="J744" s="36"/>
      <c r="K744" s="36"/>
      <c r="L744" s="36"/>
      <c r="M744" s="36"/>
      <c r="N744" s="36"/>
      <c r="O744" s="36"/>
      <c r="P744" s="36"/>
      <c r="Q744" s="36"/>
      <c r="R744" s="36"/>
      <c r="S744" s="36"/>
      <c r="T744" s="36"/>
      <c r="U744" s="36"/>
      <c r="V744" s="36"/>
      <c r="W744" s="36"/>
      <c r="X744" s="36"/>
      <c r="Y744" s="36"/>
      <c r="Z744" s="36"/>
      <c r="AA744" s="36"/>
      <c r="AB744" s="36"/>
      <c r="AD744" s="36"/>
      <c r="AE744" s="59"/>
      <c r="AF744" s="59"/>
      <c r="AG744" s="36"/>
      <c r="BT744" s="267"/>
      <c r="BV744" s="282"/>
      <c r="BW744" s="369"/>
      <c r="BX744" s="369"/>
      <c r="BY744" s="369"/>
      <c r="BZ744" s="369"/>
      <c r="CA744" s="369"/>
      <c r="CB744" s="369"/>
      <c r="CC744" s="369"/>
      <c r="CD744" s="369"/>
      <c r="CE744" s="369"/>
      <c r="CF744" s="369"/>
      <c r="CG744" s="369"/>
      <c r="CH744" s="369"/>
      <c r="CI744" s="369"/>
      <c r="CJ744" s="369"/>
      <c r="CK744" s="369"/>
      <c r="CL744" s="369"/>
      <c r="CM744" s="369"/>
      <c r="CN744" s="369"/>
      <c r="CO744" s="369"/>
      <c r="CP744" s="369"/>
      <c r="CQ744" s="369"/>
      <c r="CR744" s="369"/>
      <c r="CS744" s="369"/>
    </row>
    <row r="745" spans="1:97" s="22" customFormat="1">
      <c r="A745"/>
      <c r="B745" s="36"/>
      <c r="C745" s="36"/>
      <c r="D745" s="36"/>
      <c r="E745" s="36"/>
      <c r="F745" s="36"/>
      <c r="G745" s="36"/>
      <c r="H745" s="36"/>
      <c r="I745" s="36"/>
      <c r="J745" s="36"/>
      <c r="K745" s="36"/>
      <c r="L745" s="36"/>
      <c r="M745" s="36"/>
      <c r="N745" s="36"/>
      <c r="O745" s="36"/>
      <c r="P745" s="36"/>
      <c r="Q745" s="36"/>
      <c r="R745" s="36"/>
      <c r="S745" s="36"/>
      <c r="T745" s="36"/>
      <c r="U745" s="36"/>
      <c r="V745" s="36"/>
      <c r="W745" s="36"/>
      <c r="X745" s="36"/>
      <c r="Y745" s="36"/>
      <c r="Z745" s="36"/>
      <c r="AA745" s="36"/>
      <c r="AB745" s="36"/>
      <c r="AD745" s="36"/>
      <c r="AE745" s="59"/>
      <c r="AF745" s="59"/>
      <c r="AG745" s="36"/>
      <c r="BT745" s="267"/>
      <c r="BV745" s="282"/>
      <c r="BW745" s="369"/>
      <c r="BX745" s="369"/>
      <c r="BY745" s="369"/>
      <c r="BZ745" s="369"/>
      <c r="CA745" s="369"/>
      <c r="CB745" s="369"/>
      <c r="CC745" s="369"/>
      <c r="CD745" s="369"/>
      <c r="CE745" s="369"/>
      <c r="CF745" s="369"/>
      <c r="CG745" s="369"/>
      <c r="CH745" s="369"/>
      <c r="CI745" s="369"/>
      <c r="CJ745" s="369"/>
      <c r="CK745" s="369"/>
      <c r="CL745" s="369"/>
      <c r="CM745" s="369"/>
      <c r="CN745" s="369"/>
      <c r="CO745" s="369"/>
      <c r="CP745" s="369"/>
      <c r="CQ745" s="369"/>
      <c r="CR745" s="369"/>
      <c r="CS745" s="369"/>
    </row>
    <row r="746" spans="1:97" s="22" customFormat="1">
      <c r="A746"/>
      <c r="B746" s="36"/>
      <c r="C746" s="36"/>
      <c r="D746" s="36"/>
      <c r="E746" s="36"/>
      <c r="F746" s="36"/>
      <c r="G746" s="36"/>
      <c r="H746" s="36"/>
      <c r="I746" s="36"/>
      <c r="J746" s="36"/>
      <c r="K746" s="36"/>
      <c r="L746" s="36"/>
      <c r="M746" s="36"/>
      <c r="N746" s="36"/>
      <c r="O746" s="36"/>
      <c r="P746" s="36"/>
      <c r="Q746" s="36"/>
      <c r="R746" s="36"/>
      <c r="S746" s="36"/>
      <c r="T746" s="36"/>
      <c r="U746" s="36"/>
      <c r="V746" s="36"/>
      <c r="W746" s="36"/>
      <c r="X746" s="36"/>
      <c r="Y746" s="36"/>
      <c r="Z746" s="36"/>
      <c r="AA746" s="36"/>
      <c r="AB746" s="36"/>
      <c r="AD746" s="36"/>
      <c r="AE746" s="59"/>
      <c r="AF746" s="59"/>
      <c r="AG746" s="36"/>
      <c r="BT746" s="267"/>
      <c r="BV746" s="282"/>
      <c r="BW746" s="369"/>
      <c r="BX746" s="369"/>
      <c r="BY746" s="369"/>
      <c r="BZ746" s="369"/>
      <c r="CA746" s="369"/>
      <c r="CB746" s="369"/>
      <c r="CC746" s="369"/>
      <c r="CD746" s="369"/>
      <c r="CE746" s="369"/>
      <c r="CF746" s="369"/>
      <c r="CG746" s="369"/>
      <c r="CH746" s="369"/>
      <c r="CI746" s="369"/>
      <c r="CJ746" s="369"/>
      <c r="CK746" s="369"/>
      <c r="CL746" s="369"/>
      <c r="CM746" s="369"/>
      <c r="CN746" s="369"/>
      <c r="CO746" s="369"/>
      <c r="CP746" s="369"/>
      <c r="CQ746" s="369"/>
      <c r="CR746" s="369"/>
      <c r="CS746" s="369"/>
    </row>
    <row r="747" spans="1:97" s="22" customFormat="1">
      <c r="A747"/>
      <c r="B747" s="36"/>
      <c r="C747" s="36"/>
      <c r="D747" s="36"/>
      <c r="E747" s="36"/>
      <c r="F747" s="36"/>
      <c r="G747" s="36"/>
      <c r="H747" s="36"/>
      <c r="I747" s="36"/>
      <c r="J747" s="36"/>
      <c r="K747" s="36"/>
      <c r="L747" s="36"/>
      <c r="M747" s="36"/>
      <c r="N747" s="36"/>
      <c r="O747" s="36"/>
      <c r="P747" s="36"/>
      <c r="Q747" s="36"/>
      <c r="R747" s="36"/>
      <c r="S747" s="36"/>
      <c r="T747" s="36"/>
      <c r="U747" s="36"/>
      <c r="V747" s="36"/>
      <c r="W747" s="36"/>
      <c r="X747" s="36"/>
      <c r="Y747" s="36"/>
      <c r="Z747" s="36"/>
      <c r="AA747" s="36"/>
      <c r="AB747" s="36"/>
      <c r="AD747" s="36"/>
      <c r="AE747" s="59"/>
      <c r="AF747" s="59"/>
      <c r="AG747" s="36"/>
      <c r="BT747" s="267"/>
      <c r="BV747" s="282"/>
      <c r="BW747" s="369"/>
      <c r="BX747" s="369"/>
      <c r="BY747" s="369"/>
      <c r="BZ747" s="369"/>
      <c r="CA747" s="369"/>
      <c r="CB747" s="369"/>
      <c r="CC747" s="369"/>
      <c r="CD747" s="369"/>
      <c r="CE747" s="369"/>
      <c r="CF747" s="369"/>
      <c r="CG747" s="369"/>
      <c r="CH747" s="369"/>
      <c r="CI747" s="369"/>
      <c r="CJ747" s="369"/>
      <c r="CK747" s="369"/>
      <c r="CL747" s="369"/>
      <c r="CM747" s="369"/>
      <c r="CN747" s="369"/>
      <c r="CO747" s="369"/>
      <c r="CP747" s="369"/>
      <c r="CQ747" s="369"/>
      <c r="CR747" s="369"/>
      <c r="CS747" s="369"/>
    </row>
    <row r="748" spans="1:97" s="22" customFormat="1">
      <c r="A748"/>
      <c r="B748" s="36"/>
      <c r="C748" s="36"/>
      <c r="D748" s="36"/>
      <c r="E748" s="36"/>
      <c r="F748" s="36"/>
      <c r="G748" s="36"/>
      <c r="H748" s="36"/>
      <c r="I748" s="36"/>
      <c r="J748" s="36"/>
      <c r="K748" s="36"/>
      <c r="L748" s="36"/>
      <c r="M748" s="36"/>
      <c r="N748" s="36"/>
      <c r="O748" s="36"/>
      <c r="P748" s="36"/>
      <c r="Q748" s="36"/>
      <c r="R748" s="36"/>
      <c r="S748" s="36"/>
      <c r="T748" s="36"/>
      <c r="U748" s="36"/>
      <c r="V748" s="36"/>
      <c r="W748" s="36"/>
      <c r="X748" s="36"/>
      <c r="Y748" s="36"/>
      <c r="Z748" s="36"/>
      <c r="AA748" s="36"/>
      <c r="AB748" s="36"/>
      <c r="AD748" s="36"/>
      <c r="AE748" s="59"/>
      <c r="AF748" s="59"/>
      <c r="AG748" s="36"/>
      <c r="BT748" s="267"/>
      <c r="BV748" s="282"/>
      <c r="BW748" s="369"/>
      <c r="BX748" s="369"/>
      <c r="BY748" s="369"/>
      <c r="BZ748" s="369"/>
      <c r="CA748" s="369"/>
      <c r="CB748" s="369"/>
      <c r="CC748" s="369"/>
      <c r="CD748" s="369"/>
      <c r="CE748" s="369"/>
      <c r="CF748" s="369"/>
      <c r="CG748" s="369"/>
      <c r="CH748" s="369"/>
      <c r="CI748" s="369"/>
      <c r="CJ748" s="369"/>
      <c r="CK748" s="369"/>
      <c r="CL748" s="369"/>
      <c r="CM748" s="369"/>
      <c r="CN748" s="369"/>
      <c r="CO748" s="369"/>
      <c r="CP748" s="369"/>
      <c r="CQ748" s="369"/>
      <c r="CR748" s="369"/>
      <c r="CS748" s="369"/>
    </row>
    <row r="749" spans="1:97" s="22" customFormat="1">
      <c r="A749"/>
      <c r="B749" s="36"/>
      <c r="C749" s="36"/>
      <c r="D749" s="36"/>
      <c r="E749" s="36"/>
      <c r="F749" s="36"/>
      <c r="G749" s="36"/>
      <c r="H749" s="36"/>
      <c r="I749" s="36"/>
      <c r="J749" s="36"/>
      <c r="K749" s="36"/>
      <c r="L749" s="36"/>
      <c r="M749" s="36"/>
      <c r="N749" s="36"/>
      <c r="O749" s="36"/>
      <c r="P749" s="36"/>
      <c r="Q749" s="36"/>
      <c r="R749" s="36"/>
      <c r="S749" s="36"/>
      <c r="T749" s="36"/>
      <c r="U749" s="36"/>
      <c r="V749" s="36"/>
      <c r="W749" s="36"/>
      <c r="X749" s="36"/>
      <c r="Y749" s="36"/>
      <c r="Z749" s="36"/>
      <c r="AA749" s="36"/>
      <c r="AB749" s="36"/>
      <c r="AD749" s="36"/>
      <c r="AE749" s="59"/>
      <c r="AF749" s="59"/>
      <c r="AG749" s="36"/>
      <c r="BT749" s="267"/>
      <c r="BV749" s="282"/>
      <c r="BW749" s="369"/>
      <c r="BX749" s="369"/>
      <c r="BY749" s="369"/>
      <c r="BZ749" s="369"/>
      <c r="CA749" s="369"/>
      <c r="CB749" s="369"/>
      <c r="CC749" s="369"/>
      <c r="CD749" s="369"/>
      <c r="CE749" s="369"/>
      <c r="CF749" s="369"/>
      <c r="CG749" s="369"/>
      <c r="CH749" s="369"/>
      <c r="CI749" s="369"/>
      <c r="CJ749" s="369"/>
      <c r="CK749" s="369"/>
      <c r="CL749" s="369"/>
      <c r="CM749" s="369"/>
      <c r="CN749" s="369"/>
      <c r="CO749" s="369"/>
      <c r="CP749" s="369"/>
      <c r="CQ749" s="369"/>
      <c r="CR749" s="369"/>
      <c r="CS749" s="369"/>
    </row>
    <row r="750" spans="1:97" s="22" customFormat="1">
      <c r="A750"/>
      <c r="B750" s="36"/>
      <c r="C750" s="36"/>
      <c r="D750" s="36"/>
      <c r="E750" s="36"/>
      <c r="F750" s="36"/>
      <c r="G750" s="36"/>
      <c r="H750" s="36"/>
      <c r="I750" s="36"/>
      <c r="J750" s="36"/>
      <c r="K750" s="36"/>
      <c r="L750" s="36"/>
      <c r="M750" s="36"/>
      <c r="N750" s="36"/>
      <c r="O750" s="36"/>
      <c r="P750" s="36"/>
      <c r="Q750" s="36"/>
      <c r="R750" s="36"/>
      <c r="S750" s="36"/>
      <c r="T750" s="36"/>
      <c r="U750" s="36"/>
      <c r="V750" s="36"/>
      <c r="W750" s="36"/>
      <c r="X750" s="36"/>
      <c r="Y750" s="36"/>
      <c r="Z750" s="36"/>
      <c r="AA750" s="36"/>
      <c r="AB750" s="36"/>
      <c r="AD750" s="36"/>
      <c r="AE750" s="59"/>
      <c r="AF750" s="59"/>
      <c r="AG750" s="36"/>
      <c r="BT750" s="267"/>
      <c r="BV750" s="282"/>
      <c r="BW750" s="369"/>
      <c r="BX750" s="369"/>
      <c r="BY750" s="369"/>
      <c r="BZ750" s="369"/>
      <c r="CA750" s="369"/>
      <c r="CB750" s="369"/>
      <c r="CC750" s="369"/>
      <c r="CD750" s="369"/>
      <c r="CE750" s="369"/>
      <c r="CF750" s="369"/>
      <c r="CG750" s="369"/>
      <c r="CH750" s="369"/>
      <c r="CI750" s="369"/>
      <c r="CJ750" s="369"/>
      <c r="CK750" s="369"/>
      <c r="CL750" s="369"/>
      <c r="CM750" s="369"/>
      <c r="CN750" s="369"/>
      <c r="CO750" s="369"/>
      <c r="CP750" s="369"/>
      <c r="CQ750" s="369"/>
      <c r="CR750" s="369"/>
      <c r="CS750" s="369"/>
    </row>
    <row r="751" spans="1:97" s="22" customFormat="1">
      <c r="A751"/>
      <c r="B751" s="36"/>
      <c r="C751" s="36"/>
      <c r="D751" s="36"/>
      <c r="E751" s="36"/>
      <c r="F751" s="36"/>
      <c r="G751" s="36"/>
      <c r="H751" s="36"/>
      <c r="I751" s="36"/>
      <c r="J751" s="36"/>
      <c r="K751" s="36"/>
      <c r="L751" s="36"/>
      <c r="M751" s="36"/>
      <c r="N751" s="36"/>
      <c r="O751" s="36"/>
      <c r="P751" s="36"/>
      <c r="Q751" s="36"/>
      <c r="R751" s="36"/>
      <c r="S751" s="36"/>
      <c r="T751" s="36"/>
      <c r="U751" s="36"/>
      <c r="V751" s="36"/>
      <c r="W751" s="36"/>
      <c r="X751" s="36"/>
      <c r="Y751" s="36"/>
      <c r="Z751" s="36"/>
      <c r="AA751" s="36"/>
      <c r="AB751" s="36"/>
      <c r="AD751" s="36"/>
      <c r="AE751" s="59"/>
      <c r="AF751" s="59"/>
      <c r="AG751" s="36"/>
      <c r="BT751" s="267"/>
      <c r="BV751" s="282"/>
      <c r="BW751" s="369"/>
      <c r="BX751" s="369"/>
      <c r="BY751" s="369"/>
      <c r="BZ751" s="369"/>
      <c r="CA751" s="369"/>
      <c r="CB751" s="369"/>
      <c r="CC751" s="369"/>
      <c r="CD751" s="369"/>
      <c r="CE751" s="369"/>
      <c r="CF751" s="369"/>
      <c r="CG751" s="369"/>
      <c r="CH751" s="369"/>
      <c r="CI751" s="369"/>
      <c r="CJ751" s="369"/>
      <c r="CK751" s="369"/>
      <c r="CL751" s="369"/>
      <c r="CM751" s="369"/>
      <c r="CN751" s="369"/>
      <c r="CO751" s="369"/>
      <c r="CP751" s="369"/>
      <c r="CQ751" s="369"/>
      <c r="CR751" s="369"/>
      <c r="CS751" s="369"/>
    </row>
    <row r="752" spans="1:97" s="22" customFormat="1">
      <c r="A752"/>
      <c r="B752" s="36"/>
      <c r="C752" s="36"/>
      <c r="D752" s="36"/>
      <c r="E752" s="36"/>
      <c r="F752" s="36"/>
      <c r="G752" s="36"/>
      <c r="H752" s="36"/>
      <c r="I752" s="36"/>
      <c r="J752" s="36"/>
      <c r="K752" s="36"/>
      <c r="L752" s="36"/>
      <c r="M752" s="36"/>
      <c r="N752" s="36"/>
      <c r="O752" s="36"/>
      <c r="P752" s="36"/>
      <c r="Q752" s="36"/>
      <c r="R752" s="36"/>
      <c r="S752" s="36"/>
      <c r="T752" s="36"/>
      <c r="U752" s="36"/>
      <c r="V752" s="36"/>
      <c r="W752" s="36"/>
      <c r="X752" s="36"/>
      <c r="Y752" s="36"/>
      <c r="Z752" s="36"/>
      <c r="AA752" s="36"/>
      <c r="AB752" s="36"/>
      <c r="AD752" s="36"/>
      <c r="AE752" s="59"/>
      <c r="AF752" s="59"/>
      <c r="AG752" s="36"/>
      <c r="BT752" s="267"/>
      <c r="BV752" s="282"/>
      <c r="BW752" s="369"/>
      <c r="BX752" s="369"/>
      <c r="BY752" s="369"/>
      <c r="BZ752" s="369"/>
      <c r="CA752" s="369"/>
      <c r="CB752" s="369"/>
      <c r="CC752" s="369"/>
      <c r="CD752" s="369"/>
      <c r="CE752" s="369"/>
      <c r="CF752" s="369"/>
      <c r="CG752" s="369"/>
      <c r="CH752" s="369"/>
      <c r="CI752" s="369"/>
      <c r="CJ752" s="369"/>
      <c r="CK752" s="369"/>
      <c r="CL752" s="369"/>
      <c r="CM752" s="369"/>
      <c r="CN752" s="369"/>
      <c r="CO752" s="369"/>
      <c r="CP752" s="369"/>
      <c r="CQ752" s="369"/>
      <c r="CR752" s="369"/>
      <c r="CS752" s="369"/>
    </row>
    <row r="753" spans="1:97" s="22" customFormat="1">
      <c r="A753"/>
      <c r="B753" s="36"/>
      <c r="C753" s="36"/>
      <c r="D753" s="36"/>
      <c r="E753" s="36"/>
      <c r="F753" s="36"/>
      <c r="G753" s="36"/>
      <c r="H753" s="36"/>
      <c r="I753" s="36"/>
      <c r="J753" s="36"/>
      <c r="K753" s="36"/>
      <c r="L753" s="36"/>
      <c r="M753" s="36"/>
      <c r="N753" s="36"/>
      <c r="O753" s="36"/>
      <c r="P753" s="36"/>
      <c r="Q753" s="36"/>
      <c r="R753" s="36"/>
      <c r="S753" s="36"/>
      <c r="T753" s="36"/>
      <c r="U753" s="36"/>
      <c r="V753" s="36"/>
      <c r="W753" s="36"/>
      <c r="X753" s="36"/>
      <c r="Y753" s="36"/>
      <c r="Z753" s="36"/>
      <c r="AA753" s="36"/>
      <c r="AB753" s="36"/>
      <c r="AD753" s="36"/>
      <c r="AE753" s="59"/>
      <c r="AF753" s="59"/>
      <c r="AG753" s="36"/>
      <c r="BT753" s="267"/>
      <c r="BV753" s="282"/>
      <c r="BW753" s="369"/>
      <c r="BX753" s="369"/>
      <c r="BY753" s="369"/>
      <c r="BZ753" s="369"/>
      <c r="CA753" s="369"/>
      <c r="CB753" s="369"/>
      <c r="CC753" s="369"/>
      <c r="CD753" s="369"/>
      <c r="CE753" s="369"/>
      <c r="CF753" s="369"/>
      <c r="CG753" s="369"/>
      <c r="CH753" s="369"/>
      <c r="CI753" s="369"/>
      <c r="CJ753" s="369"/>
      <c r="CK753" s="369"/>
      <c r="CL753" s="369"/>
      <c r="CM753" s="369"/>
      <c r="CN753" s="369"/>
      <c r="CO753" s="369"/>
      <c r="CP753" s="369"/>
      <c r="CQ753" s="369"/>
      <c r="CR753" s="369"/>
      <c r="CS753" s="369"/>
    </row>
    <row r="754" spans="1:97" s="22" customFormat="1">
      <c r="A754"/>
      <c r="B754" s="36"/>
      <c r="C754" s="36"/>
      <c r="D754" s="36"/>
      <c r="E754" s="36"/>
      <c r="F754" s="36"/>
      <c r="G754" s="36"/>
      <c r="H754" s="36"/>
      <c r="I754" s="36"/>
      <c r="J754" s="36"/>
      <c r="K754" s="36"/>
      <c r="L754" s="36"/>
      <c r="M754" s="36"/>
      <c r="N754" s="36"/>
      <c r="O754" s="36"/>
      <c r="P754" s="36"/>
      <c r="Q754" s="36"/>
      <c r="R754" s="36"/>
      <c r="S754" s="36"/>
      <c r="T754" s="36"/>
      <c r="U754" s="36"/>
      <c r="V754" s="36"/>
      <c r="W754" s="36"/>
      <c r="X754" s="36"/>
      <c r="Y754" s="36"/>
      <c r="Z754" s="36"/>
      <c r="AA754" s="36"/>
      <c r="AB754" s="36"/>
      <c r="AD754" s="36"/>
      <c r="AE754" s="59"/>
      <c r="AF754" s="59"/>
      <c r="AG754" s="36"/>
      <c r="BT754" s="267"/>
      <c r="BV754" s="282"/>
      <c r="BW754" s="369"/>
      <c r="BX754" s="369"/>
      <c r="BY754" s="369"/>
      <c r="BZ754" s="369"/>
      <c r="CA754" s="369"/>
      <c r="CB754" s="369"/>
      <c r="CC754" s="369"/>
      <c r="CD754" s="369"/>
      <c r="CE754" s="369"/>
      <c r="CF754" s="369"/>
      <c r="CG754" s="369"/>
      <c r="CH754" s="369"/>
      <c r="CI754" s="369"/>
      <c r="CJ754" s="369"/>
      <c r="CK754" s="369"/>
      <c r="CL754" s="369"/>
      <c r="CM754" s="369"/>
      <c r="CN754" s="369"/>
      <c r="CO754" s="369"/>
      <c r="CP754" s="369"/>
      <c r="CQ754" s="369"/>
      <c r="CR754" s="369"/>
      <c r="CS754" s="369"/>
    </row>
    <row r="755" spans="1:97" s="22" customFormat="1">
      <c r="A755"/>
      <c r="B755" s="36"/>
      <c r="C755" s="36"/>
      <c r="D755" s="36"/>
      <c r="E755" s="36"/>
      <c r="F755" s="36"/>
      <c r="G755" s="36"/>
      <c r="H755" s="36"/>
      <c r="I755" s="36"/>
      <c r="J755" s="36"/>
      <c r="K755" s="36"/>
      <c r="L755" s="36"/>
      <c r="M755" s="36"/>
      <c r="N755" s="36"/>
      <c r="O755" s="36"/>
      <c r="P755" s="36"/>
      <c r="Q755" s="36"/>
      <c r="R755" s="36"/>
      <c r="S755" s="36"/>
      <c r="T755" s="36"/>
      <c r="U755" s="36"/>
      <c r="V755" s="36"/>
      <c r="W755" s="36"/>
      <c r="X755" s="36"/>
      <c r="Y755" s="36"/>
      <c r="Z755" s="36"/>
      <c r="AA755" s="36"/>
      <c r="AB755" s="36"/>
      <c r="AD755" s="36"/>
      <c r="AE755" s="59"/>
      <c r="AF755" s="59"/>
      <c r="AG755" s="36"/>
      <c r="BT755" s="267"/>
      <c r="BV755" s="282"/>
      <c r="BW755" s="369"/>
      <c r="BX755" s="369"/>
      <c r="BY755" s="369"/>
      <c r="BZ755" s="369"/>
      <c r="CA755" s="369"/>
      <c r="CB755" s="369"/>
      <c r="CC755" s="369"/>
      <c r="CD755" s="369"/>
      <c r="CE755" s="369"/>
      <c r="CF755" s="369"/>
      <c r="CG755" s="369"/>
      <c r="CH755" s="369"/>
      <c r="CI755" s="369"/>
      <c r="CJ755" s="369"/>
      <c r="CK755" s="369"/>
      <c r="CL755" s="369"/>
      <c r="CM755" s="369"/>
      <c r="CN755" s="369"/>
      <c r="CO755" s="369"/>
      <c r="CP755" s="369"/>
      <c r="CQ755" s="369"/>
      <c r="CR755" s="369"/>
      <c r="CS755" s="369"/>
    </row>
    <row r="756" spans="1:97" s="22" customFormat="1">
      <c r="A756"/>
      <c r="B756" s="36"/>
      <c r="C756" s="36"/>
      <c r="D756" s="36"/>
      <c r="E756" s="36"/>
      <c r="F756" s="36"/>
      <c r="G756" s="36"/>
      <c r="H756" s="36"/>
      <c r="I756" s="36"/>
      <c r="J756" s="36"/>
      <c r="K756" s="36"/>
      <c r="L756" s="36"/>
      <c r="M756" s="36"/>
      <c r="N756" s="36"/>
      <c r="O756" s="36"/>
      <c r="P756" s="36"/>
      <c r="Q756" s="36"/>
      <c r="R756" s="36"/>
      <c r="S756" s="36"/>
      <c r="T756" s="36"/>
      <c r="U756" s="36"/>
      <c r="V756" s="36"/>
      <c r="W756" s="36"/>
      <c r="X756" s="36"/>
      <c r="Y756" s="36"/>
      <c r="Z756" s="36"/>
      <c r="AA756" s="36"/>
      <c r="AB756" s="36"/>
      <c r="AD756" s="36"/>
      <c r="AE756" s="59"/>
      <c r="AF756" s="59"/>
      <c r="AG756" s="36"/>
      <c r="BT756" s="267"/>
      <c r="BV756" s="282"/>
      <c r="BW756" s="369"/>
      <c r="BX756" s="369"/>
      <c r="BY756" s="369"/>
      <c r="BZ756" s="369"/>
      <c r="CA756" s="369"/>
      <c r="CB756" s="369"/>
      <c r="CC756" s="369"/>
      <c r="CD756" s="369"/>
      <c r="CE756" s="369"/>
      <c r="CF756" s="369"/>
      <c r="CG756" s="369"/>
      <c r="CH756" s="369"/>
      <c r="CI756" s="369"/>
      <c r="CJ756" s="369"/>
      <c r="CK756" s="369"/>
      <c r="CL756" s="369"/>
      <c r="CM756" s="369"/>
      <c r="CN756" s="369"/>
      <c r="CO756" s="369"/>
      <c r="CP756" s="369"/>
      <c r="CQ756" s="369"/>
      <c r="CR756" s="369"/>
      <c r="CS756" s="369"/>
    </row>
    <row r="757" spans="1:97" s="22" customFormat="1">
      <c r="A757"/>
      <c r="B757" s="36"/>
      <c r="C757" s="36"/>
      <c r="D757" s="36"/>
      <c r="E757" s="36"/>
      <c r="F757" s="36"/>
      <c r="G757" s="36"/>
      <c r="H757" s="36"/>
      <c r="I757" s="36"/>
      <c r="J757" s="36"/>
      <c r="K757" s="36"/>
      <c r="L757" s="36"/>
      <c r="M757" s="36"/>
      <c r="N757" s="36"/>
      <c r="O757" s="36"/>
      <c r="P757" s="36"/>
      <c r="Q757" s="36"/>
      <c r="R757" s="36"/>
      <c r="S757" s="36"/>
      <c r="T757" s="36"/>
      <c r="U757" s="36"/>
      <c r="V757" s="36"/>
      <c r="W757" s="36"/>
      <c r="X757" s="36"/>
      <c r="Y757" s="36"/>
      <c r="Z757" s="36"/>
      <c r="AA757" s="36"/>
      <c r="AB757" s="36"/>
      <c r="AD757" s="36"/>
      <c r="AE757" s="59"/>
      <c r="AF757" s="59"/>
      <c r="AG757" s="36"/>
      <c r="BT757" s="267"/>
      <c r="BV757" s="282"/>
      <c r="BW757" s="369"/>
      <c r="BX757" s="369"/>
      <c r="BY757" s="369"/>
      <c r="BZ757" s="369"/>
      <c r="CA757" s="369"/>
      <c r="CB757" s="369"/>
      <c r="CC757" s="369"/>
      <c r="CD757" s="369"/>
      <c r="CE757" s="369"/>
      <c r="CF757" s="369"/>
      <c r="CG757" s="369"/>
      <c r="CH757" s="369"/>
      <c r="CI757" s="369"/>
      <c r="CJ757" s="369"/>
      <c r="CK757" s="369"/>
      <c r="CL757" s="369"/>
      <c r="CM757" s="369"/>
      <c r="CN757" s="369"/>
      <c r="CO757" s="369"/>
      <c r="CP757" s="369"/>
      <c r="CQ757" s="369"/>
      <c r="CR757" s="369"/>
      <c r="CS757" s="369"/>
    </row>
    <row r="758" spans="1:97" s="22" customFormat="1">
      <c r="A758"/>
      <c r="B758" s="36"/>
      <c r="C758" s="36"/>
      <c r="D758" s="36"/>
      <c r="E758" s="36"/>
      <c r="F758" s="36"/>
      <c r="G758" s="36"/>
      <c r="H758" s="36"/>
      <c r="I758" s="36"/>
      <c r="J758" s="36"/>
      <c r="K758" s="36"/>
      <c r="L758" s="36"/>
      <c r="M758" s="36"/>
      <c r="N758" s="36"/>
      <c r="O758" s="36"/>
      <c r="P758" s="36"/>
      <c r="Q758" s="36"/>
      <c r="R758" s="36"/>
      <c r="S758" s="36"/>
      <c r="T758" s="36"/>
      <c r="U758" s="36"/>
      <c r="V758" s="36"/>
      <c r="W758" s="36"/>
      <c r="X758" s="36"/>
      <c r="Y758" s="36"/>
      <c r="Z758" s="36"/>
      <c r="AA758" s="36"/>
      <c r="AB758" s="36"/>
      <c r="AD758" s="36"/>
      <c r="AE758" s="59"/>
      <c r="AF758" s="59"/>
      <c r="AG758" s="36"/>
      <c r="BT758" s="267"/>
      <c r="BV758" s="282"/>
      <c r="BW758" s="369"/>
      <c r="BX758" s="369"/>
      <c r="BY758" s="369"/>
      <c r="BZ758" s="369"/>
      <c r="CA758" s="369"/>
      <c r="CB758" s="369"/>
      <c r="CC758" s="369"/>
      <c r="CD758" s="369"/>
      <c r="CE758" s="369"/>
      <c r="CF758" s="369"/>
      <c r="CG758" s="369"/>
      <c r="CH758" s="369"/>
      <c r="CI758" s="369"/>
      <c r="CJ758" s="369"/>
      <c r="CK758" s="369"/>
      <c r="CL758" s="369"/>
      <c r="CM758" s="369"/>
      <c r="CN758" s="369"/>
      <c r="CO758" s="369"/>
      <c r="CP758" s="369"/>
      <c r="CQ758" s="369"/>
      <c r="CR758" s="369"/>
      <c r="CS758" s="369"/>
    </row>
    <row r="759" spans="1:97" s="22" customFormat="1">
      <c r="A759"/>
      <c r="B759" s="36"/>
      <c r="C759" s="36"/>
      <c r="D759" s="36"/>
      <c r="E759" s="36"/>
      <c r="F759" s="36"/>
      <c r="G759" s="36"/>
      <c r="H759" s="36"/>
      <c r="I759" s="36"/>
      <c r="J759" s="36"/>
      <c r="K759" s="36"/>
      <c r="L759" s="36"/>
      <c r="M759" s="36"/>
      <c r="N759" s="36"/>
      <c r="O759" s="36"/>
      <c r="P759" s="36"/>
      <c r="Q759" s="36"/>
      <c r="R759" s="36"/>
      <c r="S759" s="36"/>
      <c r="T759" s="36"/>
      <c r="U759" s="36"/>
      <c r="V759" s="36"/>
      <c r="W759" s="36"/>
      <c r="X759" s="36"/>
      <c r="Y759" s="36"/>
      <c r="Z759" s="36"/>
      <c r="AA759" s="36"/>
      <c r="AB759" s="36"/>
      <c r="AD759" s="36"/>
      <c r="AE759" s="59"/>
      <c r="AF759" s="59"/>
      <c r="AG759" s="36"/>
      <c r="BT759" s="267"/>
      <c r="BV759" s="282"/>
      <c r="BW759" s="369"/>
      <c r="BX759" s="369"/>
      <c r="BY759" s="369"/>
      <c r="BZ759" s="369"/>
      <c r="CA759" s="369"/>
      <c r="CB759" s="369"/>
      <c r="CC759" s="369"/>
      <c r="CD759" s="369"/>
      <c r="CE759" s="369"/>
      <c r="CF759" s="369"/>
      <c r="CG759" s="369"/>
      <c r="CH759" s="369"/>
      <c r="CI759" s="369"/>
      <c r="CJ759" s="369"/>
      <c r="CK759" s="369"/>
      <c r="CL759" s="369"/>
      <c r="CM759" s="369"/>
      <c r="CN759" s="369"/>
      <c r="CO759" s="369"/>
      <c r="CP759" s="369"/>
      <c r="CQ759" s="369"/>
      <c r="CR759" s="369"/>
      <c r="CS759" s="369"/>
    </row>
    <row r="760" spans="1:97" s="22" customFormat="1">
      <c r="A760"/>
      <c r="B760" s="36"/>
      <c r="C760" s="36"/>
      <c r="D760" s="36"/>
      <c r="E760" s="36"/>
      <c r="F760" s="36"/>
      <c r="G760" s="36"/>
      <c r="H760" s="36"/>
      <c r="I760" s="36"/>
      <c r="J760" s="36"/>
      <c r="K760" s="36"/>
      <c r="L760" s="36"/>
      <c r="M760" s="36"/>
      <c r="N760" s="36"/>
      <c r="O760" s="36"/>
      <c r="P760" s="36"/>
      <c r="Q760" s="36"/>
      <c r="R760" s="36"/>
      <c r="S760" s="36"/>
      <c r="T760" s="36"/>
      <c r="U760" s="36"/>
      <c r="V760" s="36"/>
      <c r="W760" s="36"/>
      <c r="X760" s="36"/>
      <c r="Y760" s="36"/>
      <c r="Z760" s="36"/>
      <c r="AA760" s="36"/>
      <c r="AB760" s="36"/>
      <c r="AD760" s="36"/>
      <c r="AE760" s="59"/>
      <c r="AF760" s="59"/>
      <c r="AG760" s="36"/>
      <c r="BT760" s="267"/>
      <c r="BV760" s="282"/>
      <c r="BW760" s="369"/>
      <c r="BX760" s="369"/>
      <c r="BY760" s="369"/>
      <c r="BZ760" s="369"/>
      <c r="CA760" s="369"/>
      <c r="CB760" s="369"/>
      <c r="CC760" s="369"/>
      <c r="CD760" s="369"/>
      <c r="CE760" s="369"/>
      <c r="CF760" s="369"/>
      <c r="CG760" s="369"/>
      <c r="CH760" s="369"/>
      <c r="CI760" s="369"/>
      <c r="CJ760" s="369"/>
      <c r="CK760" s="369"/>
      <c r="CL760" s="369"/>
      <c r="CM760" s="369"/>
      <c r="CN760" s="369"/>
      <c r="CO760" s="369"/>
      <c r="CP760" s="369"/>
      <c r="CQ760" s="369"/>
      <c r="CR760" s="369"/>
      <c r="CS760" s="369"/>
    </row>
    <row r="761" spans="1:97" s="22" customFormat="1">
      <c r="A761"/>
      <c r="B761" s="36"/>
      <c r="C761" s="36"/>
      <c r="D761" s="36"/>
      <c r="E761" s="36"/>
      <c r="F761" s="36"/>
      <c r="G761" s="36"/>
      <c r="H761" s="36"/>
      <c r="I761" s="36"/>
      <c r="J761" s="36"/>
      <c r="K761" s="36"/>
      <c r="L761" s="36"/>
      <c r="M761" s="36"/>
      <c r="N761" s="36"/>
      <c r="O761" s="36"/>
      <c r="P761" s="36"/>
      <c r="Q761" s="36"/>
      <c r="R761" s="36"/>
      <c r="S761" s="36"/>
      <c r="T761" s="36"/>
      <c r="U761" s="36"/>
      <c r="V761" s="36"/>
      <c r="W761" s="36"/>
      <c r="X761" s="36"/>
      <c r="Y761" s="36"/>
      <c r="Z761" s="36"/>
      <c r="AA761" s="36"/>
      <c r="AB761" s="36"/>
      <c r="AD761" s="36"/>
      <c r="AE761" s="59"/>
      <c r="AF761" s="59"/>
      <c r="AG761" s="36"/>
      <c r="BT761" s="267"/>
      <c r="BV761" s="282"/>
      <c r="BW761" s="369"/>
      <c r="BX761" s="369"/>
      <c r="BY761" s="369"/>
      <c r="BZ761" s="369"/>
      <c r="CA761" s="369"/>
      <c r="CB761" s="369"/>
      <c r="CC761" s="369"/>
      <c r="CD761" s="369"/>
      <c r="CE761" s="369"/>
      <c r="CF761" s="369"/>
      <c r="CG761" s="369"/>
      <c r="CH761" s="369"/>
      <c r="CI761" s="369"/>
      <c r="CJ761" s="369"/>
      <c r="CK761" s="369"/>
      <c r="CL761" s="369"/>
      <c r="CM761" s="369"/>
      <c r="CN761" s="369"/>
      <c r="CO761" s="369"/>
      <c r="CP761" s="369"/>
      <c r="CQ761" s="369"/>
      <c r="CR761" s="369"/>
      <c r="CS761" s="369"/>
    </row>
    <row r="762" spans="1:97" s="22" customFormat="1">
      <c r="A762"/>
      <c r="B762" s="36"/>
      <c r="C762" s="36"/>
      <c r="D762" s="36"/>
      <c r="E762" s="36"/>
      <c r="F762" s="36"/>
      <c r="G762" s="36"/>
      <c r="H762" s="36"/>
      <c r="I762" s="36"/>
      <c r="J762" s="36"/>
      <c r="K762" s="36"/>
      <c r="L762" s="36"/>
      <c r="M762" s="36"/>
      <c r="N762" s="36"/>
      <c r="O762" s="36"/>
      <c r="P762" s="36"/>
      <c r="Q762" s="36"/>
      <c r="R762" s="36"/>
      <c r="S762" s="36"/>
      <c r="T762" s="36"/>
      <c r="U762" s="36"/>
      <c r="V762" s="36"/>
      <c r="W762" s="36"/>
      <c r="X762" s="36"/>
      <c r="Y762" s="36"/>
      <c r="Z762" s="36"/>
      <c r="AA762" s="36"/>
      <c r="AB762" s="36"/>
      <c r="AD762" s="36"/>
      <c r="AE762" s="59"/>
      <c r="AF762" s="59"/>
      <c r="AG762" s="36"/>
      <c r="BT762" s="267"/>
      <c r="BV762" s="282"/>
      <c r="BW762" s="369"/>
      <c r="BX762" s="369"/>
      <c r="BY762" s="369"/>
      <c r="BZ762" s="369"/>
      <c r="CA762" s="369"/>
      <c r="CB762" s="369"/>
      <c r="CC762" s="369"/>
      <c r="CD762" s="369"/>
      <c r="CE762" s="369"/>
      <c r="CF762" s="369"/>
      <c r="CG762" s="369"/>
      <c r="CH762" s="369"/>
      <c r="CI762" s="369"/>
      <c r="CJ762" s="369"/>
      <c r="CK762" s="369"/>
      <c r="CL762" s="369"/>
      <c r="CM762" s="369"/>
      <c r="CN762" s="369"/>
      <c r="CO762" s="369"/>
      <c r="CP762" s="369"/>
      <c r="CQ762" s="369"/>
      <c r="CR762" s="369"/>
      <c r="CS762" s="369"/>
    </row>
    <row r="763" spans="1:97" s="22" customFormat="1">
      <c r="A763"/>
      <c r="B763" s="36"/>
      <c r="C763" s="36"/>
      <c r="D763" s="36"/>
      <c r="E763" s="36"/>
      <c r="F763" s="36"/>
      <c r="G763" s="36"/>
      <c r="H763" s="36"/>
      <c r="I763" s="36"/>
      <c r="J763" s="36"/>
      <c r="K763" s="36"/>
      <c r="L763" s="36"/>
      <c r="M763" s="36"/>
      <c r="N763" s="36"/>
      <c r="O763" s="36"/>
      <c r="P763" s="36"/>
      <c r="Q763" s="36"/>
      <c r="R763" s="36"/>
      <c r="S763" s="36"/>
      <c r="T763" s="36"/>
      <c r="U763" s="36"/>
      <c r="V763" s="36"/>
      <c r="W763" s="36"/>
      <c r="X763" s="36"/>
      <c r="Y763" s="36"/>
      <c r="Z763" s="36"/>
      <c r="AA763" s="36"/>
      <c r="AB763" s="36"/>
      <c r="AD763" s="36"/>
      <c r="AE763" s="59"/>
      <c r="AF763" s="59"/>
      <c r="AG763" s="36"/>
      <c r="BT763" s="267"/>
      <c r="BV763" s="282"/>
      <c r="BW763" s="369"/>
      <c r="BX763" s="369"/>
      <c r="BY763" s="369"/>
      <c r="BZ763" s="369"/>
      <c r="CA763" s="369"/>
      <c r="CB763" s="369"/>
      <c r="CC763" s="369"/>
      <c r="CD763" s="369"/>
      <c r="CE763" s="369"/>
      <c r="CF763" s="369"/>
      <c r="CG763" s="369"/>
      <c r="CH763" s="369"/>
      <c r="CI763" s="369"/>
      <c r="CJ763" s="369"/>
      <c r="CK763" s="369"/>
      <c r="CL763" s="369"/>
      <c r="CM763" s="369"/>
      <c r="CN763" s="369"/>
      <c r="CO763" s="369"/>
      <c r="CP763" s="369"/>
      <c r="CQ763" s="369"/>
      <c r="CR763" s="369"/>
      <c r="CS763" s="369"/>
    </row>
    <row r="764" spans="1:97" s="22" customFormat="1">
      <c r="A764"/>
      <c r="B764" s="36"/>
      <c r="C764" s="36"/>
      <c r="D764" s="36"/>
      <c r="E764" s="36"/>
      <c r="F764" s="36"/>
      <c r="G764" s="36"/>
      <c r="H764" s="36"/>
      <c r="I764" s="36"/>
      <c r="J764" s="36"/>
      <c r="K764" s="36"/>
      <c r="L764" s="36"/>
      <c r="M764" s="36"/>
      <c r="N764" s="36"/>
      <c r="O764" s="36"/>
      <c r="P764" s="36"/>
      <c r="Q764" s="36"/>
      <c r="R764" s="36"/>
      <c r="S764" s="36"/>
      <c r="T764" s="36"/>
      <c r="U764" s="36"/>
      <c r="V764" s="36"/>
      <c r="W764" s="36"/>
      <c r="X764" s="36"/>
      <c r="Y764" s="36"/>
      <c r="Z764" s="36"/>
      <c r="AA764" s="36"/>
      <c r="AB764" s="36"/>
      <c r="AD764" s="36"/>
      <c r="AE764" s="59"/>
      <c r="AF764" s="59"/>
      <c r="AG764" s="36"/>
      <c r="BT764" s="267"/>
      <c r="BV764" s="282"/>
      <c r="BW764" s="369"/>
      <c r="BX764" s="369"/>
      <c r="BY764" s="369"/>
      <c r="BZ764" s="369"/>
      <c r="CA764" s="369"/>
      <c r="CB764" s="369"/>
      <c r="CC764" s="369"/>
      <c r="CD764" s="369"/>
      <c r="CE764" s="369"/>
      <c r="CF764" s="369"/>
      <c r="CG764" s="369"/>
      <c r="CH764" s="369"/>
      <c r="CI764" s="369"/>
      <c r="CJ764" s="369"/>
      <c r="CK764" s="369"/>
      <c r="CL764" s="369"/>
      <c r="CM764" s="369"/>
      <c r="CN764" s="369"/>
      <c r="CO764" s="369"/>
      <c r="CP764" s="369"/>
      <c r="CQ764" s="369"/>
      <c r="CR764" s="369"/>
      <c r="CS764" s="369"/>
    </row>
    <row r="765" spans="1:97" s="22" customFormat="1">
      <c r="A765"/>
      <c r="B765" s="36"/>
      <c r="C765" s="36"/>
      <c r="D765" s="36"/>
      <c r="E765" s="36"/>
      <c r="F765" s="36"/>
      <c r="G765" s="36"/>
      <c r="H765" s="36"/>
      <c r="I765" s="36"/>
      <c r="J765" s="36"/>
      <c r="K765" s="36"/>
      <c r="L765" s="36"/>
      <c r="M765" s="36"/>
      <c r="N765" s="36"/>
      <c r="O765" s="36"/>
      <c r="P765" s="36"/>
      <c r="Q765" s="36"/>
      <c r="R765" s="36"/>
      <c r="S765" s="36"/>
      <c r="T765" s="36"/>
      <c r="U765" s="36"/>
      <c r="V765" s="36"/>
      <c r="W765" s="36"/>
      <c r="X765" s="36"/>
      <c r="Y765" s="36"/>
      <c r="Z765" s="36"/>
      <c r="AA765" s="36"/>
      <c r="AB765" s="36"/>
      <c r="AD765" s="36"/>
      <c r="AE765" s="59"/>
      <c r="AF765" s="59"/>
      <c r="AG765" s="36"/>
      <c r="BT765" s="267"/>
      <c r="BV765" s="282"/>
      <c r="BW765" s="369"/>
      <c r="BX765" s="369"/>
      <c r="BY765" s="369"/>
      <c r="BZ765" s="369"/>
      <c r="CA765" s="369"/>
      <c r="CB765" s="369"/>
      <c r="CC765" s="369"/>
      <c r="CD765" s="369"/>
      <c r="CE765" s="369"/>
      <c r="CF765" s="369"/>
      <c r="CG765" s="369"/>
      <c r="CH765" s="369"/>
      <c r="CI765" s="369"/>
      <c r="CJ765" s="369"/>
      <c r="CK765" s="369"/>
      <c r="CL765" s="369"/>
      <c r="CM765" s="369"/>
      <c r="CN765" s="369"/>
      <c r="CO765" s="369"/>
      <c r="CP765" s="369"/>
      <c r="CQ765" s="369"/>
      <c r="CR765" s="369"/>
      <c r="CS765" s="369"/>
    </row>
    <row r="766" spans="1:97" s="22" customFormat="1">
      <c r="A766"/>
      <c r="B766" s="36"/>
      <c r="C766" s="36"/>
      <c r="D766" s="36"/>
      <c r="E766" s="36"/>
      <c r="F766" s="36"/>
      <c r="G766" s="36"/>
      <c r="H766" s="36"/>
      <c r="I766" s="36"/>
      <c r="J766" s="36"/>
      <c r="K766" s="36"/>
      <c r="L766" s="36"/>
      <c r="M766" s="36"/>
      <c r="N766" s="36"/>
      <c r="O766" s="36"/>
      <c r="P766" s="36"/>
      <c r="Q766" s="36"/>
      <c r="R766" s="36"/>
      <c r="S766" s="36"/>
      <c r="T766" s="36"/>
      <c r="U766" s="36"/>
      <c r="V766" s="36"/>
      <c r="W766" s="36"/>
      <c r="X766" s="36"/>
      <c r="Y766" s="36"/>
      <c r="Z766" s="36"/>
      <c r="AA766" s="36"/>
      <c r="AB766" s="36"/>
      <c r="AD766" s="36"/>
      <c r="AE766" s="59"/>
      <c r="AF766" s="59"/>
      <c r="AG766" s="36"/>
      <c r="BT766" s="267"/>
      <c r="BV766" s="282"/>
      <c r="BW766" s="369"/>
      <c r="BX766" s="369"/>
      <c r="BY766" s="369"/>
      <c r="BZ766" s="369"/>
      <c r="CA766" s="369"/>
      <c r="CB766" s="369"/>
      <c r="CC766" s="369"/>
      <c r="CD766" s="369"/>
      <c r="CE766" s="369"/>
      <c r="CF766" s="369"/>
      <c r="CG766" s="369"/>
      <c r="CH766" s="369"/>
      <c r="CI766" s="369"/>
      <c r="CJ766" s="369"/>
      <c r="CK766" s="369"/>
      <c r="CL766" s="369"/>
      <c r="CM766" s="369"/>
      <c r="CN766" s="369"/>
      <c r="CO766" s="369"/>
      <c r="CP766" s="369"/>
      <c r="CQ766" s="369"/>
      <c r="CR766" s="369"/>
      <c r="CS766" s="369"/>
    </row>
    <row r="767" spans="1:97" s="22" customFormat="1">
      <c r="A767"/>
      <c r="B767" s="36"/>
      <c r="C767" s="36"/>
      <c r="D767" s="36"/>
      <c r="E767" s="36"/>
      <c r="F767" s="36"/>
      <c r="G767" s="36"/>
      <c r="H767" s="36"/>
      <c r="I767" s="36"/>
      <c r="J767" s="36"/>
      <c r="K767" s="36"/>
      <c r="L767" s="36"/>
      <c r="M767" s="36"/>
      <c r="N767" s="36"/>
      <c r="O767" s="36"/>
      <c r="P767" s="36"/>
      <c r="Q767" s="36"/>
      <c r="R767" s="36"/>
      <c r="S767" s="36"/>
      <c r="T767" s="36"/>
      <c r="U767" s="36"/>
      <c r="V767" s="36"/>
      <c r="W767" s="36"/>
      <c r="X767" s="36"/>
      <c r="Y767" s="36"/>
      <c r="Z767" s="36"/>
      <c r="AA767" s="36"/>
      <c r="AB767" s="36"/>
      <c r="AD767" s="36"/>
      <c r="AE767" s="59"/>
      <c r="AF767" s="59"/>
      <c r="AG767" s="36"/>
      <c r="BT767" s="267"/>
      <c r="BV767" s="282"/>
      <c r="BW767" s="369"/>
      <c r="BX767" s="369"/>
      <c r="BY767" s="369"/>
      <c r="BZ767" s="369"/>
      <c r="CA767" s="369"/>
      <c r="CB767" s="369"/>
      <c r="CC767" s="369"/>
      <c r="CD767" s="369"/>
      <c r="CE767" s="369"/>
      <c r="CF767" s="369"/>
      <c r="CG767" s="369"/>
      <c r="CH767" s="369"/>
      <c r="CI767" s="369"/>
      <c r="CJ767" s="369"/>
      <c r="CK767" s="369"/>
      <c r="CL767" s="369"/>
      <c r="CM767" s="369"/>
      <c r="CN767" s="369"/>
      <c r="CO767" s="369"/>
      <c r="CP767" s="369"/>
      <c r="CQ767" s="369"/>
      <c r="CR767" s="369"/>
      <c r="CS767" s="369"/>
    </row>
    <row r="768" spans="1:97" s="22" customFormat="1">
      <c r="A768"/>
      <c r="B768" s="36"/>
      <c r="C768" s="36"/>
      <c r="D768" s="36"/>
      <c r="E768" s="36"/>
      <c r="F768" s="36"/>
      <c r="G768" s="36"/>
      <c r="H768" s="36"/>
      <c r="I768" s="36"/>
      <c r="J768" s="36"/>
      <c r="K768" s="36"/>
      <c r="L768" s="36"/>
      <c r="M768" s="36"/>
      <c r="N768" s="36"/>
      <c r="O768" s="36"/>
      <c r="P768" s="36"/>
      <c r="Q768" s="36"/>
      <c r="R768" s="36"/>
      <c r="S768" s="36"/>
      <c r="T768" s="36"/>
      <c r="U768" s="36"/>
      <c r="V768" s="36"/>
      <c r="W768" s="36"/>
      <c r="X768" s="36"/>
      <c r="Y768" s="36"/>
      <c r="Z768" s="36"/>
      <c r="AA768" s="36"/>
      <c r="AB768" s="36"/>
      <c r="AD768" s="36"/>
      <c r="AE768" s="59"/>
      <c r="AF768" s="59"/>
      <c r="AG768" s="36"/>
      <c r="BT768" s="267"/>
      <c r="BV768" s="282"/>
      <c r="BW768" s="369"/>
      <c r="BX768" s="369"/>
      <c r="BY768" s="369"/>
      <c r="BZ768" s="369"/>
      <c r="CA768" s="369"/>
      <c r="CB768" s="369"/>
      <c r="CC768" s="369"/>
      <c r="CD768" s="369"/>
      <c r="CE768" s="369"/>
      <c r="CF768" s="369"/>
      <c r="CG768" s="369"/>
      <c r="CH768" s="369"/>
      <c r="CI768" s="369"/>
      <c r="CJ768" s="369"/>
      <c r="CK768" s="369"/>
      <c r="CL768" s="369"/>
      <c r="CM768" s="369"/>
      <c r="CN768" s="369"/>
      <c r="CO768" s="369"/>
      <c r="CP768" s="369"/>
      <c r="CQ768" s="369"/>
      <c r="CR768" s="369"/>
      <c r="CS768" s="369"/>
    </row>
    <row r="769" spans="1:97" s="22" customFormat="1">
      <c r="A769"/>
      <c r="B769" s="36"/>
      <c r="C769" s="36"/>
      <c r="D769" s="36"/>
      <c r="E769" s="36"/>
      <c r="F769" s="36"/>
      <c r="G769" s="36"/>
      <c r="H769" s="36"/>
      <c r="I769" s="36"/>
      <c r="J769" s="36"/>
      <c r="K769" s="36"/>
      <c r="L769" s="36"/>
      <c r="M769" s="36"/>
      <c r="N769" s="36"/>
      <c r="O769" s="36"/>
      <c r="P769" s="36"/>
      <c r="Q769" s="36"/>
      <c r="R769" s="36"/>
      <c r="S769" s="36"/>
      <c r="T769" s="36"/>
      <c r="U769" s="36"/>
      <c r="V769" s="36"/>
      <c r="W769" s="36"/>
      <c r="X769" s="36"/>
      <c r="Y769" s="36"/>
      <c r="Z769" s="36"/>
      <c r="AA769" s="36"/>
      <c r="AB769" s="36"/>
      <c r="AD769" s="36"/>
      <c r="AE769" s="59"/>
      <c r="AF769" s="59"/>
      <c r="AG769" s="36"/>
      <c r="BT769" s="267"/>
      <c r="BV769" s="282"/>
      <c r="BW769" s="369"/>
      <c r="BX769" s="369"/>
      <c r="BY769" s="369"/>
      <c r="BZ769" s="369"/>
      <c r="CA769" s="369"/>
      <c r="CB769" s="369"/>
      <c r="CC769" s="369"/>
      <c r="CD769" s="369"/>
      <c r="CE769" s="369"/>
      <c r="CF769" s="369"/>
      <c r="CG769" s="369"/>
      <c r="CH769" s="369"/>
      <c r="CI769" s="369"/>
      <c r="CJ769" s="369"/>
      <c r="CK769" s="369"/>
      <c r="CL769" s="369"/>
      <c r="CM769" s="369"/>
      <c r="CN769" s="369"/>
      <c r="CO769" s="369"/>
      <c r="CP769" s="369"/>
      <c r="CQ769" s="369"/>
      <c r="CR769" s="369"/>
      <c r="CS769" s="369"/>
    </row>
    <row r="770" spans="1:97" s="22" customFormat="1">
      <c r="A770"/>
      <c r="B770" s="36"/>
      <c r="C770" s="36"/>
      <c r="D770" s="36"/>
      <c r="E770" s="36"/>
      <c r="F770" s="36"/>
      <c r="G770" s="36"/>
      <c r="H770" s="36"/>
      <c r="I770" s="36"/>
      <c r="J770" s="36"/>
      <c r="K770" s="36"/>
      <c r="L770" s="36"/>
      <c r="M770" s="36"/>
      <c r="N770" s="36"/>
      <c r="O770" s="36"/>
      <c r="P770" s="36"/>
      <c r="Q770" s="36"/>
      <c r="R770" s="36"/>
      <c r="S770" s="36"/>
      <c r="T770" s="36"/>
      <c r="U770" s="36"/>
      <c r="V770" s="36"/>
      <c r="W770" s="36"/>
      <c r="X770" s="36"/>
      <c r="Y770" s="36"/>
      <c r="Z770" s="36"/>
      <c r="AA770" s="36"/>
      <c r="AB770" s="36"/>
      <c r="AD770" s="36"/>
      <c r="AE770" s="59"/>
      <c r="AF770" s="59"/>
      <c r="AG770" s="36"/>
      <c r="BT770" s="267"/>
      <c r="BV770" s="282"/>
      <c r="BW770" s="369"/>
      <c r="BX770" s="369"/>
      <c r="BY770" s="369"/>
      <c r="BZ770" s="369"/>
      <c r="CA770" s="369"/>
      <c r="CB770" s="369"/>
      <c r="CC770" s="369"/>
      <c r="CD770" s="369"/>
      <c r="CE770" s="369"/>
      <c r="CF770" s="369"/>
      <c r="CG770" s="369"/>
      <c r="CH770" s="369"/>
      <c r="CI770" s="369"/>
      <c r="CJ770" s="369"/>
      <c r="CK770" s="369"/>
      <c r="CL770" s="369"/>
      <c r="CM770" s="369"/>
      <c r="CN770" s="369"/>
      <c r="CO770" s="369"/>
      <c r="CP770" s="369"/>
      <c r="CQ770" s="369"/>
      <c r="CR770" s="369"/>
      <c r="CS770" s="369"/>
    </row>
    <row r="771" spans="1:97" s="22" customFormat="1">
      <c r="A771"/>
      <c r="B771" s="36"/>
      <c r="C771" s="36"/>
      <c r="D771" s="36"/>
      <c r="E771" s="36"/>
      <c r="F771" s="36"/>
      <c r="G771" s="36"/>
      <c r="H771" s="36"/>
      <c r="I771" s="36"/>
      <c r="J771" s="36"/>
      <c r="K771" s="36"/>
      <c r="L771" s="36"/>
      <c r="M771" s="36"/>
      <c r="N771" s="36"/>
      <c r="O771" s="36"/>
      <c r="P771" s="36"/>
      <c r="Q771" s="36"/>
      <c r="R771" s="36"/>
      <c r="S771" s="36"/>
      <c r="T771" s="36"/>
      <c r="U771" s="36"/>
      <c r="V771" s="36"/>
      <c r="W771" s="36"/>
      <c r="X771" s="36"/>
      <c r="Y771" s="36"/>
      <c r="Z771" s="36"/>
      <c r="AA771" s="36"/>
      <c r="AB771" s="36"/>
      <c r="AD771" s="36"/>
      <c r="AE771" s="59"/>
      <c r="AF771" s="59"/>
      <c r="AG771" s="36"/>
      <c r="BT771" s="267"/>
      <c r="BV771" s="282"/>
      <c r="BW771" s="369"/>
      <c r="BX771" s="369"/>
      <c r="BY771" s="369"/>
      <c r="BZ771" s="369"/>
      <c r="CA771" s="369"/>
      <c r="CB771" s="369"/>
      <c r="CC771" s="369"/>
      <c r="CD771" s="369"/>
      <c r="CE771" s="369"/>
      <c r="CF771" s="369"/>
      <c r="CG771" s="369"/>
      <c r="CH771" s="369"/>
      <c r="CI771" s="369"/>
      <c r="CJ771" s="369"/>
      <c r="CK771" s="369"/>
      <c r="CL771" s="369"/>
      <c r="CM771" s="369"/>
      <c r="CN771" s="369"/>
      <c r="CO771" s="369"/>
      <c r="CP771" s="369"/>
      <c r="CQ771" s="369"/>
      <c r="CR771" s="369"/>
      <c r="CS771" s="369"/>
    </row>
    <row r="772" spans="1:97" s="22" customFormat="1">
      <c r="A772"/>
      <c r="B772" s="36"/>
      <c r="C772" s="36"/>
      <c r="D772" s="36"/>
      <c r="E772" s="36"/>
      <c r="F772" s="36"/>
      <c r="G772" s="36"/>
      <c r="H772" s="36"/>
      <c r="I772" s="36"/>
      <c r="J772" s="36"/>
      <c r="K772" s="36"/>
      <c r="L772" s="36"/>
      <c r="M772" s="36"/>
      <c r="N772" s="36"/>
      <c r="O772" s="36"/>
      <c r="P772" s="36"/>
      <c r="Q772" s="36"/>
      <c r="R772" s="36"/>
      <c r="S772" s="36"/>
      <c r="T772" s="36"/>
      <c r="U772" s="36"/>
      <c r="V772" s="36"/>
      <c r="W772" s="36"/>
      <c r="X772" s="36"/>
      <c r="Y772" s="36"/>
      <c r="Z772" s="36"/>
      <c r="AA772" s="36"/>
      <c r="AB772" s="36"/>
      <c r="AD772" s="36"/>
      <c r="AE772" s="59"/>
      <c r="AF772" s="59"/>
      <c r="AG772" s="36"/>
      <c r="BT772" s="267"/>
      <c r="BV772" s="282"/>
      <c r="BW772" s="369"/>
      <c r="BX772" s="369"/>
      <c r="BY772" s="369"/>
      <c r="BZ772" s="369"/>
      <c r="CA772" s="369"/>
      <c r="CB772" s="369"/>
      <c r="CC772" s="369"/>
      <c r="CD772" s="369"/>
      <c r="CE772" s="369"/>
      <c r="CF772" s="369"/>
      <c r="CG772" s="369"/>
      <c r="CH772" s="369"/>
      <c r="CI772" s="369"/>
      <c r="CJ772" s="369"/>
      <c r="CK772" s="369"/>
      <c r="CL772" s="369"/>
      <c r="CM772" s="369"/>
      <c r="CN772" s="369"/>
      <c r="CO772" s="369"/>
      <c r="CP772" s="369"/>
      <c r="CQ772" s="369"/>
      <c r="CR772" s="369"/>
      <c r="CS772" s="369"/>
    </row>
    <row r="773" spans="1:97" s="22" customFormat="1">
      <c r="A773"/>
      <c r="B773" s="36"/>
      <c r="C773" s="36"/>
      <c r="D773" s="36"/>
      <c r="E773" s="36"/>
      <c r="F773" s="36"/>
      <c r="G773" s="36"/>
      <c r="H773" s="36"/>
      <c r="I773" s="36"/>
      <c r="J773" s="36"/>
      <c r="K773" s="36"/>
      <c r="L773" s="36"/>
      <c r="M773" s="36"/>
      <c r="N773" s="36"/>
      <c r="O773" s="36"/>
      <c r="P773" s="36"/>
      <c r="Q773" s="36"/>
      <c r="R773" s="36"/>
      <c r="S773" s="36"/>
      <c r="T773" s="36"/>
      <c r="U773" s="36"/>
      <c r="V773" s="36"/>
      <c r="W773" s="36"/>
      <c r="X773" s="36"/>
      <c r="Y773" s="36"/>
      <c r="Z773" s="36"/>
      <c r="AA773" s="36"/>
      <c r="AB773" s="36"/>
      <c r="AD773" s="36"/>
      <c r="AE773" s="59"/>
      <c r="AF773" s="59"/>
      <c r="AG773" s="36"/>
      <c r="BT773" s="267"/>
      <c r="BV773" s="282"/>
      <c r="BW773" s="369"/>
      <c r="BX773" s="369"/>
      <c r="BY773" s="369"/>
      <c r="BZ773" s="369"/>
      <c r="CA773" s="369"/>
      <c r="CB773" s="369"/>
      <c r="CC773" s="369"/>
      <c r="CD773" s="369"/>
      <c r="CE773" s="369"/>
      <c r="CF773" s="369"/>
      <c r="CG773" s="369"/>
      <c r="CH773" s="369"/>
      <c r="CI773" s="369"/>
      <c r="CJ773" s="369"/>
      <c r="CK773" s="369"/>
      <c r="CL773" s="369"/>
      <c r="CM773" s="369"/>
      <c r="CN773" s="369"/>
      <c r="CO773" s="369"/>
      <c r="CP773" s="369"/>
      <c r="CQ773" s="369"/>
      <c r="CR773" s="369"/>
      <c r="CS773" s="369"/>
    </row>
    <row r="774" spans="1:97" s="22" customFormat="1">
      <c r="A774"/>
      <c r="B774" s="36"/>
      <c r="C774" s="36"/>
      <c r="D774" s="36"/>
      <c r="E774" s="36"/>
      <c r="F774" s="36"/>
      <c r="G774" s="36"/>
      <c r="H774" s="36"/>
      <c r="I774" s="36"/>
      <c r="J774" s="36"/>
      <c r="K774" s="36"/>
      <c r="L774" s="36"/>
      <c r="M774" s="36"/>
      <c r="N774" s="36"/>
      <c r="O774" s="36"/>
      <c r="P774" s="36"/>
      <c r="Q774" s="36"/>
      <c r="R774" s="36"/>
      <c r="S774" s="36"/>
      <c r="T774" s="36"/>
      <c r="U774" s="36"/>
      <c r="V774" s="36"/>
      <c r="W774" s="36"/>
      <c r="X774" s="36"/>
      <c r="Y774" s="36"/>
      <c r="Z774" s="36"/>
      <c r="AA774" s="36"/>
      <c r="AB774" s="36"/>
      <c r="AD774" s="36"/>
      <c r="AE774" s="59"/>
      <c r="AF774" s="59"/>
      <c r="AG774" s="36"/>
      <c r="BT774" s="267"/>
      <c r="BV774" s="282"/>
      <c r="BW774" s="369"/>
      <c r="BX774" s="369"/>
      <c r="BY774" s="369"/>
      <c r="BZ774" s="369"/>
      <c r="CA774" s="369"/>
      <c r="CB774" s="369"/>
      <c r="CC774" s="369"/>
      <c r="CD774" s="369"/>
      <c r="CE774" s="369"/>
      <c r="CF774" s="369"/>
      <c r="CG774" s="369"/>
      <c r="CH774" s="369"/>
      <c r="CI774" s="369"/>
      <c r="CJ774" s="369"/>
      <c r="CK774" s="369"/>
      <c r="CL774" s="369"/>
      <c r="CM774" s="369"/>
      <c r="CN774" s="369"/>
      <c r="CO774" s="369"/>
      <c r="CP774" s="369"/>
      <c r="CQ774" s="369"/>
      <c r="CR774" s="369"/>
      <c r="CS774" s="369"/>
    </row>
    <row r="775" spans="1:97" s="22" customFormat="1">
      <c r="A775"/>
      <c r="B775" s="36"/>
      <c r="C775" s="36"/>
      <c r="D775" s="36"/>
      <c r="E775" s="36"/>
      <c r="F775" s="36"/>
      <c r="G775" s="36"/>
      <c r="H775" s="36"/>
      <c r="I775" s="36"/>
      <c r="J775" s="36"/>
      <c r="K775" s="36"/>
      <c r="L775" s="36"/>
      <c r="M775" s="36"/>
      <c r="N775" s="36"/>
      <c r="O775" s="36"/>
      <c r="P775" s="36"/>
      <c r="Q775" s="36"/>
      <c r="R775" s="36"/>
      <c r="S775" s="36"/>
      <c r="T775" s="36"/>
      <c r="U775" s="36"/>
      <c r="V775" s="36"/>
      <c r="W775" s="36"/>
      <c r="X775" s="36"/>
      <c r="Y775" s="36"/>
      <c r="Z775" s="36"/>
      <c r="AA775" s="36"/>
      <c r="AB775" s="36"/>
      <c r="AD775" s="36"/>
      <c r="AE775" s="59"/>
      <c r="AF775" s="59"/>
      <c r="AG775" s="36"/>
      <c r="BT775" s="267"/>
      <c r="BV775" s="282"/>
      <c r="BW775" s="369"/>
      <c r="BX775" s="369"/>
      <c r="BY775" s="369"/>
      <c r="BZ775" s="369"/>
      <c r="CA775" s="369"/>
      <c r="CB775" s="369"/>
      <c r="CC775" s="369"/>
      <c r="CD775" s="369"/>
      <c r="CE775" s="369"/>
      <c r="CF775" s="369"/>
      <c r="CG775" s="369"/>
      <c r="CH775" s="369"/>
      <c r="CI775" s="369"/>
      <c r="CJ775" s="369"/>
      <c r="CK775" s="369"/>
      <c r="CL775" s="369"/>
      <c r="CM775" s="369"/>
      <c r="CN775" s="369"/>
      <c r="CO775" s="369"/>
      <c r="CP775" s="369"/>
      <c r="CQ775" s="369"/>
      <c r="CR775" s="369"/>
      <c r="CS775" s="369"/>
    </row>
    <row r="776" spans="1:97" s="22" customFormat="1">
      <c r="A776"/>
      <c r="B776" s="36"/>
      <c r="C776" s="36"/>
      <c r="D776" s="36"/>
      <c r="E776" s="36"/>
      <c r="F776" s="36"/>
      <c r="G776" s="36"/>
      <c r="H776" s="36"/>
      <c r="I776" s="36"/>
      <c r="J776" s="36"/>
      <c r="K776" s="36"/>
      <c r="L776" s="36"/>
      <c r="M776" s="36"/>
      <c r="N776" s="36"/>
      <c r="O776" s="36"/>
      <c r="P776" s="36"/>
      <c r="Q776" s="36"/>
      <c r="R776" s="36"/>
      <c r="S776" s="36"/>
      <c r="T776" s="36"/>
      <c r="U776" s="36"/>
      <c r="V776" s="36"/>
      <c r="W776" s="36"/>
      <c r="X776" s="36"/>
      <c r="Y776" s="36"/>
      <c r="Z776" s="36"/>
      <c r="AA776" s="36"/>
      <c r="AB776" s="36"/>
      <c r="AD776" s="36"/>
      <c r="AE776" s="59"/>
      <c r="AF776" s="59"/>
      <c r="AG776" s="36"/>
      <c r="BT776" s="267"/>
      <c r="BV776" s="282"/>
      <c r="BW776" s="369"/>
      <c r="BX776" s="369"/>
      <c r="BY776" s="369"/>
      <c r="BZ776" s="369"/>
      <c r="CA776" s="369"/>
      <c r="CB776" s="369"/>
      <c r="CC776" s="369"/>
      <c r="CD776" s="369"/>
      <c r="CE776" s="369"/>
      <c r="CF776" s="369"/>
      <c r="CG776" s="369"/>
      <c r="CH776" s="369"/>
      <c r="CI776" s="369"/>
      <c r="CJ776" s="369"/>
      <c r="CK776" s="369"/>
      <c r="CL776" s="369"/>
      <c r="CM776" s="369"/>
      <c r="CN776" s="369"/>
      <c r="CO776" s="369"/>
      <c r="CP776" s="369"/>
      <c r="CQ776" s="369"/>
      <c r="CR776" s="369"/>
      <c r="CS776" s="369"/>
    </row>
    <row r="777" spans="1:97" s="22" customFormat="1">
      <c r="A777"/>
      <c r="B777" s="36"/>
      <c r="C777" s="36"/>
      <c r="D777" s="36"/>
      <c r="E777" s="36"/>
      <c r="F777" s="36"/>
      <c r="G777" s="36"/>
      <c r="H777" s="36"/>
      <c r="I777" s="36"/>
      <c r="J777" s="36"/>
      <c r="K777" s="36"/>
      <c r="L777" s="36"/>
      <c r="M777" s="36"/>
      <c r="N777" s="36"/>
      <c r="O777" s="36"/>
      <c r="P777" s="36"/>
      <c r="Q777" s="36"/>
      <c r="R777" s="36"/>
      <c r="S777" s="36"/>
      <c r="T777" s="36"/>
      <c r="U777" s="36"/>
      <c r="V777" s="36"/>
      <c r="W777" s="36"/>
      <c r="X777" s="36"/>
      <c r="Y777" s="36"/>
      <c r="Z777" s="36"/>
      <c r="AA777" s="36"/>
      <c r="AB777" s="36"/>
      <c r="AD777" s="36"/>
      <c r="AE777" s="59"/>
      <c r="AF777" s="59"/>
      <c r="AG777" s="36"/>
      <c r="BT777" s="267"/>
      <c r="BV777" s="282"/>
      <c r="BW777" s="369"/>
      <c r="BX777" s="369"/>
      <c r="BY777" s="369"/>
      <c r="BZ777" s="369"/>
      <c r="CA777" s="369"/>
      <c r="CB777" s="369"/>
      <c r="CC777" s="369"/>
      <c r="CD777" s="369"/>
      <c r="CE777" s="369"/>
      <c r="CF777" s="369"/>
      <c r="CG777" s="369"/>
      <c r="CH777" s="369"/>
      <c r="CI777" s="369"/>
      <c r="CJ777" s="369"/>
      <c r="CK777" s="369"/>
      <c r="CL777" s="369"/>
      <c r="CM777" s="369"/>
      <c r="CN777" s="369"/>
      <c r="CO777" s="369"/>
      <c r="CP777" s="369"/>
      <c r="CQ777" s="369"/>
      <c r="CR777" s="369"/>
      <c r="CS777" s="369"/>
    </row>
    <row r="778" spans="1:97" s="22" customFormat="1">
      <c r="A778"/>
      <c r="B778" s="36"/>
      <c r="C778" s="36"/>
      <c r="D778" s="36"/>
      <c r="E778" s="36"/>
      <c r="F778" s="36"/>
      <c r="G778" s="36"/>
      <c r="H778" s="36"/>
      <c r="I778" s="36"/>
      <c r="J778" s="36"/>
      <c r="K778" s="36"/>
      <c r="L778" s="36"/>
      <c r="M778" s="36"/>
      <c r="N778" s="36"/>
      <c r="O778" s="36"/>
      <c r="P778" s="36"/>
      <c r="Q778" s="36"/>
      <c r="R778" s="36"/>
      <c r="S778" s="36"/>
      <c r="T778" s="36"/>
      <c r="U778" s="36"/>
      <c r="V778" s="36"/>
      <c r="W778" s="36"/>
      <c r="X778" s="36"/>
      <c r="Y778" s="36"/>
      <c r="Z778" s="36"/>
      <c r="AA778" s="36"/>
      <c r="AB778" s="36"/>
      <c r="AD778" s="36"/>
      <c r="AE778" s="59"/>
      <c r="AF778" s="59"/>
      <c r="AG778" s="36"/>
      <c r="BT778" s="267"/>
      <c r="BV778" s="282"/>
      <c r="BW778" s="369"/>
      <c r="BX778" s="369"/>
      <c r="BY778" s="369"/>
      <c r="BZ778" s="369"/>
      <c r="CA778" s="369"/>
      <c r="CB778" s="369"/>
      <c r="CC778" s="369"/>
      <c r="CD778" s="369"/>
      <c r="CE778" s="369"/>
      <c r="CF778" s="369"/>
      <c r="CG778" s="369"/>
      <c r="CH778" s="369"/>
      <c r="CI778" s="369"/>
      <c r="CJ778" s="369"/>
      <c r="CK778" s="369"/>
      <c r="CL778" s="369"/>
      <c r="CM778" s="369"/>
      <c r="CN778" s="369"/>
      <c r="CO778" s="369"/>
      <c r="CP778" s="369"/>
      <c r="CQ778" s="369"/>
      <c r="CR778" s="369"/>
      <c r="CS778" s="369"/>
    </row>
    <row r="779" spans="1:97" s="22" customFormat="1">
      <c r="A779"/>
      <c r="B779" s="36"/>
      <c r="C779" s="36"/>
      <c r="D779" s="36"/>
      <c r="E779" s="36"/>
      <c r="F779" s="36"/>
      <c r="G779" s="36"/>
      <c r="H779" s="36"/>
      <c r="I779" s="36"/>
      <c r="J779" s="36"/>
      <c r="K779" s="36"/>
      <c r="L779" s="36"/>
      <c r="M779" s="36"/>
      <c r="N779" s="36"/>
      <c r="O779" s="36"/>
      <c r="P779" s="36"/>
      <c r="Q779" s="36"/>
      <c r="R779" s="36"/>
      <c r="S779" s="36"/>
      <c r="T779" s="36"/>
      <c r="U779" s="36"/>
      <c r="V779" s="36"/>
      <c r="W779" s="36"/>
      <c r="X779" s="36"/>
      <c r="Y779" s="36"/>
      <c r="Z779" s="36"/>
      <c r="AA779" s="36"/>
      <c r="AB779" s="36"/>
      <c r="AD779" s="36"/>
      <c r="AE779" s="59"/>
      <c r="AF779" s="59"/>
      <c r="AG779" s="36"/>
      <c r="BT779" s="267"/>
      <c r="BV779" s="282"/>
      <c r="BW779" s="369"/>
      <c r="BX779" s="369"/>
      <c r="BY779" s="369"/>
      <c r="BZ779" s="369"/>
      <c r="CA779" s="369"/>
      <c r="CB779" s="369"/>
      <c r="CC779" s="369"/>
      <c r="CD779" s="369"/>
      <c r="CE779" s="369"/>
      <c r="CF779" s="369"/>
      <c r="CG779" s="369"/>
      <c r="CH779" s="369"/>
      <c r="CI779" s="369"/>
      <c r="CJ779" s="369"/>
      <c r="CK779" s="369"/>
      <c r="CL779" s="369"/>
      <c r="CM779" s="369"/>
      <c r="CN779" s="369"/>
      <c r="CO779" s="369"/>
      <c r="CP779" s="369"/>
      <c r="CQ779" s="369"/>
      <c r="CR779" s="369"/>
      <c r="CS779" s="369"/>
    </row>
    <row r="780" spans="1:97" s="22" customFormat="1">
      <c r="A780"/>
      <c r="B780" s="36"/>
      <c r="C780" s="36"/>
      <c r="D780" s="36"/>
      <c r="E780" s="36"/>
      <c r="F780" s="36"/>
      <c r="G780" s="36"/>
      <c r="H780" s="36"/>
      <c r="I780" s="36"/>
      <c r="J780" s="36"/>
      <c r="K780" s="36"/>
      <c r="L780" s="36"/>
      <c r="M780" s="36"/>
      <c r="N780" s="36"/>
      <c r="O780" s="36"/>
      <c r="P780" s="36"/>
      <c r="Q780" s="36"/>
      <c r="R780" s="36"/>
      <c r="S780" s="36"/>
      <c r="T780" s="36"/>
      <c r="U780" s="36"/>
      <c r="V780" s="36"/>
      <c r="W780" s="36"/>
      <c r="X780" s="36"/>
      <c r="Y780" s="36"/>
      <c r="Z780" s="36"/>
      <c r="AA780" s="36"/>
      <c r="AB780" s="36"/>
      <c r="AD780" s="36"/>
      <c r="AE780" s="59"/>
      <c r="AF780" s="59"/>
      <c r="AG780" s="36"/>
      <c r="BT780" s="267"/>
      <c r="BV780" s="282"/>
      <c r="BW780" s="369"/>
      <c r="BX780" s="369"/>
      <c r="BY780" s="369"/>
      <c r="BZ780" s="369"/>
      <c r="CA780" s="369"/>
      <c r="CB780" s="369"/>
      <c r="CC780" s="369"/>
      <c r="CD780" s="369"/>
      <c r="CE780" s="369"/>
      <c r="CF780" s="369"/>
      <c r="CG780" s="369"/>
      <c r="CH780" s="369"/>
      <c r="CI780" s="369"/>
      <c r="CJ780" s="369"/>
      <c r="CK780" s="369"/>
      <c r="CL780" s="369"/>
      <c r="CM780" s="369"/>
      <c r="CN780" s="369"/>
      <c r="CO780" s="369"/>
      <c r="CP780" s="369"/>
      <c r="CQ780" s="369"/>
      <c r="CR780" s="369"/>
      <c r="CS780" s="369"/>
    </row>
    <row r="781" spans="1:97" s="22" customFormat="1">
      <c r="A781"/>
      <c r="B781" s="36"/>
      <c r="C781" s="36"/>
      <c r="D781" s="36"/>
      <c r="E781" s="36"/>
      <c r="F781" s="36"/>
      <c r="G781" s="36"/>
      <c r="H781" s="36"/>
      <c r="I781" s="36"/>
      <c r="J781" s="36"/>
      <c r="K781" s="36"/>
      <c r="L781" s="36"/>
      <c r="M781" s="36"/>
      <c r="N781" s="36"/>
      <c r="O781" s="36"/>
      <c r="P781" s="36"/>
      <c r="Q781" s="36"/>
      <c r="R781" s="36"/>
      <c r="S781" s="36"/>
      <c r="T781" s="36"/>
      <c r="U781" s="36"/>
      <c r="V781" s="36"/>
      <c r="W781" s="36"/>
      <c r="X781" s="36"/>
      <c r="Y781" s="36"/>
      <c r="Z781" s="36"/>
      <c r="AA781" s="36"/>
      <c r="AB781" s="36"/>
      <c r="AD781" s="36"/>
      <c r="AE781" s="59"/>
      <c r="AF781" s="59"/>
      <c r="AG781" s="36"/>
      <c r="BT781" s="267"/>
      <c r="BV781" s="282"/>
      <c r="BW781" s="369"/>
      <c r="BX781" s="369"/>
      <c r="BY781" s="369"/>
      <c r="BZ781" s="369"/>
      <c r="CA781" s="369"/>
      <c r="CB781" s="369"/>
      <c r="CC781" s="369"/>
      <c r="CD781" s="369"/>
      <c r="CE781" s="369"/>
      <c r="CF781" s="369"/>
      <c r="CG781" s="369"/>
      <c r="CH781" s="369"/>
      <c r="CI781" s="369"/>
      <c r="CJ781" s="369"/>
      <c r="CK781" s="369"/>
      <c r="CL781" s="369"/>
      <c r="CM781" s="369"/>
      <c r="CN781" s="369"/>
      <c r="CO781" s="369"/>
      <c r="CP781" s="369"/>
      <c r="CQ781" s="369"/>
      <c r="CR781" s="369"/>
      <c r="CS781" s="369"/>
    </row>
    <row r="782" spans="1:97" s="22" customFormat="1">
      <c r="A782"/>
      <c r="B782" s="36"/>
      <c r="C782" s="36"/>
      <c r="D782" s="36"/>
      <c r="E782" s="36"/>
      <c r="F782" s="36"/>
      <c r="G782" s="36"/>
      <c r="H782" s="36"/>
      <c r="I782" s="36"/>
      <c r="J782" s="36"/>
      <c r="K782" s="36"/>
      <c r="L782" s="36"/>
      <c r="M782" s="36"/>
      <c r="N782" s="36"/>
      <c r="O782" s="36"/>
      <c r="P782" s="36"/>
      <c r="Q782" s="36"/>
      <c r="R782" s="36"/>
      <c r="S782" s="36"/>
      <c r="T782" s="36"/>
      <c r="U782" s="36"/>
      <c r="V782" s="36"/>
      <c r="W782" s="36"/>
      <c r="X782" s="36"/>
      <c r="Y782" s="36"/>
      <c r="Z782" s="36"/>
      <c r="AA782" s="36"/>
      <c r="AB782" s="36"/>
      <c r="AD782" s="36"/>
      <c r="AE782" s="59"/>
      <c r="AF782" s="59"/>
      <c r="AG782" s="36"/>
      <c r="BT782" s="267"/>
      <c r="BV782" s="282"/>
      <c r="BW782" s="369"/>
      <c r="BX782" s="369"/>
      <c r="BY782" s="369"/>
      <c r="BZ782" s="369"/>
      <c r="CA782" s="369"/>
      <c r="CB782" s="369"/>
      <c r="CC782" s="369"/>
      <c r="CD782" s="369"/>
      <c r="CE782" s="369"/>
      <c r="CF782" s="369"/>
      <c r="CG782" s="369"/>
      <c r="CH782" s="369"/>
      <c r="CI782" s="369"/>
      <c r="CJ782" s="369"/>
      <c r="CK782" s="369"/>
      <c r="CL782" s="369"/>
      <c r="CM782" s="369"/>
      <c r="CN782" s="369"/>
      <c r="CO782" s="369"/>
      <c r="CP782" s="369"/>
      <c r="CQ782" s="369"/>
      <c r="CR782" s="369"/>
      <c r="CS782" s="369"/>
    </row>
    <row r="783" spans="1:97" s="22" customFormat="1">
      <c r="A783"/>
      <c r="B783" s="36"/>
      <c r="C783" s="36"/>
      <c r="D783" s="36"/>
      <c r="E783" s="36"/>
      <c r="F783" s="36"/>
      <c r="G783" s="36"/>
      <c r="H783" s="36"/>
      <c r="I783" s="36"/>
      <c r="J783" s="36"/>
      <c r="K783" s="36"/>
      <c r="L783" s="36"/>
      <c r="M783" s="36"/>
      <c r="N783" s="36"/>
      <c r="O783" s="36"/>
      <c r="P783" s="36"/>
      <c r="Q783" s="36"/>
      <c r="R783" s="36"/>
      <c r="S783" s="36"/>
      <c r="T783" s="36"/>
      <c r="U783" s="36"/>
      <c r="V783" s="36"/>
      <c r="W783" s="36"/>
      <c r="X783" s="36"/>
      <c r="Y783" s="36"/>
      <c r="Z783" s="36"/>
      <c r="AA783" s="36"/>
      <c r="AB783" s="36"/>
      <c r="AD783" s="36"/>
      <c r="AE783" s="59"/>
      <c r="AF783" s="59"/>
      <c r="AG783" s="36"/>
      <c r="BT783" s="267"/>
      <c r="BV783" s="282"/>
      <c r="BW783" s="369"/>
      <c r="BX783" s="369"/>
      <c r="BY783" s="369"/>
      <c r="BZ783" s="369"/>
      <c r="CA783" s="369"/>
      <c r="CB783" s="369"/>
      <c r="CC783" s="369"/>
      <c r="CD783" s="369"/>
      <c r="CE783" s="369"/>
      <c r="CF783" s="369"/>
      <c r="CG783" s="369"/>
      <c r="CH783" s="369"/>
      <c r="CI783" s="369"/>
      <c r="CJ783" s="369"/>
      <c r="CK783" s="369"/>
      <c r="CL783" s="369"/>
      <c r="CM783" s="369"/>
      <c r="CN783" s="369"/>
      <c r="CO783" s="369"/>
      <c r="CP783" s="369"/>
      <c r="CQ783" s="369"/>
      <c r="CR783" s="369"/>
      <c r="CS783" s="369"/>
    </row>
    <row r="784" spans="1:97" s="22" customFormat="1">
      <c r="A784"/>
      <c r="B784" s="36"/>
      <c r="C784" s="36"/>
      <c r="D784" s="36"/>
      <c r="E784" s="36"/>
      <c r="F784" s="36"/>
      <c r="G784" s="36"/>
      <c r="H784" s="36"/>
      <c r="I784" s="36"/>
      <c r="J784" s="36"/>
      <c r="K784" s="36"/>
      <c r="L784" s="36"/>
      <c r="M784" s="36"/>
      <c r="N784" s="36"/>
      <c r="O784" s="36"/>
      <c r="P784" s="36"/>
      <c r="Q784" s="36"/>
      <c r="R784" s="36"/>
      <c r="S784" s="36"/>
      <c r="T784" s="36"/>
      <c r="U784" s="36"/>
      <c r="V784" s="36"/>
      <c r="W784" s="36"/>
      <c r="X784" s="36"/>
      <c r="Y784" s="36"/>
      <c r="Z784" s="36"/>
      <c r="AA784" s="36"/>
      <c r="AB784" s="36"/>
      <c r="AD784" s="36"/>
      <c r="AE784" s="59"/>
      <c r="AF784" s="59"/>
      <c r="AG784" s="36"/>
      <c r="BT784" s="267"/>
      <c r="BV784" s="282"/>
      <c r="BW784" s="369"/>
      <c r="BX784" s="369"/>
      <c r="BY784" s="369"/>
      <c r="BZ784" s="369"/>
      <c r="CA784" s="369"/>
      <c r="CB784" s="369"/>
      <c r="CC784" s="369"/>
      <c r="CD784" s="369"/>
      <c r="CE784" s="369"/>
      <c r="CF784" s="369"/>
      <c r="CG784" s="369"/>
      <c r="CH784" s="369"/>
      <c r="CI784" s="369"/>
      <c r="CJ784" s="369"/>
      <c r="CK784" s="369"/>
      <c r="CL784" s="369"/>
      <c r="CM784" s="369"/>
      <c r="CN784" s="369"/>
      <c r="CO784" s="369"/>
      <c r="CP784" s="369"/>
      <c r="CQ784" s="369"/>
      <c r="CR784" s="369"/>
      <c r="CS784" s="369"/>
    </row>
    <row r="785" spans="1:97" s="22" customFormat="1">
      <c r="A785"/>
      <c r="B785" s="36"/>
      <c r="C785" s="36"/>
      <c r="D785" s="36"/>
      <c r="E785" s="36"/>
      <c r="F785" s="36"/>
      <c r="G785" s="36"/>
      <c r="H785" s="36"/>
      <c r="I785" s="36"/>
      <c r="J785" s="36"/>
      <c r="K785" s="36"/>
      <c r="L785" s="36"/>
      <c r="M785" s="36"/>
      <c r="N785" s="36"/>
      <c r="O785" s="36"/>
      <c r="P785" s="36"/>
      <c r="Q785" s="36"/>
      <c r="R785" s="36"/>
      <c r="S785" s="36"/>
      <c r="T785" s="36"/>
      <c r="U785" s="36"/>
      <c r="V785" s="36"/>
      <c r="W785" s="36"/>
      <c r="X785" s="36"/>
      <c r="Y785" s="36"/>
      <c r="Z785" s="36"/>
      <c r="AA785" s="36"/>
      <c r="AB785" s="36"/>
      <c r="AD785" s="36"/>
      <c r="AE785" s="59"/>
      <c r="AF785" s="59"/>
      <c r="AG785" s="36"/>
      <c r="BT785" s="267"/>
      <c r="BV785" s="282"/>
      <c r="BW785" s="369"/>
      <c r="BX785" s="369"/>
      <c r="BY785" s="369"/>
      <c r="BZ785" s="369"/>
      <c r="CA785" s="369"/>
      <c r="CB785" s="369"/>
      <c r="CC785" s="369"/>
      <c r="CD785" s="369"/>
      <c r="CE785" s="369"/>
      <c r="CF785" s="369"/>
      <c r="CG785" s="369"/>
      <c r="CH785" s="369"/>
      <c r="CI785" s="369"/>
      <c r="CJ785" s="369"/>
      <c r="CK785" s="369"/>
      <c r="CL785" s="369"/>
      <c r="CM785" s="369"/>
      <c r="CN785" s="369"/>
      <c r="CO785" s="369"/>
      <c r="CP785" s="369"/>
      <c r="CQ785" s="369"/>
      <c r="CR785" s="369"/>
      <c r="CS785" s="369"/>
    </row>
    <row r="786" spans="1:97" s="22" customFormat="1">
      <c r="A786"/>
      <c r="B786" s="36"/>
      <c r="C786" s="36"/>
      <c r="D786" s="36"/>
      <c r="E786" s="36"/>
      <c r="F786" s="36"/>
      <c r="G786" s="36"/>
      <c r="H786" s="36"/>
      <c r="I786" s="36"/>
      <c r="J786" s="36"/>
      <c r="K786" s="36"/>
      <c r="L786" s="36"/>
      <c r="M786" s="36"/>
      <c r="N786" s="36"/>
      <c r="O786" s="36"/>
      <c r="P786" s="36"/>
      <c r="Q786" s="36"/>
      <c r="R786" s="36"/>
      <c r="S786" s="36"/>
      <c r="T786" s="36"/>
      <c r="U786" s="36"/>
      <c r="V786" s="36"/>
      <c r="W786" s="36"/>
      <c r="X786" s="36"/>
      <c r="Y786" s="36"/>
      <c r="Z786" s="36"/>
      <c r="AA786" s="36"/>
      <c r="AB786" s="36"/>
      <c r="AD786" s="36"/>
      <c r="AE786" s="59"/>
      <c r="AF786" s="59"/>
      <c r="AG786" s="36"/>
      <c r="BT786" s="267"/>
      <c r="BV786" s="282"/>
      <c r="BW786" s="369"/>
      <c r="BX786" s="369"/>
      <c r="BY786" s="369"/>
      <c r="BZ786" s="369"/>
      <c r="CA786" s="369"/>
      <c r="CB786" s="369"/>
      <c r="CC786" s="369"/>
      <c r="CD786" s="369"/>
      <c r="CE786" s="369"/>
      <c r="CF786" s="369"/>
      <c r="CG786" s="369"/>
      <c r="CH786" s="369"/>
      <c r="CI786" s="369"/>
      <c r="CJ786" s="369"/>
      <c r="CK786" s="369"/>
      <c r="CL786" s="369"/>
      <c r="CM786" s="369"/>
      <c r="CN786" s="369"/>
      <c r="CO786" s="369"/>
      <c r="CP786" s="369"/>
      <c r="CQ786" s="369"/>
      <c r="CR786" s="369"/>
      <c r="CS786" s="369"/>
    </row>
    <row r="787" spans="1:97" s="22" customFormat="1">
      <c r="A787"/>
      <c r="B787" s="36"/>
      <c r="C787" s="36"/>
      <c r="D787" s="36"/>
      <c r="E787" s="36"/>
      <c r="F787" s="36"/>
      <c r="G787" s="36"/>
      <c r="H787" s="36"/>
      <c r="I787" s="36"/>
      <c r="J787" s="36"/>
      <c r="K787" s="36"/>
      <c r="L787" s="36"/>
      <c r="M787" s="36"/>
      <c r="N787" s="36"/>
      <c r="O787" s="36"/>
      <c r="P787" s="36"/>
      <c r="Q787" s="36"/>
      <c r="R787" s="36"/>
      <c r="S787" s="36"/>
      <c r="T787" s="36"/>
      <c r="U787" s="36"/>
      <c r="V787" s="36"/>
      <c r="W787" s="36"/>
      <c r="X787" s="36"/>
      <c r="Y787" s="36"/>
      <c r="Z787" s="36"/>
      <c r="AA787" s="36"/>
      <c r="AB787" s="36"/>
      <c r="AD787" s="36"/>
      <c r="AE787" s="59"/>
      <c r="AF787" s="59"/>
      <c r="AG787" s="36"/>
      <c r="BT787" s="267"/>
      <c r="BV787" s="282"/>
      <c r="BW787" s="369"/>
      <c r="BX787" s="369"/>
      <c r="BY787" s="369"/>
      <c r="BZ787" s="369"/>
      <c r="CA787" s="369"/>
      <c r="CB787" s="369"/>
      <c r="CC787" s="369"/>
      <c r="CD787" s="369"/>
      <c r="CE787" s="369"/>
      <c r="CF787" s="369"/>
      <c r="CG787" s="369"/>
      <c r="CH787" s="369"/>
      <c r="CI787" s="369"/>
      <c r="CJ787" s="369"/>
      <c r="CK787" s="369"/>
      <c r="CL787" s="369"/>
      <c r="CM787" s="369"/>
      <c r="CN787" s="369"/>
      <c r="CO787" s="369"/>
      <c r="CP787" s="369"/>
      <c r="CQ787" s="369"/>
      <c r="CR787" s="369"/>
      <c r="CS787" s="369"/>
    </row>
    <row r="788" spans="1:97" s="22" customFormat="1">
      <c r="A788"/>
      <c r="B788" s="36"/>
      <c r="C788" s="36"/>
      <c r="D788" s="36"/>
      <c r="E788" s="36"/>
      <c r="F788" s="36"/>
      <c r="G788" s="36"/>
      <c r="H788" s="36"/>
      <c r="I788" s="36"/>
      <c r="J788" s="36"/>
      <c r="K788" s="36"/>
      <c r="L788" s="36"/>
      <c r="M788" s="36"/>
      <c r="N788" s="36"/>
      <c r="O788" s="36"/>
      <c r="P788" s="36"/>
      <c r="Q788" s="36"/>
      <c r="R788" s="36"/>
      <c r="S788" s="36"/>
      <c r="T788" s="36"/>
      <c r="U788" s="36"/>
      <c r="V788" s="36"/>
      <c r="W788" s="36"/>
      <c r="X788" s="36"/>
      <c r="Y788" s="36"/>
      <c r="Z788" s="36"/>
      <c r="AA788" s="36"/>
      <c r="AB788" s="36"/>
      <c r="AD788" s="36"/>
      <c r="AE788" s="59"/>
      <c r="AF788" s="59"/>
      <c r="AG788" s="36"/>
      <c r="BT788" s="267"/>
      <c r="BV788" s="282"/>
      <c r="BW788" s="369"/>
      <c r="BX788" s="369"/>
      <c r="BY788" s="369"/>
      <c r="BZ788" s="369"/>
      <c r="CA788" s="369"/>
      <c r="CB788" s="369"/>
      <c r="CC788" s="369"/>
      <c r="CD788" s="369"/>
      <c r="CE788" s="369"/>
      <c r="CF788" s="369"/>
      <c r="CG788" s="369"/>
      <c r="CH788" s="369"/>
      <c r="CI788" s="369"/>
      <c r="CJ788" s="369"/>
      <c r="CK788" s="369"/>
      <c r="CL788" s="369"/>
      <c r="CM788" s="369"/>
      <c r="CN788" s="369"/>
      <c r="CO788" s="369"/>
      <c r="CP788" s="369"/>
      <c r="CQ788" s="369"/>
      <c r="CR788" s="369"/>
      <c r="CS788" s="369"/>
    </row>
    <row r="789" spans="1:97" s="22" customFormat="1">
      <c r="A789"/>
      <c r="B789" s="36"/>
      <c r="C789" s="36"/>
      <c r="D789" s="36"/>
      <c r="E789" s="36"/>
      <c r="F789" s="36"/>
      <c r="G789" s="36"/>
      <c r="H789" s="36"/>
      <c r="I789" s="36"/>
      <c r="J789" s="36"/>
      <c r="K789" s="36"/>
      <c r="L789" s="36"/>
      <c r="M789" s="36"/>
      <c r="N789" s="36"/>
      <c r="O789" s="36"/>
      <c r="P789" s="36"/>
      <c r="Q789" s="36"/>
      <c r="R789" s="36"/>
      <c r="S789" s="36"/>
      <c r="T789" s="36"/>
      <c r="U789" s="36"/>
      <c r="V789" s="36"/>
      <c r="W789" s="36"/>
      <c r="X789" s="36"/>
      <c r="Y789" s="36"/>
      <c r="Z789" s="36"/>
      <c r="AA789" s="36"/>
      <c r="AB789" s="36"/>
      <c r="AD789" s="36"/>
      <c r="AE789" s="59"/>
      <c r="AF789" s="59"/>
      <c r="AG789" s="36"/>
      <c r="BT789" s="267"/>
      <c r="BV789" s="282"/>
      <c r="BW789" s="369"/>
      <c r="BX789" s="369"/>
      <c r="BY789" s="369"/>
      <c r="BZ789" s="369"/>
      <c r="CA789" s="369"/>
      <c r="CB789" s="369"/>
      <c r="CC789" s="369"/>
      <c r="CD789" s="369"/>
      <c r="CE789" s="369"/>
      <c r="CF789" s="369"/>
      <c r="CG789" s="369"/>
      <c r="CH789" s="369"/>
      <c r="CI789" s="369"/>
      <c r="CJ789" s="369"/>
      <c r="CK789" s="369"/>
      <c r="CL789" s="369"/>
      <c r="CM789" s="369"/>
      <c r="CN789" s="369"/>
      <c r="CO789" s="369"/>
      <c r="CP789" s="369"/>
      <c r="CQ789" s="369"/>
      <c r="CR789" s="369"/>
      <c r="CS789" s="369"/>
    </row>
    <row r="790" spans="1:97" s="22" customFormat="1">
      <c r="A790"/>
      <c r="B790" s="36"/>
      <c r="C790" s="36"/>
      <c r="D790" s="36"/>
      <c r="E790" s="36"/>
      <c r="F790" s="36"/>
      <c r="G790" s="36"/>
      <c r="H790" s="36"/>
      <c r="I790" s="36"/>
      <c r="J790" s="36"/>
      <c r="K790" s="36"/>
      <c r="L790" s="36"/>
      <c r="M790" s="36"/>
      <c r="N790" s="36"/>
      <c r="O790" s="36"/>
      <c r="P790" s="36"/>
      <c r="Q790" s="36"/>
      <c r="R790" s="36"/>
      <c r="S790" s="36"/>
      <c r="T790" s="36"/>
      <c r="U790" s="36"/>
      <c r="V790" s="36"/>
      <c r="W790" s="36"/>
      <c r="X790" s="36"/>
      <c r="Y790" s="36"/>
      <c r="Z790" s="36"/>
      <c r="AA790" s="36"/>
      <c r="AB790" s="36"/>
      <c r="AD790" s="36"/>
      <c r="AE790" s="59"/>
      <c r="AF790" s="59"/>
      <c r="AG790" s="36"/>
      <c r="BT790" s="267"/>
      <c r="BV790" s="282"/>
      <c r="BW790" s="369"/>
      <c r="BX790" s="369"/>
      <c r="BY790" s="369"/>
      <c r="BZ790" s="369"/>
      <c r="CA790" s="369"/>
      <c r="CB790" s="369"/>
      <c r="CC790" s="369"/>
      <c r="CD790" s="369"/>
      <c r="CE790" s="369"/>
      <c r="CF790" s="369"/>
      <c r="CG790" s="369"/>
      <c r="CH790" s="369"/>
      <c r="CI790" s="369"/>
      <c r="CJ790" s="369"/>
      <c r="CK790" s="369"/>
      <c r="CL790" s="369"/>
      <c r="CM790" s="369"/>
      <c r="CN790" s="369"/>
      <c r="CO790" s="369"/>
      <c r="CP790" s="369"/>
      <c r="CQ790" s="369"/>
      <c r="CR790" s="369"/>
      <c r="CS790" s="369"/>
    </row>
    <row r="791" spans="1:97" s="22" customFormat="1">
      <c r="A791"/>
      <c r="B791" s="36"/>
      <c r="C791" s="36"/>
      <c r="D791" s="36"/>
      <c r="E791" s="36"/>
      <c r="F791" s="36"/>
      <c r="G791" s="36"/>
      <c r="H791" s="36"/>
      <c r="I791" s="36"/>
      <c r="J791" s="36"/>
      <c r="K791" s="36"/>
      <c r="L791" s="36"/>
      <c r="M791" s="36"/>
      <c r="N791" s="36"/>
      <c r="O791" s="36"/>
      <c r="P791" s="36"/>
      <c r="Q791" s="36"/>
      <c r="R791" s="36"/>
      <c r="S791" s="36"/>
      <c r="T791" s="36"/>
      <c r="U791" s="36"/>
      <c r="V791" s="36"/>
      <c r="W791" s="36"/>
      <c r="X791" s="36"/>
      <c r="Y791" s="36"/>
      <c r="Z791" s="36"/>
      <c r="AA791" s="36"/>
      <c r="AB791" s="36"/>
      <c r="AD791" s="36"/>
      <c r="AE791" s="59"/>
      <c r="AF791" s="59"/>
      <c r="AG791" s="36"/>
      <c r="BT791" s="267"/>
      <c r="BV791" s="282"/>
      <c r="BW791" s="369"/>
      <c r="BX791" s="369"/>
      <c r="BY791" s="369"/>
      <c r="BZ791" s="369"/>
      <c r="CA791" s="369"/>
      <c r="CB791" s="369"/>
      <c r="CC791" s="369"/>
      <c r="CD791" s="369"/>
      <c r="CE791" s="369"/>
      <c r="CF791" s="369"/>
      <c r="CG791" s="369"/>
      <c r="CH791" s="369"/>
      <c r="CI791" s="369"/>
      <c r="CJ791" s="369"/>
      <c r="CK791" s="369"/>
      <c r="CL791" s="369"/>
      <c r="CM791" s="369"/>
      <c r="CN791" s="369"/>
      <c r="CO791" s="369"/>
      <c r="CP791" s="369"/>
      <c r="CQ791" s="369"/>
      <c r="CR791" s="369"/>
      <c r="CS791" s="369"/>
    </row>
    <row r="792" spans="1:97" s="22" customFormat="1">
      <c r="A792"/>
      <c r="B792" s="36"/>
      <c r="C792" s="36"/>
      <c r="D792" s="36"/>
      <c r="E792" s="36"/>
      <c r="F792" s="36"/>
      <c r="G792" s="36"/>
      <c r="H792" s="36"/>
      <c r="I792" s="36"/>
      <c r="J792" s="36"/>
      <c r="K792" s="36"/>
      <c r="L792" s="36"/>
      <c r="M792" s="36"/>
      <c r="N792" s="36"/>
      <c r="O792" s="36"/>
      <c r="P792" s="36"/>
      <c r="Q792" s="36"/>
      <c r="R792" s="36"/>
      <c r="S792" s="36"/>
      <c r="T792" s="36"/>
      <c r="U792" s="36"/>
      <c r="V792" s="36"/>
      <c r="W792" s="36"/>
      <c r="X792" s="36"/>
      <c r="Y792" s="36"/>
      <c r="Z792" s="36"/>
      <c r="AA792" s="36"/>
      <c r="AB792" s="36"/>
      <c r="AD792" s="36"/>
      <c r="AE792" s="59"/>
      <c r="AF792" s="59"/>
      <c r="AG792" s="36"/>
      <c r="BT792" s="267"/>
      <c r="BV792" s="282"/>
      <c r="BW792" s="369"/>
      <c r="BX792" s="369"/>
      <c r="BY792" s="369"/>
      <c r="BZ792" s="369"/>
      <c r="CA792" s="369"/>
      <c r="CB792" s="369"/>
      <c r="CC792" s="369"/>
      <c r="CD792" s="369"/>
      <c r="CE792" s="369"/>
      <c r="CF792" s="369"/>
      <c r="CG792" s="369"/>
      <c r="CH792" s="369"/>
      <c r="CI792" s="369"/>
      <c r="CJ792" s="369"/>
      <c r="CK792" s="369"/>
      <c r="CL792" s="369"/>
      <c r="CM792" s="369"/>
      <c r="CN792" s="369"/>
      <c r="CO792" s="369"/>
      <c r="CP792" s="369"/>
      <c r="CQ792" s="369"/>
      <c r="CR792" s="369"/>
      <c r="CS792" s="369"/>
    </row>
    <row r="793" spans="1:97" s="22" customFormat="1">
      <c r="A793"/>
      <c r="B793" s="36"/>
      <c r="C793" s="36"/>
      <c r="D793" s="36"/>
      <c r="E793" s="36"/>
      <c r="F793" s="36"/>
      <c r="G793" s="36"/>
      <c r="H793" s="36"/>
      <c r="I793" s="36"/>
      <c r="J793" s="36"/>
      <c r="K793" s="36"/>
      <c r="L793" s="36"/>
      <c r="M793" s="36"/>
      <c r="N793" s="36"/>
      <c r="O793" s="36"/>
      <c r="P793" s="36"/>
      <c r="Q793" s="36"/>
      <c r="R793" s="36"/>
      <c r="S793" s="36"/>
      <c r="T793" s="36"/>
      <c r="U793" s="36"/>
      <c r="V793" s="36"/>
      <c r="W793" s="36"/>
      <c r="X793" s="36"/>
      <c r="Y793" s="36"/>
      <c r="Z793" s="36"/>
      <c r="AA793" s="36"/>
      <c r="AB793" s="36"/>
      <c r="AD793" s="36"/>
      <c r="AE793" s="59"/>
      <c r="AF793" s="59"/>
      <c r="AG793" s="36"/>
      <c r="BT793" s="267"/>
      <c r="BV793" s="282"/>
      <c r="BW793" s="369"/>
      <c r="BX793" s="369"/>
      <c r="BY793" s="369"/>
      <c r="BZ793" s="369"/>
      <c r="CA793" s="369"/>
      <c r="CB793" s="369"/>
      <c r="CC793" s="369"/>
      <c r="CD793" s="369"/>
      <c r="CE793" s="369"/>
      <c r="CF793" s="369"/>
      <c r="CG793" s="369"/>
      <c r="CH793" s="369"/>
      <c r="CI793" s="369"/>
      <c r="CJ793" s="369"/>
      <c r="CK793" s="369"/>
      <c r="CL793" s="369"/>
      <c r="CM793" s="369"/>
      <c r="CN793" s="369"/>
      <c r="CO793" s="369"/>
      <c r="CP793" s="369"/>
      <c r="CQ793" s="369"/>
      <c r="CR793" s="369"/>
      <c r="CS793" s="369"/>
    </row>
    <row r="794" spans="1:97" s="22" customFormat="1">
      <c r="A794"/>
      <c r="B794" s="36"/>
      <c r="C794" s="36"/>
      <c r="D794" s="36"/>
      <c r="E794" s="36"/>
      <c r="F794" s="36"/>
      <c r="G794" s="36"/>
      <c r="H794" s="36"/>
      <c r="I794" s="36"/>
      <c r="J794" s="36"/>
      <c r="K794" s="36"/>
      <c r="L794" s="36"/>
      <c r="M794" s="36"/>
      <c r="N794" s="36"/>
      <c r="O794" s="36"/>
      <c r="P794" s="36"/>
      <c r="Q794" s="36"/>
      <c r="R794" s="36"/>
      <c r="S794" s="36"/>
      <c r="T794" s="36"/>
      <c r="U794" s="36"/>
      <c r="V794" s="36"/>
      <c r="W794" s="36"/>
      <c r="X794" s="36"/>
      <c r="Y794" s="36"/>
      <c r="Z794" s="36"/>
      <c r="AA794" s="36"/>
      <c r="AB794" s="36"/>
      <c r="AD794" s="36"/>
      <c r="AE794" s="59"/>
      <c r="AF794" s="59"/>
      <c r="AG794" s="36"/>
      <c r="BT794" s="267"/>
      <c r="BV794" s="282"/>
      <c r="BW794" s="369"/>
      <c r="BX794" s="369"/>
      <c r="BY794" s="369"/>
      <c r="BZ794" s="369"/>
      <c r="CA794" s="369"/>
      <c r="CB794" s="369"/>
      <c r="CC794" s="369"/>
      <c r="CD794" s="369"/>
      <c r="CE794" s="369"/>
      <c r="CF794" s="369"/>
      <c r="CG794" s="369"/>
      <c r="CH794" s="369"/>
      <c r="CI794" s="369"/>
      <c r="CJ794" s="369"/>
      <c r="CK794" s="369"/>
      <c r="CL794" s="369"/>
      <c r="CM794" s="369"/>
      <c r="CN794" s="369"/>
      <c r="CO794" s="369"/>
      <c r="CP794" s="369"/>
      <c r="CQ794" s="369"/>
      <c r="CR794" s="369"/>
      <c r="CS794" s="369"/>
    </row>
    <row r="795" spans="1:97" s="22" customFormat="1">
      <c r="A795"/>
      <c r="B795" s="36"/>
      <c r="C795" s="36"/>
      <c r="D795" s="36"/>
      <c r="E795" s="36"/>
      <c r="F795" s="36"/>
      <c r="G795" s="36"/>
      <c r="H795" s="36"/>
      <c r="I795" s="36"/>
      <c r="J795" s="36"/>
      <c r="K795" s="36"/>
      <c r="L795" s="36"/>
      <c r="M795" s="36"/>
      <c r="N795" s="36"/>
      <c r="O795" s="36"/>
      <c r="P795" s="36"/>
      <c r="Q795" s="36"/>
      <c r="R795" s="36"/>
      <c r="S795" s="36"/>
      <c r="T795" s="36"/>
      <c r="U795" s="36"/>
      <c r="V795" s="36"/>
      <c r="W795" s="36"/>
      <c r="X795" s="36"/>
      <c r="Y795" s="36"/>
      <c r="Z795" s="36"/>
      <c r="AA795" s="36"/>
      <c r="AB795" s="36"/>
      <c r="AD795" s="36"/>
      <c r="AE795" s="59"/>
      <c r="AF795" s="59"/>
      <c r="AG795" s="36"/>
      <c r="BT795" s="267"/>
      <c r="BV795" s="282"/>
      <c r="BW795" s="369"/>
      <c r="BX795" s="369"/>
      <c r="BY795" s="369"/>
      <c r="BZ795" s="369"/>
      <c r="CA795" s="369"/>
      <c r="CB795" s="369"/>
      <c r="CC795" s="369"/>
      <c r="CD795" s="369"/>
      <c r="CE795" s="369"/>
      <c r="CF795" s="369"/>
      <c r="CG795" s="369"/>
      <c r="CH795" s="369"/>
      <c r="CI795" s="369"/>
      <c r="CJ795" s="369"/>
      <c r="CK795" s="369"/>
      <c r="CL795" s="369"/>
      <c r="CM795" s="369"/>
      <c r="CN795" s="369"/>
      <c r="CO795" s="369"/>
      <c r="CP795" s="369"/>
      <c r="CQ795" s="369"/>
      <c r="CR795" s="369"/>
      <c r="CS795" s="369"/>
    </row>
    <row r="796" spans="1:97" s="22" customFormat="1">
      <c r="A796"/>
      <c r="B796" s="36"/>
      <c r="C796" s="36"/>
      <c r="D796" s="36"/>
      <c r="E796" s="36"/>
      <c r="F796" s="36"/>
      <c r="G796" s="36"/>
      <c r="H796" s="36"/>
      <c r="I796" s="36"/>
      <c r="J796" s="36"/>
      <c r="K796" s="36"/>
      <c r="L796" s="36"/>
      <c r="M796" s="36"/>
      <c r="N796" s="36"/>
      <c r="O796" s="36"/>
      <c r="P796" s="36"/>
      <c r="Q796" s="36"/>
      <c r="R796" s="36"/>
      <c r="S796" s="36"/>
      <c r="T796" s="36"/>
      <c r="U796" s="36"/>
      <c r="V796" s="36"/>
      <c r="W796" s="36"/>
      <c r="X796" s="36"/>
      <c r="Y796" s="36"/>
      <c r="Z796" s="36"/>
      <c r="AA796" s="36"/>
      <c r="AB796" s="36"/>
      <c r="AD796" s="36"/>
      <c r="AE796" s="59"/>
      <c r="AF796" s="59"/>
      <c r="AG796" s="36"/>
      <c r="BT796" s="267"/>
      <c r="BV796" s="282"/>
      <c r="BW796" s="369"/>
      <c r="BX796" s="369"/>
      <c r="BY796" s="369"/>
      <c r="BZ796" s="369"/>
      <c r="CA796" s="369"/>
      <c r="CB796" s="369"/>
      <c r="CC796" s="369"/>
      <c r="CD796" s="369"/>
      <c r="CE796" s="369"/>
      <c r="CF796" s="369"/>
      <c r="CG796" s="369"/>
      <c r="CH796" s="369"/>
      <c r="CI796" s="369"/>
      <c r="CJ796" s="369"/>
      <c r="CK796" s="369"/>
      <c r="CL796" s="369"/>
      <c r="CM796" s="369"/>
      <c r="CN796" s="369"/>
      <c r="CO796" s="369"/>
      <c r="CP796" s="369"/>
      <c r="CQ796" s="369"/>
      <c r="CR796" s="369"/>
      <c r="CS796" s="369"/>
    </row>
    <row r="797" spans="1:97" s="22" customFormat="1">
      <c r="A797"/>
      <c r="B797" s="36"/>
      <c r="C797" s="36"/>
      <c r="D797" s="36"/>
      <c r="E797" s="36"/>
      <c r="F797" s="36"/>
      <c r="G797" s="36"/>
      <c r="H797" s="36"/>
      <c r="I797" s="36"/>
      <c r="J797" s="36"/>
      <c r="K797" s="36"/>
      <c r="L797" s="36"/>
      <c r="M797" s="36"/>
      <c r="N797" s="36"/>
      <c r="O797" s="36"/>
      <c r="P797" s="36"/>
      <c r="Q797" s="36"/>
      <c r="R797" s="36"/>
      <c r="S797" s="36"/>
      <c r="T797" s="36"/>
      <c r="U797" s="36"/>
      <c r="V797" s="36"/>
      <c r="W797" s="36"/>
      <c r="X797" s="36"/>
      <c r="Y797" s="36"/>
      <c r="Z797" s="36"/>
      <c r="AA797" s="36"/>
      <c r="AB797" s="36"/>
      <c r="AD797" s="36"/>
      <c r="AE797" s="59"/>
      <c r="AF797" s="59"/>
      <c r="AG797" s="36"/>
      <c r="BT797" s="267"/>
      <c r="BV797" s="282"/>
      <c r="BW797" s="369"/>
      <c r="BX797" s="369"/>
      <c r="BY797" s="369"/>
      <c r="BZ797" s="369"/>
      <c r="CA797" s="369"/>
      <c r="CB797" s="369"/>
      <c r="CC797" s="369"/>
      <c r="CD797" s="369"/>
      <c r="CE797" s="369"/>
      <c r="CF797" s="369"/>
      <c r="CG797" s="369"/>
      <c r="CH797" s="369"/>
      <c r="CI797" s="369"/>
      <c r="CJ797" s="369"/>
      <c r="CK797" s="369"/>
      <c r="CL797" s="369"/>
      <c r="CM797" s="369"/>
      <c r="CN797" s="369"/>
      <c r="CO797" s="369"/>
      <c r="CP797" s="369"/>
      <c r="CQ797" s="369"/>
      <c r="CR797" s="369"/>
      <c r="CS797" s="369"/>
    </row>
    <row r="798" spans="1:97" s="22" customFormat="1">
      <c r="A798"/>
      <c r="B798" s="36"/>
      <c r="C798" s="36"/>
      <c r="D798" s="36"/>
      <c r="E798" s="36"/>
      <c r="F798" s="36"/>
      <c r="G798" s="36"/>
      <c r="H798" s="36"/>
      <c r="I798" s="36"/>
      <c r="J798" s="36"/>
      <c r="K798" s="36"/>
      <c r="L798" s="36"/>
      <c r="M798" s="36"/>
      <c r="N798" s="36"/>
      <c r="O798" s="36"/>
      <c r="P798" s="36"/>
      <c r="Q798" s="36"/>
      <c r="R798" s="36"/>
      <c r="S798" s="36"/>
      <c r="T798" s="36"/>
      <c r="U798" s="36"/>
      <c r="V798" s="36"/>
      <c r="W798" s="36"/>
      <c r="X798" s="36"/>
      <c r="Y798" s="36"/>
      <c r="Z798" s="36"/>
      <c r="AA798" s="36"/>
      <c r="AB798" s="36"/>
      <c r="AD798" s="36"/>
      <c r="AE798" s="59"/>
      <c r="AF798" s="59"/>
      <c r="AG798" s="36"/>
      <c r="BT798" s="267"/>
      <c r="BV798" s="282"/>
      <c r="BW798" s="369"/>
      <c r="BX798" s="369"/>
      <c r="BY798" s="369"/>
      <c r="BZ798" s="369"/>
      <c r="CA798" s="369"/>
      <c r="CB798" s="369"/>
      <c r="CC798" s="369"/>
      <c r="CD798" s="369"/>
      <c r="CE798" s="369"/>
      <c r="CF798" s="369"/>
      <c r="CG798" s="369"/>
      <c r="CH798" s="369"/>
      <c r="CI798" s="369"/>
      <c r="CJ798" s="369"/>
      <c r="CK798" s="369"/>
      <c r="CL798" s="369"/>
      <c r="CM798" s="369"/>
      <c r="CN798" s="369"/>
      <c r="CO798" s="369"/>
      <c r="CP798" s="369"/>
      <c r="CQ798" s="369"/>
      <c r="CR798" s="369"/>
      <c r="CS798" s="369"/>
    </row>
    <row r="799" spans="1:97" s="22" customFormat="1">
      <c r="A799"/>
      <c r="B799" s="36"/>
      <c r="C799" s="36"/>
      <c r="D799" s="36"/>
      <c r="E799" s="36"/>
      <c r="F799" s="36"/>
      <c r="G799" s="36"/>
      <c r="H799" s="36"/>
      <c r="I799" s="36"/>
      <c r="J799" s="36"/>
      <c r="K799" s="36"/>
      <c r="L799" s="36"/>
      <c r="M799" s="36"/>
      <c r="N799" s="36"/>
      <c r="O799" s="36"/>
      <c r="P799" s="36"/>
      <c r="Q799" s="36"/>
      <c r="R799" s="36"/>
      <c r="S799" s="36"/>
      <c r="T799" s="36"/>
      <c r="U799" s="36"/>
      <c r="V799" s="36"/>
      <c r="W799" s="36"/>
      <c r="X799" s="36"/>
      <c r="Y799" s="36"/>
      <c r="Z799" s="36"/>
      <c r="AA799" s="36"/>
      <c r="AB799" s="36"/>
      <c r="AD799" s="36"/>
      <c r="AE799" s="59"/>
      <c r="AF799" s="59"/>
      <c r="AG799" s="36"/>
      <c r="BT799" s="267"/>
      <c r="BV799" s="282"/>
      <c r="BW799" s="369"/>
      <c r="BX799" s="369"/>
      <c r="BY799" s="369"/>
      <c r="BZ799" s="369"/>
      <c r="CA799" s="369"/>
      <c r="CB799" s="369"/>
      <c r="CC799" s="369"/>
      <c r="CD799" s="369"/>
      <c r="CE799" s="369"/>
      <c r="CF799" s="369"/>
      <c r="CG799" s="369"/>
      <c r="CH799" s="369"/>
      <c r="CI799" s="369"/>
      <c r="CJ799" s="369"/>
      <c r="CK799" s="369"/>
      <c r="CL799" s="369"/>
      <c r="CM799" s="369"/>
      <c r="CN799" s="369"/>
      <c r="CO799" s="369"/>
      <c r="CP799" s="369"/>
      <c r="CQ799" s="369"/>
      <c r="CR799" s="369"/>
      <c r="CS799" s="369"/>
    </row>
    <row r="800" spans="1:97" s="22" customFormat="1">
      <c r="A800"/>
      <c r="B800" s="36"/>
      <c r="C800" s="36"/>
      <c r="D800" s="36"/>
      <c r="E800" s="36"/>
      <c r="F800" s="36"/>
      <c r="G800" s="36"/>
      <c r="H800" s="36"/>
      <c r="I800" s="36"/>
      <c r="J800" s="36"/>
      <c r="K800" s="36"/>
      <c r="L800" s="36"/>
      <c r="M800" s="36"/>
      <c r="N800" s="36"/>
      <c r="O800" s="36"/>
      <c r="P800" s="36"/>
      <c r="Q800" s="36"/>
      <c r="R800" s="36"/>
      <c r="S800" s="36"/>
      <c r="T800" s="36"/>
      <c r="U800" s="36"/>
      <c r="V800" s="36"/>
      <c r="W800" s="36"/>
      <c r="X800" s="36"/>
      <c r="Y800" s="36"/>
      <c r="Z800" s="36"/>
      <c r="AA800" s="36"/>
      <c r="AB800" s="36"/>
      <c r="AD800" s="36"/>
      <c r="AE800" s="59"/>
      <c r="AF800" s="59"/>
      <c r="AG800" s="36"/>
      <c r="BT800" s="267"/>
      <c r="BV800" s="282"/>
      <c r="BW800" s="369"/>
      <c r="BX800" s="369"/>
      <c r="BY800" s="369"/>
      <c r="BZ800" s="369"/>
      <c r="CA800" s="369"/>
      <c r="CB800" s="369"/>
      <c r="CC800" s="369"/>
      <c r="CD800" s="369"/>
      <c r="CE800" s="369"/>
      <c r="CF800" s="369"/>
      <c r="CG800" s="369"/>
      <c r="CH800" s="369"/>
      <c r="CI800" s="369"/>
      <c r="CJ800" s="369"/>
      <c r="CK800" s="369"/>
      <c r="CL800" s="369"/>
      <c r="CM800" s="369"/>
      <c r="CN800" s="369"/>
      <c r="CO800" s="369"/>
      <c r="CP800" s="369"/>
      <c r="CQ800" s="369"/>
      <c r="CR800" s="369"/>
      <c r="CS800" s="369"/>
    </row>
    <row r="801" spans="1:97" s="22" customFormat="1">
      <c r="A801"/>
      <c r="B801" s="36"/>
      <c r="C801" s="36"/>
      <c r="D801" s="36"/>
      <c r="E801" s="36"/>
      <c r="F801" s="36"/>
      <c r="G801" s="36"/>
      <c r="H801" s="36"/>
      <c r="I801" s="36"/>
      <c r="J801" s="36"/>
      <c r="K801" s="36"/>
      <c r="L801" s="36"/>
      <c r="M801" s="36"/>
      <c r="N801" s="36"/>
      <c r="O801" s="36"/>
      <c r="P801" s="36"/>
      <c r="Q801" s="36"/>
      <c r="R801" s="36"/>
      <c r="S801" s="36"/>
      <c r="T801" s="36"/>
      <c r="U801" s="36"/>
      <c r="V801" s="36"/>
      <c r="W801" s="36"/>
      <c r="X801" s="36"/>
      <c r="Y801" s="36"/>
      <c r="Z801" s="36"/>
      <c r="AA801" s="36"/>
      <c r="AB801" s="36"/>
      <c r="AD801" s="36"/>
      <c r="AE801" s="59"/>
      <c r="AF801" s="59"/>
      <c r="AG801" s="36"/>
      <c r="BT801" s="267"/>
      <c r="BV801" s="282"/>
      <c r="BW801" s="369"/>
      <c r="BX801" s="369"/>
      <c r="BY801" s="369"/>
      <c r="BZ801" s="369"/>
      <c r="CA801" s="369"/>
      <c r="CB801" s="369"/>
      <c r="CC801" s="369"/>
      <c r="CD801" s="369"/>
      <c r="CE801" s="369"/>
      <c r="CF801" s="369"/>
      <c r="CG801" s="369"/>
      <c r="CH801" s="369"/>
      <c r="CI801" s="369"/>
      <c r="CJ801" s="369"/>
      <c r="CK801" s="369"/>
      <c r="CL801" s="369"/>
      <c r="CM801" s="369"/>
      <c r="CN801" s="369"/>
      <c r="CO801" s="369"/>
      <c r="CP801" s="369"/>
      <c r="CQ801" s="369"/>
      <c r="CR801" s="369"/>
      <c r="CS801" s="369"/>
    </row>
    <row r="802" spans="1:97" s="22" customFormat="1">
      <c r="A802"/>
      <c r="B802" s="36"/>
      <c r="C802" s="36"/>
      <c r="D802" s="36"/>
      <c r="E802" s="36"/>
      <c r="F802" s="36"/>
      <c r="G802" s="36"/>
      <c r="H802" s="36"/>
      <c r="I802" s="36"/>
      <c r="J802" s="36"/>
      <c r="K802" s="36"/>
      <c r="L802" s="36"/>
      <c r="M802" s="36"/>
      <c r="N802" s="36"/>
      <c r="O802" s="36"/>
      <c r="P802" s="36"/>
      <c r="Q802" s="36"/>
      <c r="R802" s="36"/>
      <c r="S802" s="36"/>
      <c r="T802" s="36"/>
      <c r="U802" s="36"/>
      <c r="V802" s="36"/>
      <c r="W802" s="36"/>
      <c r="X802" s="36"/>
      <c r="Y802" s="36"/>
      <c r="Z802" s="36"/>
      <c r="AA802" s="36"/>
      <c r="AB802" s="36"/>
      <c r="AD802" s="36"/>
      <c r="AE802" s="59"/>
      <c r="AF802" s="59"/>
      <c r="AG802" s="36"/>
      <c r="BT802" s="267"/>
      <c r="BV802" s="282"/>
      <c r="BW802" s="369"/>
      <c r="BX802" s="369"/>
      <c r="BY802" s="369"/>
      <c r="BZ802" s="369"/>
      <c r="CA802" s="369"/>
      <c r="CB802" s="369"/>
      <c r="CC802" s="369"/>
      <c r="CD802" s="369"/>
      <c r="CE802" s="369"/>
      <c r="CF802" s="369"/>
      <c r="CG802" s="369"/>
      <c r="CH802" s="369"/>
      <c r="CI802" s="369"/>
      <c r="CJ802" s="369"/>
      <c r="CK802" s="369"/>
      <c r="CL802" s="369"/>
      <c r="CM802" s="369"/>
      <c r="CN802" s="369"/>
      <c r="CO802" s="369"/>
      <c r="CP802" s="369"/>
      <c r="CQ802" s="369"/>
      <c r="CR802" s="369"/>
      <c r="CS802" s="369"/>
    </row>
    <row r="803" spans="1:97" s="22" customFormat="1">
      <c r="A803"/>
      <c r="B803" s="36"/>
      <c r="C803" s="36"/>
      <c r="D803" s="36"/>
      <c r="E803" s="36"/>
      <c r="F803" s="36"/>
      <c r="G803" s="36"/>
      <c r="H803" s="36"/>
      <c r="I803" s="36"/>
      <c r="J803" s="36"/>
      <c r="K803" s="36"/>
      <c r="L803" s="36"/>
      <c r="M803" s="36"/>
      <c r="N803" s="36"/>
      <c r="O803" s="36"/>
      <c r="P803" s="36"/>
      <c r="Q803" s="36"/>
      <c r="R803" s="36"/>
      <c r="S803" s="36"/>
      <c r="T803" s="36"/>
      <c r="U803" s="36"/>
      <c r="V803" s="36"/>
      <c r="W803" s="36"/>
      <c r="X803" s="36"/>
      <c r="Y803" s="36"/>
      <c r="Z803" s="36"/>
      <c r="AA803" s="36"/>
      <c r="AB803" s="36"/>
      <c r="AD803" s="36"/>
      <c r="AE803" s="59"/>
      <c r="AF803" s="59"/>
      <c r="AG803" s="36"/>
      <c r="BT803" s="267"/>
      <c r="BV803" s="282"/>
      <c r="BW803" s="369"/>
      <c r="BX803" s="369"/>
      <c r="BY803" s="369"/>
      <c r="BZ803" s="369"/>
      <c r="CA803" s="369"/>
      <c r="CB803" s="369"/>
      <c r="CC803" s="369"/>
      <c r="CD803" s="369"/>
      <c r="CE803" s="369"/>
      <c r="CF803" s="369"/>
      <c r="CG803" s="369"/>
      <c r="CH803" s="369"/>
      <c r="CI803" s="369"/>
      <c r="CJ803" s="369"/>
      <c r="CK803" s="369"/>
      <c r="CL803" s="369"/>
      <c r="CM803" s="369"/>
      <c r="CN803" s="369"/>
      <c r="CO803" s="369"/>
      <c r="CP803" s="369"/>
      <c r="CQ803" s="369"/>
      <c r="CR803" s="369"/>
      <c r="CS803" s="369"/>
    </row>
    <row r="804" spans="1:97" s="22" customFormat="1">
      <c r="A804"/>
      <c r="B804" s="36"/>
      <c r="C804" s="36"/>
      <c r="D804" s="36"/>
      <c r="E804" s="36"/>
      <c r="F804" s="36"/>
      <c r="G804" s="36"/>
      <c r="H804" s="36"/>
      <c r="I804" s="36"/>
      <c r="J804" s="36"/>
      <c r="K804" s="36"/>
      <c r="L804" s="36"/>
      <c r="M804" s="36"/>
      <c r="N804" s="36"/>
      <c r="O804" s="36"/>
      <c r="P804" s="36"/>
      <c r="Q804" s="36"/>
      <c r="R804" s="36"/>
      <c r="S804" s="36"/>
      <c r="T804" s="36"/>
      <c r="U804" s="36"/>
      <c r="V804" s="36"/>
      <c r="W804" s="36"/>
      <c r="X804" s="36"/>
      <c r="Y804" s="36"/>
      <c r="Z804" s="36"/>
      <c r="AA804" s="36"/>
      <c r="AB804" s="36"/>
      <c r="AD804" s="36"/>
      <c r="AE804" s="59"/>
      <c r="AF804" s="59"/>
      <c r="AG804" s="36"/>
      <c r="BT804" s="267"/>
      <c r="BV804" s="282"/>
      <c r="BW804" s="369"/>
      <c r="BX804" s="369"/>
      <c r="BY804" s="369"/>
      <c r="BZ804" s="369"/>
      <c r="CA804" s="369"/>
      <c r="CB804" s="369"/>
      <c r="CC804" s="369"/>
      <c r="CD804" s="369"/>
      <c r="CE804" s="369"/>
      <c r="CF804" s="369"/>
      <c r="CG804" s="369"/>
      <c r="CH804" s="369"/>
      <c r="CI804" s="369"/>
      <c r="CJ804" s="369"/>
      <c r="CK804" s="369"/>
      <c r="CL804" s="369"/>
      <c r="CM804" s="369"/>
      <c r="CN804" s="369"/>
      <c r="CO804" s="369"/>
      <c r="CP804" s="369"/>
      <c r="CQ804" s="369"/>
      <c r="CR804" s="369"/>
      <c r="CS804" s="369"/>
    </row>
    <row r="805" spans="1:97" s="22" customFormat="1">
      <c r="A805"/>
      <c r="B805" s="36"/>
      <c r="C805" s="36"/>
      <c r="D805" s="36"/>
      <c r="E805" s="36"/>
      <c r="F805" s="36"/>
      <c r="G805" s="36"/>
      <c r="H805" s="36"/>
      <c r="I805" s="36"/>
      <c r="J805" s="36"/>
      <c r="K805" s="36"/>
      <c r="L805" s="36"/>
      <c r="M805" s="36"/>
      <c r="N805" s="36"/>
      <c r="O805" s="36"/>
      <c r="P805" s="36"/>
      <c r="Q805" s="36"/>
      <c r="R805" s="36"/>
      <c r="S805" s="36"/>
      <c r="T805" s="36"/>
      <c r="U805" s="36"/>
      <c r="V805" s="36"/>
      <c r="W805" s="36"/>
      <c r="X805" s="36"/>
      <c r="Y805" s="36"/>
      <c r="Z805" s="36"/>
      <c r="AA805" s="36"/>
      <c r="AB805" s="36"/>
      <c r="AD805" s="36"/>
      <c r="AE805" s="59"/>
      <c r="AF805" s="59"/>
      <c r="AG805" s="36"/>
      <c r="BT805" s="267"/>
      <c r="BV805" s="282"/>
      <c r="BW805" s="369"/>
      <c r="BX805" s="369"/>
      <c r="BY805" s="369"/>
      <c r="BZ805" s="369"/>
      <c r="CA805" s="369"/>
      <c r="CB805" s="369"/>
      <c r="CC805" s="369"/>
      <c r="CD805" s="369"/>
      <c r="CE805" s="369"/>
      <c r="CF805" s="369"/>
      <c r="CG805" s="369"/>
      <c r="CH805" s="369"/>
      <c r="CI805" s="369"/>
      <c r="CJ805" s="369"/>
      <c r="CK805" s="369"/>
      <c r="CL805" s="369"/>
      <c r="CM805" s="369"/>
      <c r="CN805" s="369"/>
      <c r="CO805" s="369"/>
      <c r="CP805" s="369"/>
      <c r="CQ805" s="369"/>
      <c r="CR805" s="369"/>
      <c r="CS805" s="369"/>
    </row>
    <row r="806" spans="1:97" s="22" customFormat="1">
      <c r="A806"/>
      <c r="B806" s="36"/>
      <c r="C806" s="36"/>
      <c r="D806" s="36"/>
      <c r="E806" s="36"/>
      <c r="F806" s="36"/>
      <c r="G806" s="36"/>
      <c r="H806" s="36"/>
      <c r="I806" s="36"/>
      <c r="J806" s="36"/>
      <c r="K806" s="36"/>
      <c r="L806" s="36"/>
      <c r="M806" s="36"/>
      <c r="N806" s="36"/>
      <c r="O806" s="36"/>
      <c r="P806" s="36"/>
      <c r="Q806" s="36"/>
      <c r="R806" s="36"/>
      <c r="S806" s="36"/>
      <c r="T806" s="36"/>
      <c r="U806" s="36"/>
      <c r="V806" s="36"/>
      <c r="W806" s="36"/>
      <c r="X806" s="36"/>
      <c r="Y806" s="36"/>
      <c r="Z806" s="36"/>
      <c r="AA806" s="36"/>
      <c r="AB806" s="36"/>
      <c r="AD806" s="36"/>
      <c r="AE806" s="59"/>
      <c r="AF806" s="59"/>
      <c r="AG806" s="36"/>
      <c r="BT806" s="267"/>
      <c r="BV806" s="282"/>
      <c r="BW806" s="369"/>
      <c r="BX806" s="369"/>
      <c r="BY806" s="369"/>
      <c r="BZ806" s="369"/>
      <c r="CA806" s="369"/>
      <c r="CB806" s="369"/>
      <c r="CC806" s="369"/>
      <c r="CD806" s="369"/>
      <c r="CE806" s="369"/>
      <c r="CF806" s="369"/>
      <c r="CG806" s="369"/>
      <c r="CH806" s="369"/>
      <c r="CI806" s="369"/>
      <c r="CJ806" s="369"/>
      <c r="CK806" s="369"/>
      <c r="CL806" s="369"/>
      <c r="CM806" s="369"/>
      <c r="CN806" s="369"/>
      <c r="CO806" s="369"/>
      <c r="CP806" s="369"/>
      <c r="CQ806" s="369"/>
      <c r="CR806" s="369"/>
      <c r="CS806" s="369"/>
    </row>
    <row r="807" spans="1:97" s="22" customFormat="1">
      <c r="A807"/>
      <c r="B807" s="36"/>
      <c r="C807" s="36"/>
      <c r="D807" s="36"/>
      <c r="E807" s="36"/>
      <c r="F807" s="36"/>
      <c r="G807" s="36"/>
      <c r="H807" s="36"/>
      <c r="I807" s="36"/>
      <c r="J807" s="36"/>
      <c r="K807" s="36"/>
      <c r="L807" s="36"/>
      <c r="M807" s="36"/>
      <c r="N807" s="36"/>
      <c r="O807" s="36"/>
      <c r="P807" s="36"/>
      <c r="Q807" s="36"/>
      <c r="R807" s="36"/>
      <c r="S807" s="36"/>
      <c r="T807" s="36"/>
      <c r="U807" s="36"/>
      <c r="V807" s="36"/>
      <c r="W807" s="36"/>
      <c r="X807" s="36"/>
      <c r="Y807" s="36"/>
      <c r="Z807" s="36"/>
      <c r="AA807" s="36"/>
      <c r="AB807" s="36"/>
      <c r="AD807" s="36"/>
      <c r="AE807" s="59"/>
      <c r="AF807" s="59"/>
      <c r="AG807" s="36"/>
      <c r="BT807" s="267"/>
      <c r="BV807" s="282"/>
      <c r="BW807" s="369"/>
      <c r="BX807" s="369"/>
      <c r="BY807" s="369"/>
      <c r="BZ807" s="369"/>
      <c r="CA807" s="369"/>
      <c r="CB807" s="369"/>
      <c r="CC807" s="369"/>
      <c r="CD807" s="369"/>
      <c r="CE807" s="369"/>
      <c r="CF807" s="369"/>
      <c r="CG807" s="369"/>
      <c r="CH807" s="369"/>
      <c r="CI807" s="369"/>
      <c r="CJ807" s="369"/>
      <c r="CK807" s="369"/>
      <c r="CL807" s="369"/>
      <c r="CM807" s="369"/>
      <c r="CN807" s="369"/>
      <c r="CO807" s="369"/>
      <c r="CP807" s="369"/>
      <c r="CQ807" s="369"/>
      <c r="CR807" s="369"/>
      <c r="CS807" s="369"/>
    </row>
    <row r="808" spans="1:97" s="22" customFormat="1">
      <c r="A808"/>
      <c r="B808" s="36"/>
      <c r="C808" s="36"/>
      <c r="D808" s="36"/>
      <c r="E808" s="36"/>
      <c r="F808" s="36"/>
      <c r="G808" s="36"/>
      <c r="H808" s="36"/>
      <c r="I808" s="36"/>
      <c r="J808" s="36"/>
      <c r="K808" s="36"/>
      <c r="L808" s="36"/>
      <c r="M808" s="36"/>
      <c r="N808" s="36"/>
      <c r="O808" s="36"/>
      <c r="P808" s="36"/>
      <c r="Q808" s="36"/>
      <c r="R808" s="36"/>
      <c r="S808" s="36"/>
      <c r="T808" s="36"/>
      <c r="U808" s="36"/>
      <c r="V808" s="36"/>
      <c r="W808" s="36"/>
      <c r="X808" s="36"/>
      <c r="Y808" s="36"/>
      <c r="Z808" s="36"/>
      <c r="AA808" s="36"/>
      <c r="AB808" s="36"/>
      <c r="AD808" s="36"/>
      <c r="AE808" s="59"/>
      <c r="AF808" s="59"/>
      <c r="AG808" s="36"/>
      <c r="BT808" s="267"/>
      <c r="BV808" s="282"/>
      <c r="BW808" s="369"/>
      <c r="BX808" s="369"/>
      <c r="BY808" s="369"/>
      <c r="BZ808" s="369"/>
      <c r="CA808" s="369"/>
      <c r="CB808" s="369"/>
      <c r="CC808" s="369"/>
      <c r="CD808" s="369"/>
      <c r="CE808" s="369"/>
      <c r="CF808" s="369"/>
      <c r="CG808" s="369"/>
      <c r="CH808" s="369"/>
      <c r="CI808" s="369"/>
      <c r="CJ808" s="369"/>
      <c r="CK808" s="369"/>
      <c r="CL808" s="369"/>
      <c r="CM808" s="369"/>
      <c r="CN808" s="369"/>
      <c r="CO808" s="369"/>
      <c r="CP808" s="369"/>
      <c r="CQ808" s="369"/>
      <c r="CR808" s="369"/>
      <c r="CS808" s="369"/>
    </row>
    <row r="809" spans="1:97" s="22" customFormat="1">
      <c r="A809"/>
      <c r="B809" s="36"/>
      <c r="C809" s="36"/>
      <c r="D809" s="36"/>
      <c r="E809" s="36"/>
      <c r="F809" s="36"/>
      <c r="G809" s="36"/>
      <c r="H809" s="36"/>
      <c r="I809" s="36"/>
      <c r="J809" s="36"/>
      <c r="K809" s="36"/>
      <c r="L809" s="36"/>
      <c r="M809" s="36"/>
      <c r="N809" s="36"/>
      <c r="O809" s="36"/>
      <c r="P809" s="36"/>
      <c r="Q809" s="36"/>
      <c r="R809" s="36"/>
      <c r="S809" s="36"/>
      <c r="T809" s="36"/>
      <c r="U809" s="36"/>
      <c r="V809" s="36"/>
      <c r="W809" s="36"/>
      <c r="X809" s="36"/>
      <c r="Y809" s="36"/>
      <c r="Z809" s="36"/>
      <c r="AA809" s="36"/>
      <c r="AB809" s="36"/>
      <c r="AD809" s="36"/>
      <c r="AE809" s="59"/>
      <c r="AF809" s="59"/>
      <c r="AG809" s="36"/>
      <c r="BT809" s="267"/>
      <c r="BV809" s="282"/>
      <c r="BW809" s="369"/>
      <c r="BX809" s="369"/>
      <c r="BY809" s="369"/>
      <c r="BZ809" s="369"/>
      <c r="CA809" s="369"/>
      <c r="CB809" s="369"/>
      <c r="CC809" s="369"/>
      <c r="CD809" s="369"/>
      <c r="CE809" s="369"/>
      <c r="CF809" s="369"/>
      <c r="CG809" s="369"/>
      <c r="CH809" s="369"/>
      <c r="CI809" s="369"/>
      <c r="CJ809" s="369"/>
      <c r="CK809" s="369"/>
      <c r="CL809" s="369"/>
      <c r="CM809" s="369"/>
      <c r="CN809" s="369"/>
      <c r="CO809" s="369"/>
      <c r="CP809" s="369"/>
      <c r="CQ809" s="369"/>
      <c r="CR809" s="369"/>
      <c r="CS809" s="369"/>
    </row>
    <row r="810" spans="1:97" s="22" customFormat="1">
      <c r="A810"/>
      <c r="B810" s="36"/>
      <c r="C810" s="36"/>
      <c r="D810" s="36"/>
      <c r="E810" s="36"/>
      <c r="F810" s="36"/>
      <c r="G810" s="36"/>
      <c r="H810" s="36"/>
      <c r="I810" s="36"/>
      <c r="J810" s="36"/>
      <c r="K810" s="36"/>
      <c r="L810" s="36"/>
      <c r="M810" s="36"/>
      <c r="N810" s="36"/>
      <c r="O810" s="36"/>
      <c r="P810" s="36"/>
      <c r="Q810" s="36"/>
      <c r="R810" s="36"/>
      <c r="S810" s="36"/>
      <c r="T810" s="36"/>
      <c r="U810" s="36"/>
      <c r="V810" s="36"/>
      <c r="W810" s="36"/>
      <c r="X810" s="36"/>
      <c r="Y810" s="36"/>
      <c r="Z810" s="36"/>
      <c r="AA810" s="36"/>
      <c r="AB810" s="36"/>
      <c r="AD810" s="36"/>
      <c r="AE810" s="59"/>
      <c r="AF810" s="59"/>
      <c r="AG810" s="36"/>
      <c r="BT810" s="267"/>
      <c r="BV810" s="282"/>
      <c r="BW810" s="369"/>
      <c r="BX810" s="369"/>
      <c r="BY810" s="369"/>
      <c r="BZ810" s="369"/>
      <c r="CA810" s="369"/>
      <c r="CB810" s="369"/>
      <c r="CC810" s="369"/>
      <c r="CD810" s="369"/>
      <c r="CE810" s="369"/>
      <c r="CF810" s="369"/>
      <c r="CG810" s="369"/>
      <c r="CH810" s="369"/>
      <c r="CI810" s="369"/>
      <c r="CJ810" s="369"/>
      <c r="CK810" s="369"/>
      <c r="CL810" s="369"/>
      <c r="CM810" s="369"/>
      <c r="CN810" s="369"/>
      <c r="CO810" s="369"/>
      <c r="CP810" s="369"/>
      <c r="CQ810" s="369"/>
      <c r="CR810" s="369"/>
      <c r="CS810" s="369"/>
    </row>
    <row r="811" spans="1:97" s="22" customFormat="1">
      <c r="A811"/>
      <c r="B811" s="36"/>
      <c r="C811" s="36"/>
      <c r="D811" s="36"/>
      <c r="E811" s="36"/>
      <c r="F811" s="36"/>
      <c r="G811" s="36"/>
      <c r="H811" s="36"/>
      <c r="I811" s="36"/>
      <c r="J811" s="36"/>
      <c r="K811" s="36"/>
      <c r="L811" s="36"/>
      <c r="M811" s="36"/>
      <c r="N811" s="36"/>
      <c r="O811" s="36"/>
      <c r="P811" s="36"/>
      <c r="Q811" s="36"/>
      <c r="R811" s="36"/>
      <c r="S811" s="36"/>
      <c r="T811" s="36"/>
      <c r="U811" s="36"/>
      <c r="V811" s="36"/>
      <c r="W811" s="36"/>
      <c r="X811" s="36"/>
      <c r="Y811" s="36"/>
      <c r="Z811" s="36"/>
      <c r="AA811" s="36"/>
      <c r="AB811" s="36"/>
      <c r="AD811" s="36"/>
      <c r="AE811" s="59"/>
      <c r="AF811" s="59"/>
      <c r="AG811" s="36"/>
      <c r="BT811" s="267"/>
      <c r="BV811" s="282"/>
      <c r="BW811" s="369"/>
      <c r="BX811" s="369"/>
      <c r="BY811" s="369"/>
      <c r="BZ811" s="369"/>
      <c r="CA811" s="369"/>
      <c r="CB811" s="369"/>
      <c r="CC811" s="369"/>
      <c r="CD811" s="369"/>
      <c r="CE811" s="369"/>
      <c r="CF811" s="369"/>
      <c r="CG811" s="369"/>
      <c r="CH811" s="369"/>
      <c r="CI811" s="369"/>
      <c r="CJ811" s="369"/>
      <c r="CK811" s="369"/>
      <c r="CL811" s="369"/>
      <c r="CM811" s="369"/>
      <c r="CN811" s="369"/>
      <c r="CO811" s="369"/>
      <c r="CP811" s="369"/>
      <c r="CQ811" s="369"/>
      <c r="CR811" s="369"/>
      <c r="CS811" s="369"/>
    </row>
    <row r="812" spans="1:97" s="22" customFormat="1">
      <c r="A812"/>
      <c r="B812" s="36"/>
      <c r="C812" s="36"/>
      <c r="D812" s="36"/>
      <c r="E812" s="36"/>
      <c r="F812" s="36"/>
      <c r="G812" s="36"/>
      <c r="H812" s="36"/>
      <c r="I812" s="36"/>
      <c r="J812" s="36"/>
      <c r="K812" s="36"/>
      <c r="L812" s="36"/>
      <c r="M812" s="36"/>
      <c r="N812" s="36"/>
      <c r="O812" s="36"/>
      <c r="P812" s="36"/>
      <c r="Q812" s="36"/>
      <c r="R812" s="36"/>
      <c r="S812" s="36"/>
      <c r="T812" s="36"/>
      <c r="U812" s="36"/>
      <c r="V812" s="36"/>
      <c r="W812" s="36"/>
      <c r="X812" s="36"/>
      <c r="Y812" s="36"/>
      <c r="Z812" s="36"/>
      <c r="AA812" s="36"/>
      <c r="AB812" s="36"/>
      <c r="AD812" s="36"/>
      <c r="AE812" s="59"/>
      <c r="AF812" s="59"/>
      <c r="AG812" s="36"/>
      <c r="BT812" s="267"/>
      <c r="BV812" s="282"/>
      <c r="BW812" s="369"/>
      <c r="BX812" s="369"/>
      <c r="BY812" s="369"/>
      <c r="BZ812" s="369"/>
      <c r="CA812" s="369"/>
      <c r="CB812" s="369"/>
      <c r="CC812" s="369"/>
      <c r="CD812" s="369"/>
      <c r="CE812" s="369"/>
      <c r="CF812" s="369"/>
      <c r="CG812" s="369"/>
      <c r="CH812" s="369"/>
      <c r="CI812" s="369"/>
      <c r="CJ812" s="369"/>
      <c r="CK812" s="369"/>
      <c r="CL812" s="369"/>
      <c r="CM812" s="369"/>
      <c r="CN812" s="369"/>
      <c r="CO812" s="369"/>
      <c r="CP812" s="369"/>
      <c r="CQ812" s="369"/>
      <c r="CR812" s="369"/>
      <c r="CS812" s="369"/>
    </row>
    <row r="813" spans="1:97" s="22" customFormat="1">
      <c r="A813"/>
      <c r="B813" s="36"/>
      <c r="C813" s="36"/>
      <c r="D813" s="36"/>
      <c r="E813" s="36"/>
      <c r="F813" s="36"/>
      <c r="G813" s="36"/>
      <c r="H813" s="36"/>
      <c r="I813" s="36"/>
      <c r="J813" s="36"/>
      <c r="K813" s="36"/>
      <c r="L813" s="36"/>
      <c r="M813" s="36"/>
      <c r="N813" s="36"/>
      <c r="O813" s="36"/>
      <c r="P813" s="36"/>
      <c r="Q813" s="36"/>
      <c r="R813" s="36"/>
      <c r="S813" s="36"/>
      <c r="T813" s="36"/>
      <c r="U813" s="36"/>
      <c r="V813" s="36"/>
      <c r="W813" s="36"/>
      <c r="X813" s="36"/>
      <c r="Y813" s="36"/>
      <c r="Z813" s="36"/>
      <c r="AA813" s="36"/>
      <c r="AB813" s="36"/>
      <c r="AD813" s="36"/>
      <c r="AE813" s="59"/>
      <c r="AF813" s="59"/>
      <c r="AG813" s="36"/>
      <c r="BT813" s="267"/>
      <c r="BV813" s="282"/>
      <c r="BW813" s="369"/>
      <c r="BX813" s="369"/>
      <c r="BY813" s="369"/>
      <c r="BZ813" s="369"/>
      <c r="CA813" s="369"/>
      <c r="CB813" s="369"/>
      <c r="CC813" s="369"/>
      <c r="CD813" s="369"/>
      <c r="CE813" s="369"/>
      <c r="CF813" s="369"/>
      <c r="CG813" s="369"/>
      <c r="CH813" s="369"/>
      <c r="CI813" s="369"/>
      <c r="CJ813" s="369"/>
      <c r="CK813" s="369"/>
      <c r="CL813" s="369"/>
      <c r="CM813" s="369"/>
      <c r="CN813" s="369"/>
      <c r="CO813" s="369"/>
      <c r="CP813" s="369"/>
      <c r="CQ813" s="369"/>
      <c r="CR813" s="369"/>
      <c r="CS813" s="369"/>
    </row>
    <row r="814" spans="1:97" s="22" customFormat="1">
      <c r="A814"/>
      <c r="B814" s="36"/>
      <c r="C814" s="36"/>
      <c r="D814" s="36"/>
      <c r="E814" s="36"/>
      <c r="F814" s="36"/>
      <c r="G814" s="36"/>
      <c r="H814" s="36"/>
      <c r="I814" s="36"/>
      <c r="J814" s="36"/>
      <c r="K814" s="36"/>
      <c r="L814" s="36"/>
      <c r="M814" s="36"/>
      <c r="N814" s="36"/>
      <c r="O814" s="36"/>
      <c r="P814" s="36"/>
      <c r="Q814" s="36"/>
      <c r="R814" s="36"/>
      <c r="S814" s="36"/>
      <c r="T814" s="36"/>
      <c r="U814" s="36"/>
      <c r="V814" s="36"/>
      <c r="W814" s="36"/>
      <c r="X814" s="36"/>
      <c r="Y814" s="36"/>
      <c r="Z814" s="36"/>
      <c r="AA814" s="36"/>
      <c r="AB814" s="36"/>
      <c r="AD814" s="36"/>
      <c r="AE814" s="59"/>
      <c r="AF814" s="59"/>
      <c r="AG814" s="36"/>
      <c r="BT814" s="267"/>
      <c r="BV814" s="282"/>
      <c r="BW814" s="369"/>
      <c r="BX814" s="369"/>
      <c r="BY814" s="369"/>
      <c r="BZ814" s="369"/>
      <c r="CA814" s="369"/>
      <c r="CB814" s="369"/>
      <c r="CC814" s="369"/>
      <c r="CD814" s="369"/>
      <c r="CE814" s="369"/>
      <c r="CF814" s="369"/>
      <c r="CG814" s="369"/>
      <c r="CH814" s="369"/>
      <c r="CI814" s="369"/>
      <c r="CJ814" s="369"/>
      <c r="CK814" s="369"/>
      <c r="CL814" s="369"/>
      <c r="CM814" s="369"/>
      <c r="CN814" s="369"/>
      <c r="CO814" s="369"/>
      <c r="CP814" s="369"/>
      <c r="CQ814" s="369"/>
      <c r="CR814" s="369"/>
      <c r="CS814" s="369"/>
    </row>
    <row r="815" spans="1:97" s="22" customFormat="1">
      <c r="A815"/>
      <c r="B815" s="36"/>
      <c r="C815" s="36"/>
      <c r="D815" s="36"/>
      <c r="E815" s="36"/>
      <c r="F815" s="36"/>
      <c r="G815" s="36"/>
      <c r="H815" s="36"/>
      <c r="I815" s="36"/>
      <c r="J815" s="36"/>
      <c r="K815" s="36"/>
      <c r="L815" s="36"/>
      <c r="M815" s="36"/>
      <c r="N815" s="36"/>
      <c r="O815" s="36"/>
      <c r="P815" s="36"/>
      <c r="Q815" s="36"/>
      <c r="R815" s="36"/>
      <c r="S815" s="36"/>
      <c r="T815" s="36"/>
      <c r="U815" s="36"/>
      <c r="V815" s="36"/>
      <c r="W815" s="36"/>
      <c r="X815" s="36"/>
      <c r="Y815" s="36"/>
      <c r="Z815" s="36"/>
      <c r="AA815" s="36"/>
      <c r="AB815" s="36"/>
      <c r="AD815" s="36"/>
      <c r="AE815" s="59"/>
      <c r="AF815" s="59"/>
      <c r="AG815" s="36"/>
      <c r="BT815" s="267"/>
      <c r="BV815" s="282"/>
      <c r="BW815" s="369"/>
      <c r="BX815" s="369"/>
      <c r="BY815" s="369"/>
      <c r="BZ815" s="369"/>
      <c r="CA815" s="369"/>
      <c r="CB815" s="369"/>
      <c r="CC815" s="369"/>
      <c r="CD815" s="369"/>
      <c r="CE815" s="369"/>
      <c r="CF815" s="369"/>
      <c r="CG815" s="369"/>
      <c r="CH815" s="369"/>
      <c r="CI815" s="369"/>
      <c r="CJ815" s="369"/>
      <c r="CK815" s="369"/>
      <c r="CL815" s="369"/>
      <c r="CM815" s="369"/>
      <c r="CN815" s="369"/>
      <c r="CO815" s="369"/>
      <c r="CP815" s="369"/>
      <c r="CQ815" s="369"/>
      <c r="CR815" s="369"/>
      <c r="CS815" s="369"/>
    </row>
    <row r="816" spans="1:97" s="22" customFormat="1">
      <c r="A816"/>
      <c r="B816" s="36"/>
      <c r="C816" s="36"/>
      <c r="D816" s="36"/>
      <c r="E816" s="36"/>
      <c r="F816" s="36"/>
      <c r="G816" s="36"/>
      <c r="H816" s="36"/>
      <c r="I816" s="36"/>
      <c r="J816" s="36"/>
      <c r="K816" s="36"/>
      <c r="L816" s="36"/>
      <c r="M816" s="36"/>
      <c r="N816" s="36"/>
      <c r="O816" s="36"/>
      <c r="P816" s="36"/>
      <c r="Q816" s="36"/>
      <c r="R816" s="36"/>
      <c r="S816" s="36"/>
      <c r="T816" s="36"/>
      <c r="U816" s="36"/>
      <c r="V816" s="36"/>
      <c r="W816" s="36"/>
      <c r="X816" s="36"/>
      <c r="Y816" s="36"/>
      <c r="Z816" s="36"/>
      <c r="AA816" s="36"/>
      <c r="AB816" s="36"/>
      <c r="AD816" s="36"/>
      <c r="AE816" s="59"/>
      <c r="AF816" s="59"/>
      <c r="AG816" s="36"/>
      <c r="BT816" s="267"/>
      <c r="BV816" s="282"/>
      <c r="BW816" s="369"/>
      <c r="BX816" s="369"/>
      <c r="BY816" s="369"/>
      <c r="BZ816" s="369"/>
      <c r="CA816" s="369"/>
      <c r="CB816" s="369"/>
      <c r="CC816" s="369"/>
      <c r="CD816" s="369"/>
      <c r="CE816" s="369"/>
      <c r="CF816" s="369"/>
      <c r="CG816" s="369"/>
      <c r="CH816" s="369"/>
      <c r="CI816" s="369"/>
      <c r="CJ816" s="369"/>
      <c r="CK816" s="369"/>
      <c r="CL816" s="369"/>
      <c r="CM816" s="369"/>
      <c r="CN816" s="369"/>
      <c r="CO816" s="369"/>
      <c r="CP816" s="369"/>
      <c r="CQ816" s="369"/>
      <c r="CR816" s="369"/>
      <c r="CS816" s="369"/>
    </row>
    <row r="817" spans="1:97" s="22" customFormat="1">
      <c r="A817"/>
      <c r="B817" s="36"/>
      <c r="C817" s="36"/>
      <c r="D817" s="36"/>
      <c r="E817" s="36"/>
      <c r="F817" s="36"/>
      <c r="G817" s="36"/>
      <c r="H817" s="36"/>
      <c r="I817" s="36"/>
      <c r="J817" s="36"/>
      <c r="K817" s="36"/>
      <c r="L817" s="36"/>
      <c r="M817" s="36"/>
      <c r="N817" s="36"/>
      <c r="O817" s="36"/>
      <c r="P817" s="36"/>
      <c r="Q817" s="36"/>
      <c r="R817" s="36"/>
      <c r="S817" s="36"/>
      <c r="T817" s="36"/>
      <c r="U817" s="36"/>
      <c r="V817" s="36"/>
      <c r="W817" s="36"/>
      <c r="X817" s="36"/>
      <c r="Y817" s="36"/>
      <c r="Z817" s="36"/>
      <c r="AA817" s="36"/>
      <c r="AB817" s="36"/>
      <c r="AD817" s="36"/>
      <c r="AE817" s="59"/>
      <c r="AF817" s="59"/>
      <c r="AG817" s="36"/>
      <c r="BT817" s="267"/>
      <c r="BV817" s="282"/>
      <c r="BW817" s="369"/>
      <c r="BX817" s="369"/>
      <c r="BY817" s="369"/>
      <c r="BZ817" s="369"/>
      <c r="CA817" s="369"/>
      <c r="CB817" s="369"/>
      <c r="CC817" s="369"/>
      <c r="CD817" s="369"/>
      <c r="CE817" s="369"/>
      <c r="CF817" s="369"/>
      <c r="CG817" s="369"/>
      <c r="CH817" s="369"/>
      <c r="CI817" s="369"/>
      <c r="CJ817" s="369"/>
      <c r="CK817" s="369"/>
      <c r="CL817" s="369"/>
      <c r="CM817" s="369"/>
      <c r="CN817" s="369"/>
      <c r="CO817" s="369"/>
      <c r="CP817" s="369"/>
      <c r="CQ817" s="369"/>
      <c r="CR817" s="369"/>
      <c r="CS817" s="369"/>
    </row>
    <row r="818" spans="1:97" s="22" customFormat="1">
      <c r="A818"/>
      <c r="B818" s="36"/>
      <c r="C818" s="36"/>
      <c r="D818" s="36"/>
      <c r="E818" s="36"/>
      <c r="F818" s="36"/>
      <c r="G818" s="36"/>
      <c r="H818" s="36"/>
      <c r="I818" s="36"/>
      <c r="J818" s="36"/>
      <c r="K818" s="36"/>
      <c r="L818" s="36"/>
      <c r="M818" s="36"/>
      <c r="N818" s="36"/>
      <c r="O818" s="36"/>
      <c r="P818" s="36"/>
      <c r="Q818" s="36"/>
      <c r="R818" s="36"/>
      <c r="S818" s="36"/>
      <c r="T818" s="36"/>
      <c r="U818" s="36"/>
      <c r="V818" s="36"/>
      <c r="W818" s="36"/>
      <c r="X818" s="36"/>
      <c r="Y818" s="36"/>
      <c r="Z818" s="36"/>
      <c r="AA818" s="36"/>
      <c r="AB818" s="36"/>
      <c r="AD818" s="36"/>
      <c r="AE818" s="59"/>
      <c r="AF818" s="59"/>
      <c r="AG818" s="36"/>
      <c r="BT818" s="267"/>
      <c r="BV818" s="282"/>
      <c r="BW818" s="369"/>
      <c r="BX818" s="369"/>
      <c r="BY818" s="369"/>
      <c r="BZ818" s="369"/>
      <c r="CA818" s="369"/>
      <c r="CB818" s="369"/>
      <c r="CC818" s="369"/>
      <c r="CD818" s="369"/>
      <c r="CE818" s="369"/>
      <c r="CF818" s="369"/>
      <c r="CG818" s="369"/>
      <c r="CH818" s="369"/>
      <c r="CI818" s="369"/>
      <c r="CJ818" s="369"/>
      <c r="CK818" s="369"/>
      <c r="CL818" s="369"/>
      <c r="CM818" s="369"/>
      <c r="CN818" s="369"/>
      <c r="CO818" s="369"/>
      <c r="CP818" s="369"/>
      <c r="CQ818" s="369"/>
      <c r="CR818" s="369"/>
      <c r="CS818" s="369"/>
    </row>
    <row r="819" spans="1:97" s="22" customFormat="1">
      <c r="A819"/>
      <c r="B819" s="36"/>
      <c r="C819" s="36"/>
      <c r="D819" s="36"/>
      <c r="E819" s="36"/>
      <c r="F819" s="36"/>
      <c r="G819" s="36"/>
      <c r="H819" s="36"/>
      <c r="I819" s="36"/>
      <c r="J819" s="36"/>
      <c r="K819" s="36"/>
      <c r="L819" s="36"/>
      <c r="M819" s="36"/>
      <c r="N819" s="36"/>
      <c r="O819" s="36"/>
      <c r="P819" s="36"/>
      <c r="Q819" s="36"/>
      <c r="R819" s="36"/>
      <c r="S819" s="36"/>
      <c r="T819" s="36"/>
      <c r="U819" s="36"/>
      <c r="V819" s="36"/>
      <c r="W819" s="36"/>
      <c r="X819" s="36"/>
      <c r="Y819" s="36"/>
      <c r="Z819" s="36"/>
      <c r="AA819" s="36"/>
      <c r="AB819" s="36"/>
      <c r="AD819" s="36"/>
      <c r="AE819" s="59"/>
      <c r="AF819" s="59"/>
      <c r="AG819" s="36"/>
      <c r="BT819" s="267"/>
      <c r="BV819" s="282"/>
      <c r="BW819" s="369"/>
      <c r="BX819" s="369"/>
      <c r="BY819" s="369"/>
      <c r="BZ819" s="369"/>
      <c r="CA819" s="369"/>
      <c r="CB819" s="369"/>
      <c r="CC819" s="369"/>
      <c r="CD819" s="369"/>
      <c r="CE819" s="369"/>
      <c r="CF819" s="369"/>
      <c r="CG819" s="369"/>
      <c r="CH819" s="369"/>
      <c r="CI819" s="369"/>
      <c r="CJ819" s="369"/>
      <c r="CK819" s="369"/>
      <c r="CL819" s="369"/>
      <c r="CM819" s="369"/>
      <c r="CN819" s="369"/>
      <c r="CO819" s="369"/>
      <c r="CP819" s="369"/>
      <c r="CQ819" s="369"/>
      <c r="CR819" s="369"/>
      <c r="CS819" s="369"/>
    </row>
    <row r="820" spans="1:97" s="22" customFormat="1">
      <c r="A820"/>
      <c r="B820" s="36"/>
      <c r="C820" s="36"/>
      <c r="D820" s="36"/>
      <c r="E820" s="36"/>
      <c r="F820" s="36"/>
      <c r="G820" s="36"/>
      <c r="H820" s="36"/>
      <c r="I820" s="36"/>
      <c r="J820" s="36"/>
      <c r="K820" s="36"/>
      <c r="L820" s="36"/>
      <c r="M820" s="36"/>
      <c r="N820" s="36"/>
      <c r="O820" s="36"/>
      <c r="P820" s="36"/>
      <c r="Q820" s="36"/>
      <c r="R820" s="36"/>
      <c r="S820" s="36"/>
      <c r="T820" s="36"/>
      <c r="U820" s="36"/>
      <c r="V820" s="36"/>
      <c r="W820" s="36"/>
      <c r="X820" s="36"/>
      <c r="Y820" s="36"/>
      <c r="Z820" s="36"/>
      <c r="AA820" s="36"/>
      <c r="AB820" s="36"/>
      <c r="AD820" s="36"/>
      <c r="AE820" s="59"/>
      <c r="AF820" s="59"/>
      <c r="AG820" s="36"/>
      <c r="BT820" s="267"/>
      <c r="BV820" s="282"/>
      <c r="BW820" s="369"/>
      <c r="BX820" s="369"/>
      <c r="BY820" s="369"/>
      <c r="BZ820" s="369"/>
      <c r="CA820" s="369"/>
      <c r="CB820" s="369"/>
      <c r="CC820" s="369"/>
      <c r="CD820" s="369"/>
      <c r="CE820" s="369"/>
      <c r="CF820" s="369"/>
      <c r="CG820" s="369"/>
      <c r="CH820" s="369"/>
      <c r="CI820" s="369"/>
      <c r="CJ820" s="369"/>
      <c r="CK820" s="369"/>
      <c r="CL820" s="369"/>
      <c r="CM820" s="369"/>
      <c r="CN820" s="369"/>
      <c r="CO820" s="369"/>
      <c r="CP820" s="369"/>
      <c r="CQ820" s="369"/>
      <c r="CR820" s="369"/>
      <c r="CS820" s="369"/>
    </row>
    <row r="821" spans="1:97" s="22" customFormat="1">
      <c r="A821"/>
      <c r="B821" s="36"/>
      <c r="C821" s="36"/>
      <c r="D821" s="36"/>
      <c r="E821" s="36"/>
      <c r="F821" s="36"/>
      <c r="G821" s="36"/>
      <c r="H821" s="36"/>
      <c r="I821" s="36"/>
      <c r="J821" s="36"/>
      <c r="K821" s="36"/>
      <c r="L821" s="36"/>
      <c r="M821" s="36"/>
      <c r="N821" s="36"/>
      <c r="O821" s="36"/>
      <c r="P821" s="36"/>
      <c r="Q821" s="36"/>
      <c r="R821" s="36"/>
      <c r="S821" s="36"/>
      <c r="T821" s="36"/>
      <c r="U821" s="36"/>
      <c r="V821" s="36"/>
      <c r="W821" s="36"/>
      <c r="X821" s="36"/>
      <c r="Y821" s="36"/>
      <c r="Z821" s="36"/>
      <c r="AA821" s="36"/>
      <c r="AB821" s="36"/>
      <c r="AD821" s="36"/>
      <c r="AE821" s="59"/>
      <c r="AF821" s="59"/>
      <c r="AG821" s="36"/>
      <c r="BT821" s="267"/>
      <c r="BV821" s="282"/>
      <c r="BW821" s="369"/>
      <c r="BX821" s="369"/>
      <c r="BY821" s="369"/>
      <c r="BZ821" s="369"/>
      <c r="CA821" s="369"/>
      <c r="CB821" s="369"/>
      <c r="CC821" s="369"/>
      <c r="CD821" s="369"/>
      <c r="CE821" s="369"/>
      <c r="CF821" s="369"/>
      <c r="CG821" s="369"/>
      <c r="CH821" s="369"/>
      <c r="CI821" s="369"/>
      <c r="CJ821" s="369"/>
      <c r="CK821" s="369"/>
      <c r="CL821" s="369"/>
      <c r="CM821" s="369"/>
      <c r="CN821" s="369"/>
      <c r="CO821" s="369"/>
      <c r="CP821" s="369"/>
      <c r="CQ821" s="369"/>
      <c r="CR821" s="369"/>
      <c r="CS821" s="369"/>
    </row>
    <row r="822" spans="1:97" s="22" customFormat="1">
      <c r="A822"/>
      <c r="B822" s="36"/>
      <c r="C822" s="36"/>
      <c r="D822" s="36"/>
      <c r="E822" s="36"/>
      <c r="F822" s="36"/>
      <c r="G822" s="36"/>
      <c r="H822" s="36"/>
      <c r="I822" s="36"/>
      <c r="J822" s="36"/>
      <c r="K822" s="36"/>
      <c r="L822" s="36"/>
      <c r="M822" s="36"/>
      <c r="N822" s="36"/>
      <c r="O822" s="36"/>
      <c r="P822" s="36"/>
      <c r="Q822" s="36"/>
      <c r="R822" s="36"/>
      <c r="S822" s="36"/>
      <c r="T822" s="36"/>
      <c r="U822" s="36"/>
      <c r="V822" s="36"/>
      <c r="W822" s="36"/>
      <c r="X822" s="36"/>
      <c r="Y822" s="36"/>
      <c r="Z822" s="36"/>
      <c r="AA822" s="36"/>
      <c r="AB822" s="36"/>
      <c r="AD822" s="36"/>
      <c r="AE822" s="59"/>
      <c r="AF822" s="59"/>
      <c r="AG822" s="36"/>
      <c r="BT822" s="267"/>
      <c r="BV822" s="282"/>
      <c r="BW822" s="369"/>
      <c r="BX822" s="369"/>
      <c r="BY822" s="369"/>
      <c r="BZ822" s="369"/>
      <c r="CA822" s="369"/>
      <c r="CB822" s="369"/>
      <c r="CC822" s="369"/>
      <c r="CD822" s="369"/>
      <c r="CE822" s="369"/>
      <c r="CF822" s="369"/>
      <c r="CG822" s="369"/>
      <c r="CH822" s="369"/>
      <c r="CI822" s="369"/>
      <c r="CJ822" s="369"/>
      <c r="CK822" s="369"/>
      <c r="CL822" s="369"/>
      <c r="CM822" s="369"/>
      <c r="CN822" s="369"/>
      <c r="CO822" s="369"/>
      <c r="CP822" s="369"/>
      <c r="CQ822" s="369"/>
      <c r="CR822" s="369"/>
      <c r="CS822" s="369"/>
    </row>
    <row r="823" spans="1:97" s="22" customFormat="1">
      <c r="A823"/>
      <c r="B823" s="36"/>
      <c r="C823" s="36"/>
      <c r="D823" s="36"/>
      <c r="E823" s="36"/>
      <c r="F823" s="36"/>
      <c r="G823" s="36"/>
      <c r="H823" s="36"/>
      <c r="I823" s="36"/>
      <c r="J823" s="36"/>
      <c r="K823" s="36"/>
      <c r="L823" s="36"/>
      <c r="M823" s="36"/>
      <c r="N823" s="36"/>
      <c r="O823" s="36"/>
      <c r="P823" s="36"/>
      <c r="Q823" s="36"/>
      <c r="R823" s="36"/>
      <c r="S823" s="36"/>
      <c r="T823" s="36"/>
      <c r="U823" s="36"/>
      <c r="V823" s="36"/>
      <c r="W823" s="36"/>
      <c r="X823" s="36"/>
      <c r="Y823" s="36"/>
      <c r="Z823" s="36"/>
      <c r="AA823" s="36"/>
      <c r="AB823" s="36"/>
      <c r="AD823" s="36"/>
      <c r="AE823" s="59"/>
      <c r="AF823" s="59"/>
      <c r="AG823" s="36"/>
      <c r="BT823" s="267"/>
      <c r="BV823" s="282"/>
      <c r="BW823" s="369"/>
      <c r="BX823" s="369"/>
      <c r="BY823" s="369"/>
      <c r="BZ823" s="369"/>
      <c r="CA823" s="369"/>
      <c r="CB823" s="369"/>
      <c r="CC823" s="369"/>
      <c r="CD823" s="369"/>
      <c r="CE823" s="369"/>
      <c r="CF823" s="369"/>
      <c r="CG823" s="369"/>
      <c r="CH823" s="369"/>
      <c r="CI823" s="369"/>
      <c r="CJ823" s="369"/>
      <c r="CK823" s="369"/>
      <c r="CL823" s="369"/>
      <c r="CM823" s="369"/>
      <c r="CN823" s="369"/>
      <c r="CO823" s="369"/>
      <c r="CP823" s="369"/>
      <c r="CQ823" s="369"/>
      <c r="CR823" s="369"/>
      <c r="CS823" s="369"/>
    </row>
    <row r="824" spans="1:97" s="22" customFormat="1">
      <c r="A824"/>
      <c r="B824" s="36"/>
      <c r="C824" s="36"/>
      <c r="D824" s="36"/>
      <c r="E824" s="36"/>
      <c r="F824" s="36"/>
      <c r="G824" s="36"/>
      <c r="H824" s="36"/>
      <c r="I824" s="36"/>
      <c r="J824" s="36"/>
      <c r="K824" s="36"/>
      <c r="L824" s="36"/>
      <c r="M824" s="36"/>
      <c r="N824" s="36"/>
      <c r="O824" s="36"/>
      <c r="P824" s="36"/>
      <c r="Q824" s="36"/>
      <c r="R824" s="36"/>
      <c r="S824" s="36"/>
      <c r="T824" s="36"/>
      <c r="U824" s="36"/>
      <c r="V824" s="36"/>
      <c r="W824" s="36"/>
      <c r="X824" s="36"/>
      <c r="Y824" s="36"/>
      <c r="Z824" s="36"/>
      <c r="AA824" s="36"/>
      <c r="AB824" s="36"/>
      <c r="AD824" s="36"/>
      <c r="AE824" s="59"/>
      <c r="AF824" s="59"/>
      <c r="AG824" s="36"/>
      <c r="BT824" s="267"/>
      <c r="BV824" s="282"/>
      <c r="BW824" s="369"/>
      <c r="BX824" s="369"/>
      <c r="BY824" s="369"/>
      <c r="BZ824" s="369"/>
      <c r="CA824" s="369"/>
      <c r="CB824" s="369"/>
      <c r="CC824" s="369"/>
      <c r="CD824" s="369"/>
      <c r="CE824" s="369"/>
      <c r="CF824" s="369"/>
      <c r="CG824" s="369"/>
      <c r="CH824" s="369"/>
      <c r="CI824" s="369"/>
      <c r="CJ824" s="369"/>
      <c r="CK824" s="369"/>
      <c r="CL824" s="369"/>
      <c r="CM824" s="369"/>
      <c r="CN824" s="369"/>
      <c r="CO824" s="369"/>
      <c r="CP824" s="369"/>
      <c r="CQ824" s="369"/>
      <c r="CR824" s="369"/>
      <c r="CS824" s="369"/>
    </row>
    <row r="825" spans="1:97" s="22" customFormat="1">
      <c r="A825"/>
      <c r="B825" s="36"/>
      <c r="C825" s="36"/>
      <c r="D825" s="36"/>
      <c r="E825" s="36"/>
      <c r="F825" s="36"/>
      <c r="G825" s="36"/>
      <c r="H825" s="36"/>
      <c r="I825" s="36"/>
      <c r="J825" s="36"/>
      <c r="K825" s="36"/>
      <c r="L825" s="36"/>
      <c r="M825" s="36"/>
      <c r="N825" s="36"/>
      <c r="O825" s="36"/>
      <c r="P825" s="36"/>
      <c r="Q825" s="36"/>
      <c r="R825" s="36"/>
      <c r="S825" s="36"/>
      <c r="T825" s="36"/>
      <c r="U825" s="36"/>
      <c r="V825" s="36"/>
      <c r="W825" s="36"/>
      <c r="X825" s="36"/>
      <c r="Y825" s="36"/>
      <c r="Z825" s="36"/>
      <c r="AA825" s="36"/>
      <c r="AB825" s="36"/>
      <c r="AD825" s="36"/>
      <c r="AE825" s="59"/>
      <c r="AF825" s="59"/>
      <c r="AG825" s="36"/>
      <c r="BT825" s="267"/>
      <c r="BV825" s="282"/>
      <c r="BW825" s="369"/>
      <c r="BX825" s="369"/>
      <c r="BY825" s="369"/>
      <c r="BZ825" s="369"/>
      <c r="CA825" s="369"/>
      <c r="CB825" s="369"/>
      <c r="CC825" s="369"/>
      <c r="CD825" s="369"/>
      <c r="CE825" s="369"/>
      <c r="CF825" s="369"/>
      <c r="CG825" s="369"/>
      <c r="CH825" s="369"/>
      <c r="CI825" s="369"/>
      <c r="CJ825" s="369"/>
      <c r="CK825" s="369"/>
      <c r="CL825" s="369"/>
      <c r="CM825" s="369"/>
      <c r="CN825" s="369"/>
      <c r="CO825" s="369"/>
      <c r="CP825" s="369"/>
      <c r="CQ825" s="369"/>
      <c r="CR825" s="369"/>
      <c r="CS825" s="369"/>
    </row>
    <row r="826" spans="1:97" s="22" customFormat="1">
      <c r="A826"/>
      <c r="B826" s="36"/>
      <c r="C826" s="36"/>
      <c r="D826" s="36"/>
      <c r="E826" s="36"/>
      <c r="F826" s="36"/>
      <c r="G826" s="36"/>
      <c r="H826" s="36"/>
      <c r="I826" s="36"/>
      <c r="J826" s="36"/>
      <c r="K826" s="36"/>
      <c r="L826" s="36"/>
      <c r="M826" s="36"/>
      <c r="N826" s="36"/>
      <c r="O826" s="36"/>
      <c r="P826" s="36"/>
      <c r="Q826" s="36"/>
      <c r="R826" s="36"/>
      <c r="S826" s="36"/>
      <c r="T826" s="36"/>
      <c r="U826" s="36"/>
      <c r="V826" s="36"/>
      <c r="W826" s="36"/>
      <c r="X826" s="36"/>
      <c r="Y826" s="36"/>
      <c r="Z826" s="36"/>
      <c r="AA826" s="36"/>
      <c r="AB826" s="36"/>
      <c r="AD826" s="36"/>
      <c r="AE826" s="59"/>
      <c r="AF826" s="59"/>
      <c r="AG826" s="36"/>
      <c r="BT826" s="267"/>
      <c r="BV826" s="282"/>
      <c r="BW826" s="369"/>
      <c r="BX826" s="369"/>
      <c r="BY826" s="369"/>
      <c r="BZ826" s="369"/>
      <c r="CA826" s="369"/>
      <c r="CB826" s="369"/>
      <c r="CC826" s="369"/>
      <c r="CD826" s="369"/>
      <c r="CE826" s="369"/>
      <c r="CF826" s="369"/>
      <c r="CG826" s="369"/>
      <c r="CH826" s="369"/>
      <c r="CI826" s="369"/>
      <c r="CJ826" s="369"/>
      <c r="CK826" s="369"/>
      <c r="CL826" s="369"/>
      <c r="CM826" s="369"/>
      <c r="CN826" s="369"/>
      <c r="CO826" s="369"/>
      <c r="CP826" s="369"/>
      <c r="CQ826" s="369"/>
      <c r="CR826" s="369"/>
      <c r="CS826" s="369"/>
    </row>
    <row r="827" spans="1:97" s="22" customFormat="1">
      <c r="A827"/>
      <c r="B827" s="36"/>
      <c r="C827" s="36"/>
      <c r="D827" s="36"/>
      <c r="E827" s="36"/>
      <c r="F827" s="36"/>
      <c r="G827" s="36"/>
      <c r="H827" s="36"/>
      <c r="I827" s="36"/>
      <c r="J827" s="36"/>
      <c r="K827" s="36"/>
      <c r="L827" s="36"/>
      <c r="M827" s="36"/>
      <c r="N827" s="36"/>
      <c r="O827" s="36"/>
      <c r="P827" s="36"/>
      <c r="Q827" s="36"/>
      <c r="R827" s="36"/>
      <c r="S827" s="36"/>
      <c r="T827" s="36"/>
      <c r="U827" s="36"/>
      <c r="V827" s="36"/>
      <c r="W827" s="36"/>
      <c r="X827" s="36"/>
      <c r="Y827" s="36"/>
      <c r="Z827" s="36"/>
      <c r="AA827" s="36"/>
      <c r="AB827" s="36"/>
      <c r="AD827" s="36"/>
      <c r="AE827" s="59"/>
      <c r="AF827" s="59"/>
      <c r="AG827" s="36"/>
      <c r="BT827" s="267"/>
      <c r="BV827" s="282"/>
      <c r="BW827" s="369"/>
      <c r="BX827" s="369"/>
      <c r="BY827" s="369"/>
      <c r="BZ827" s="369"/>
      <c r="CA827" s="369"/>
      <c r="CB827" s="369"/>
      <c r="CC827" s="369"/>
      <c r="CD827" s="369"/>
      <c r="CE827" s="369"/>
      <c r="CF827" s="369"/>
      <c r="CG827" s="369"/>
      <c r="CH827" s="369"/>
      <c r="CI827" s="369"/>
      <c r="CJ827" s="369"/>
      <c r="CK827" s="369"/>
      <c r="CL827" s="369"/>
      <c r="CM827" s="369"/>
      <c r="CN827" s="369"/>
      <c r="CO827" s="369"/>
      <c r="CP827" s="369"/>
      <c r="CQ827" s="369"/>
      <c r="CR827" s="369"/>
      <c r="CS827" s="369"/>
    </row>
    <row r="828" spans="1:97" s="22" customFormat="1">
      <c r="A828"/>
      <c r="B828" s="36"/>
      <c r="C828" s="36"/>
      <c r="D828" s="36"/>
      <c r="E828" s="36"/>
      <c r="F828" s="36"/>
      <c r="G828" s="36"/>
      <c r="H828" s="36"/>
      <c r="I828" s="36"/>
      <c r="J828" s="36"/>
      <c r="K828" s="36"/>
      <c r="L828" s="36"/>
      <c r="M828" s="36"/>
      <c r="N828" s="36"/>
      <c r="O828" s="36"/>
      <c r="P828" s="36"/>
      <c r="Q828" s="36"/>
      <c r="R828" s="36"/>
      <c r="S828" s="36"/>
      <c r="T828" s="36"/>
      <c r="U828" s="36"/>
      <c r="V828" s="36"/>
      <c r="W828" s="36"/>
      <c r="X828" s="36"/>
      <c r="Y828" s="36"/>
      <c r="Z828" s="36"/>
      <c r="AA828" s="36"/>
      <c r="AB828" s="36"/>
      <c r="AD828" s="36"/>
      <c r="AE828" s="59"/>
      <c r="AF828" s="59"/>
      <c r="AG828" s="36"/>
      <c r="BT828" s="267"/>
      <c r="BV828" s="282"/>
      <c r="BW828" s="369"/>
      <c r="BX828" s="369"/>
      <c r="BY828" s="369"/>
      <c r="BZ828" s="369"/>
      <c r="CA828" s="369"/>
      <c r="CB828" s="369"/>
      <c r="CC828" s="369"/>
      <c r="CD828" s="369"/>
      <c r="CE828" s="369"/>
      <c r="CF828" s="369"/>
      <c r="CG828" s="369"/>
      <c r="CH828" s="369"/>
      <c r="CI828" s="369"/>
      <c r="CJ828" s="369"/>
      <c r="CK828" s="369"/>
      <c r="CL828" s="369"/>
      <c r="CM828" s="369"/>
      <c r="CN828" s="369"/>
      <c r="CO828" s="369"/>
      <c r="CP828" s="369"/>
      <c r="CQ828" s="369"/>
      <c r="CR828" s="369"/>
      <c r="CS828" s="369"/>
    </row>
    <row r="829" spans="1:97" s="22" customFormat="1">
      <c r="A829"/>
      <c r="B829" s="36"/>
      <c r="C829" s="36"/>
      <c r="D829" s="36"/>
      <c r="E829" s="36"/>
      <c r="F829" s="36"/>
      <c r="G829" s="36"/>
      <c r="H829" s="36"/>
      <c r="I829" s="36"/>
      <c r="J829" s="36"/>
      <c r="K829" s="36"/>
      <c r="L829" s="36"/>
      <c r="M829" s="36"/>
      <c r="N829" s="36"/>
      <c r="O829" s="36"/>
      <c r="P829" s="36"/>
      <c r="Q829" s="36"/>
      <c r="R829" s="36"/>
      <c r="S829" s="36"/>
      <c r="T829" s="36"/>
      <c r="U829" s="36"/>
      <c r="V829" s="36"/>
      <c r="W829" s="36"/>
      <c r="X829" s="36"/>
      <c r="Y829" s="36"/>
      <c r="Z829" s="36"/>
      <c r="AA829" s="36"/>
      <c r="AB829" s="36"/>
      <c r="AD829" s="36"/>
      <c r="AE829" s="59"/>
      <c r="AF829" s="59"/>
      <c r="AG829" s="36"/>
      <c r="BT829" s="267"/>
      <c r="BV829" s="282"/>
      <c r="BW829" s="369"/>
      <c r="BX829" s="369"/>
      <c r="BY829" s="369"/>
      <c r="BZ829" s="369"/>
      <c r="CA829" s="369"/>
      <c r="CB829" s="369"/>
      <c r="CC829" s="369"/>
      <c r="CD829" s="369"/>
      <c r="CE829" s="369"/>
      <c r="CF829" s="369"/>
      <c r="CG829" s="369"/>
      <c r="CH829" s="369"/>
      <c r="CI829" s="369"/>
      <c r="CJ829" s="369"/>
      <c r="CK829" s="369"/>
      <c r="CL829" s="369"/>
      <c r="CM829" s="369"/>
      <c r="CN829" s="369"/>
      <c r="CO829" s="369"/>
      <c r="CP829" s="369"/>
      <c r="CQ829" s="369"/>
      <c r="CR829" s="369"/>
      <c r="CS829" s="369"/>
    </row>
    <row r="830" spans="1:97" s="22" customFormat="1">
      <c r="A830"/>
      <c r="B830" s="36"/>
      <c r="C830" s="36"/>
      <c r="D830" s="36"/>
      <c r="E830" s="36"/>
      <c r="F830" s="36"/>
      <c r="G830" s="36"/>
      <c r="H830" s="36"/>
      <c r="I830" s="36"/>
      <c r="J830" s="36"/>
      <c r="K830" s="36"/>
      <c r="L830" s="36"/>
      <c r="M830" s="36"/>
      <c r="N830" s="36"/>
      <c r="O830" s="36"/>
      <c r="P830" s="36"/>
      <c r="Q830" s="36"/>
      <c r="R830" s="36"/>
      <c r="S830" s="36"/>
      <c r="T830" s="36"/>
      <c r="U830" s="36"/>
      <c r="V830" s="36"/>
      <c r="W830" s="36"/>
      <c r="X830" s="36"/>
      <c r="Y830" s="36"/>
      <c r="Z830" s="36"/>
      <c r="AA830" s="36"/>
      <c r="AB830" s="36"/>
      <c r="AD830" s="36"/>
      <c r="AE830" s="59"/>
      <c r="AF830" s="59"/>
      <c r="AG830" s="36"/>
      <c r="BT830" s="267"/>
      <c r="BV830" s="282"/>
      <c r="BW830" s="369"/>
      <c r="BX830" s="369"/>
      <c r="BY830" s="369"/>
      <c r="BZ830" s="369"/>
      <c r="CA830" s="369"/>
      <c r="CB830" s="369"/>
      <c r="CC830" s="369"/>
      <c r="CD830" s="369"/>
      <c r="CE830" s="369"/>
      <c r="CF830" s="369"/>
      <c r="CG830" s="369"/>
      <c r="CH830" s="369"/>
      <c r="CI830" s="369"/>
      <c r="CJ830" s="369"/>
      <c r="CK830" s="369"/>
      <c r="CL830" s="369"/>
      <c r="CM830" s="369"/>
      <c r="CN830" s="369"/>
      <c r="CO830" s="369"/>
      <c r="CP830" s="369"/>
      <c r="CQ830" s="369"/>
      <c r="CR830" s="369"/>
      <c r="CS830" s="369"/>
    </row>
    <row r="831" spans="1:97" s="22" customFormat="1">
      <c r="A831"/>
      <c r="B831" s="36"/>
      <c r="C831" s="36"/>
      <c r="D831" s="36"/>
      <c r="E831" s="36"/>
      <c r="F831" s="36"/>
      <c r="G831" s="36"/>
      <c r="H831" s="36"/>
      <c r="I831" s="36"/>
      <c r="J831" s="36"/>
      <c r="K831" s="36"/>
      <c r="L831" s="36"/>
      <c r="M831" s="36"/>
      <c r="N831" s="36"/>
      <c r="O831" s="36"/>
      <c r="P831" s="36"/>
      <c r="Q831" s="36"/>
      <c r="R831" s="36"/>
      <c r="S831" s="36"/>
      <c r="T831" s="36"/>
      <c r="U831" s="36"/>
      <c r="V831" s="36"/>
      <c r="W831" s="36"/>
      <c r="X831" s="36"/>
      <c r="Y831" s="36"/>
      <c r="Z831" s="36"/>
      <c r="AA831" s="36"/>
      <c r="AB831" s="36"/>
      <c r="AD831" s="36"/>
      <c r="AE831" s="59"/>
      <c r="AF831" s="59"/>
      <c r="AG831" s="36"/>
      <c r="BT831" s="267"/>
      <c r="BV831" s="282"/>
      <c r="BW831" s="369"/>
      <c r="BX831" s="369"/>
      <c r="BY831" s="369"/>
      <c r="BZ831" s="369"/>
      <c r="CA831" s="369"/>
      <c r="CB831" s="369"/>
      <c r="CC831" s="369"/>
      <c r="CD831" s="369"/>
      <c r="CE831" s="369"/>
      <c r="CF831" s="369"/>
      <c r="CG831" s="369"/>
      <c r="CH831" s="369"/>
      <c r="CI831" s="369"/>
      <c r="CJ831" s="369"/>
      <c r="CK831" s="369"/>
      <c r="CL831" s="369"/>
      <c r="CM831" s="369"/>
      <c r="CN831" s="369"/>
      <c r="CO831" s="369"/>
      <c r="CP831" s="369"/>
      <c r="CQ831" s="369"/>
      <c r="CR831" s="369"/>
      <c r="CS831" s="369"/>
    </row>
    <row r="832" spans="1:97" s="22" customFormat="1">
      <c r="A832"/>
      <c r="B832" s="36"/>
      <c r="C832" s="36"/>
      <c r="D832" s="36"/>
      <c r="E832" s="36"/>
      <c r="F832" s="36"/>
      <c r="G832" s="36"/>
      <c r="H832" s="36"/>
      <c r="I832" s="36"/>
      <c r="J832" s="36"/>
      <c r="K832" s="36"/>
      <c r="L832" s="36"/>
      <c r="M832" s="36"/>
      <c r="N832" s="36"/>
      <c r="O832" s="36"/>
      <c r="P832" s="36"/>
      <c r="Q832" s="36"/>
      <c r="R832" s="36"/>
      <c r="S832" s="36"/>
      <c r="T832" s="36"/>
      <c r="U832" s="36"/>
      <c r="V832" s="36"/>
      <c r="W832" s="36"/>
      <c r="X832" s="36"/>
      <c r="Y832" s="36"/>
      <c r="Z832" s="36"/>
      <c r="AA832" s="36"/>
      <c r="AB832" s="36"/>
      <c r="AD832" s="36"/>
      <c r="AE832" s="59"/>
      <c r="AF832" s="59"/>
      <c r="AG832" s="36"/>
      <c r="BT832" s="267"/>
      <c r="BV832" s="282"/>
      <c r="BW832" s="369"/>
      <c r="BX832" s="369"/>
      <c r="BY832" s="369"/>
      <c r="BZ832" s="369"/>
      <c r="CA832" s="369"/>
      <c r="CB832" s="369"/>
      <c r="CC832" s="369"/>
      <c r="CD832" s="369"/>
      <c r="CE832" s="369"/>
      <c r="CF832" s="369"/>
      <c r="CG832" s="369"/>
      <c r="CH832" s="369"/>
      <c r="CI832" s="369"/>
      <c r="CJ832" s="369"/>
      <c r="CK832" s="369"/>
      <c r="CL832" s="369"/>
      <c r="CM832" s="369"/>
      <c r="CN832" s="369"/>
      <c r="CO832" s="369"/>
      <c r="CP832" s="369"/>
      <c r="CQ832" s="369"/>
      <c r="CR832" s="369"/>
      <c r="CS832" s="369"/>
    </row>
    <row r="833" spans="1:97" s="22" customFormat="1">
      <c r="A833"/>
      <c r="B833" s="36"/>
      <c r="C833" s="36"/>
      <c r="D833" s="36"/>
      <c r="E833" s="36"/>
      <c r="F833" s="36"/>
      <c r="G833" s="36"/>
      <c r="H833" s="36"/>
      <c r="I833" s="36"/>
      <c r="J833" s="36"/>
      <c r="K833" s="36"/>
      <c r="L833" s="36"/>
      <c r="M833" s="36"/>
      <c r="N833" s="36"/>
      <c r="O833" s="36"/>
      <c r="P833" s="36"/>
      <c r="Q833" s="36"/>
      <c r="R833" s="36"/>
      <c r="S833" s="36"/>
      <c r="T833" s="36"/>
      <c r="U833" s="36"/>
      <c r="V833" s="36"/>
      <c r="W833" s="36"/>
      <c r="X833" s="36"/>
      <c r="Y833" s="36"/>
      <c r="Z833" s="36"/>
      <c r="AA833" s="36"/>
      <c r="AB833" s="36"/>
      <c r="AD833" s="36"/>
      <c r="AE833" s="59"/>
      <c r="AF833" s="59"/>
      <c r="AG833" s="36"/>
      <c r="BT833" s="267"/>
      <c r="BV833" s="282"/>
      <c r="BW833" s="369"/>
      <c r="BX833" s="369"/>
      <c r="BY833" s="369"/>
      <c r="BZ833" s="369"/>
      <c r="CA833" s="369"/>
      <c r="CB833" s="369"/>
      <c r="CC833" s="369"/>
      <c r="CD833" s="369"/>
      <c r="CE833" s="369"/>
      <c r="CF833" s="369"/>
      <c r="CG833" s="369"/>
      <c r="CH833" s="369"/>
      <c r="CI833" s="369"/>
      <c r="CJ833" s="369"/>
      <c r="CK833" s="369"/>
      <c r="CL833" s="369"/>
      <c r="CM833" s="369"/>
      <c r="CN833" s="369"/>
      <c r="CO833" s="369"/>
      <c r="CP833" s="369"/>
      <c r="CQ833" s="369"/>
      <c r="CR833" s="369"/>
      <c r="CS833" s="369"/>
    </row>
    <row r="834" spans="1:97" s="22" customFormat="1">
      <c r="A834"/>
      <c r="B834" s="36"/>
      <c r="C834" s="36"/>
      <c r="D834" s="36"/>
      <c r="E834" s="36"/>
      <c r="F834" s="36"/>
      <c r="G834" s="36"/>
      <c r="H834" s="36"/>
      <c r="I834" s="36"/>
      <c r="J834" s="36"/>
      <c r="K834" s="36"/>
      <c r="L834" s="36"/>
      <c r="M834" s="36"/>
      <c r="N834" s="36"/>
      <c r="O834" s="36"/>
      <c r="P834" s="36"/>
      <c r="Q834" s="36"/>
      <c r="R834" s="36"/>
      <c r="S834" s="36"/>
      <c r="T834" s="36"/>
      <c r="U834" s="36"/>
      <c r="V834" s="36"/>
      <c r="W834" s="36"/>
      <c r="X834" s="36"/>
      <c r="Y834" s="36"/>
      <c r="Z834" s="36"/>
      <c r="AA834" s="36"/>
      <c r="AB834" s="36"/>
      <c r="AD834" s="36"/>
      <c r="AE834" s="59"/>
      <c r="AF834" s="59"/>
      <c r="AG834" s="36"/>
      <c r="BT834" s="267"/>
      <c r="BV834" s="282"/>
      <c r="BW834" s="369"/>
      <c r="BX834" s="369"/>
      <c r="BY834" s="369"/>
      <c r="BZ834" s="369"/>
      <c r="CA834" s="369"/>
      <c r="CB834" s="369"/>
      <c r="CC834" s="369"/>
      <c r="CD834" s="369"/>
      <c r="CE834" s="369"/>
      <c r="CF834" s="369"/>
      <c r="CG834" s="369"/>
      <c r="CH834" s="369"/>
      <c r="CI834" s="369"/>
      <c r="CJ834" s="369"/>
      <c r="CK834" s="369"/>
      <c r="CL834" s="369"/>
      <c r="CM834" s="369"/>
      <c r="CN834" s="369"/>
      <c r="CO834" s="369"/>
      <c r="CP834" s="369"/>
      <c r="CQ834" s="369"/>
      <c r="CR834" s="369"/>
      <c r="CS834" s="369"/>
    </row>
    <row r="835" spans="1:97" s="22" customFormat="1">
      <c r="A835"/>
      <c r="B835" s="36"/>
      <c r="C835" s="36"/>
      <c r="D835" s="36"/>
      <c r="E835" s="36"/>
      <c r="F835" s="36"/>
      <c r="G835" s="36"/>
      <c r="H835" s="36"/>
      <c r="I835" s="36"/>
      <c r="J835" s="36"/>
      <c r="K835" s="36"/>
      <c r="L835" s="36"/>
      <c r="M835" s="36"/>
      <c r="N835" s="36"/>
      <c r="O835" s="36"/>
      <c r="P835" s="36"/>
      <c r="Q835" s="36"/>
      <c r="R835" s="36"/>
      <c r="S835" s="36"/>
      <c r="T835" s="36"/>
      <c r="U835" s="36"/>
      <c r="V835" s="36"/>
      <c r="W835" s="36"/>
      <c r="X835" s="36"/>
      <c r="Y835" s="36"/>
      <c r="Z835" s="36"/>
      <c r="AA835" s="36"/>
      <c r="AB835" s="36"/>
      <c r="AD835" s="36"/>
      <c r="AE835" s="59"/>
      <c r="AF835" s="59"/>
      <c r="AG835" s="36"/>
      <c r="BT835" s="267"/>
      <c r="BV835" s="282"/>
      <c r="BW835" s="369"/>
      <c r="BX835" s="369"/>
      <c r="BY835" s="369"/>
      <c r="BZ835" s="369"/>
      <c r="CA835" s="369"/>
      <c r="CB835" s="369"/>
      <c r="CC835" s="369"/>
      <c r="CD835" s="369"/>
      <c r="CE835" s="369"/>
      <c r="CF835" s="369"/>
      <c r="CG835" s="369"/>
      <c r="CH835" s="369"/>
      <c r="CI835" s="369"/>
      <c r="CJ835" s="369"/>
      <c r="CK835" s="369"/>
      <c r="CL835" s="369"/>
      <c r="CM835" s="369"/>
      <c r="CN835" s="369"/>
      <c r="CO835" s="369"/>
      <c r="CP835" s="369"/>
      <c r="CQ835" s="369"/>
      <c r="CR835" s="369"/>
      <c r="CS835" s="369"/>
    </row>
    <row r="836" spans="1:97" s="22" customFormat="1">
      <c r="A836"/>
      <c r="B836" s="36"/>
      <c r="C836" s="36"/>
      <c r="D836" s="36"/>
      <c r="E836" s="36"/>
      <c r="F836" s="36"/>
      <c r="G836" s="36"/>
      <c r="H836" s="36"/>
      <c r="I836" s="36"/>
      <c r="J836" s="36"/>
      <c r="K836" s="36"/>
      <c r="L836" s="36"/>
      <c r="M836" s="36"/>
      <c r="N836" s="36"/>
      <c r="O836" s="36"/>
      <c r="P836" s="36"/>
      <c r="Q836" s="36"/>
      <c r="R836" s="36"/>
      <c r="S836" s="36"/>
      <c r="T836" s="36"/>
      <c r="U836" s="36"/>
      <c r="V836" s="36"/>
      <c r="W836" s="36"/>
      <c r="X836" s="36"/>
      <c r="Y836" s="36"/>
      <c r="Z836" s="36"/>
      <c r="AA836" s="36"/>
      <c r="AB836" s="36"/>
      <c r="AD836" s="36"/>
      <c r="AE836" s="59"/>
      <c r="AF836" s="59"/>
      <c r="AG836" s="36"/>
      <c r="BT836" s="267"/>
      <c r="BV836" s="282"/>
      <c r="BW836" s="369"/>
      <c r="BX836" s="369"/>
      <c r="BY836" s="369"/>
      <c r="BZ836" s="369"/>
      <c r="CA836" s="369"/>
      <c r="CB836" s="369"/>
      <c r="CC836" s="369"/>
      <c r="CD836" s="369"/>
      <c r="CE836" s="369"/>
      <c r="CF836" s="369"/>
      <c r="CG836" s="369"/>
      <c r="CH836" s="369"/>
      <c r="CI836" s="369"/>
      <c r="CJ836" s="369"/>
      <c r="CK836" s="369"/>
      <c r="CL836" s="369"/>
      <c r="CM836" s="369"/>
      <c r="CN836" s="369"/>
      <c r="CO836" s="369"/>
      <c r="CP836" s="369"/>
      <c r="CQ836" s="369"/>
      <c r="CR836" s="369"/>
      <c r="CS836" s="369"/>
    </row>
    <row r="837" spans="1:97" s="22" customFormat="1">
      <c r="A837"/>
      <c r="B837" s="36"/>
      <c r="C837" s="36"/>
      <c r="D837" s="36"/>
      <c r="E837" s="36"/>
      <c r="F837" s="36"/>
      <c r="G837" s="36"/>
      <c r="H837" s="36"/>
      <c r="I837" s="36"/>
      <c r="J837" s="36"/>
      <c r="K837" s="36"/>
      <c r="L837" s="36"/>
      <c r="M837" s="36"/>
      <c r="N837" s="36"/>
      <c r="O837" s="36"/>
      <c r="P837" s="36"/>
      <c r="Q837" s="36"/>
      <c r="R837" s="36"/>
      <c r="S837" s="36"/>
      <c r="T837" s="36"/>
      <c r="U837" s="36"/>
      <c r="V837" s="36"/>
      <c r="W837" s="36"/>
      <c r="X837" s="36"/>
      <c r="Y837" s="36"/>
      <c r="Z837" s="36"/>
      <c r="AA837" s="36"/>
      <c r="AB837" s="36"/>
      <c r="AD837" s="36"/>
      <c r="AE837" s="59"/>
      <c r="AF837" s="59"/>
      <c r="AG837" s="36"/>
      <c r="BG837"/>
      <c r="BH837"/>
      <c r="BI837"/>
      <c r="BJ837"/>
      <c r="BK837"/>
      <c r="BL837"/>
      <c r="BT837" s="267"/>
      <c r="BV837" s="282"/>
      <c r="BW837" s="369"/>
      <c r="BX837" s="369"/>
      <c r="BY837" s="369"/>
      <c r="BZ837" s="369"/>
      <c r="CA837" s="369"/>
      <c r="CB837" s="369"/>
      <c r="CC837" s="369"/>
      <c r="CD837" s="369"/>
      <c r="CE837" s="369"/>
      <c r="CF837" s="369"/>
      <c r="CG837" s="369"/>
      <c r="CH837" s="369"/>
      <c r="CI837" s="369"/>
      <c r="CJ837" s="369"/>
      <c r="CK837" s="369"/>
      <c r="CL837" s="369"/>
      <c r="CM837" s="369"/>
      <c r="CN837" s="369"/>
      <c r="CO837" s="369"/>
      <c r="CP837" s="369"/>
      <c r="CQ837" s="369"/>
      <c r="CR837" s="369"/>
      <c r="CS837" s="369"/>
    </row>
    <row r="838" spans="1:97">
      <c r="AC838" s="22"/>
      <c r="AE838" s="59"/>
      <c r="AF838" s="59"/>
      <c r="AH838" s="22"/>
      <c r="AI838" s="22"/>
      <c r="AJ838" s="22"/>
      <c r="AK838" s="22"/>
      <c r="AL838" s="22"/>
      <c r="AM838" s="22"/>
      <c r="AN838" s="22"/>
      <c r="AO838" s="22"/>
      <c r="AR838" s="22"/>
      <c r="AS838" s="22"/>
      <c r="AT838" s="22"/>
      <c r="AU838" s="22"/>
      <c r="AV838" s="22"/>
      <c r="AX838" s="22"/>
      <c r="AY838" s="22"/>
    </row>
    <row r="839" spans="1:97">
      <c r="AC839" s="22"/>
      <c r="AE839" s="59"/>
      <c r="AF839" s="59"/>
      <c r="AH839" s="22"/>
      <c r="AI839" s="22"/>
      <c r="AJ839" s="22"/>
      <c r="AK839" s="22"/>
      <c r="AL839" s="22"/>
      <c r="AM839" s="22"/>
      <c r="AN839" s="22"/>
      <c r="AO839" s="22"/>
      <c r="AR839" s="22"/>
      <c r="AS839" s="22"/>
      <c r="AT839" s="22"/>
      <c r="AU839" s="22"/>
      <c r="AV839" s="22"/>
      <c r="AX839" s="22"/>
      <c r="AY839" s="22"/>
    </row>
    <row r="840" spans="1:97">
      <c r="AC840" s="22"/>
      <c r="AE840" s="59"/>
      <c r="AF840" s="59"/>
      <c r="AH840" s="22"/>
      <c r="AI840" s="22"/>
      <c r="AJ840" s="22"/>
      <c r="AK840" s="22"/>
      <c r="AL840" s="22"/>
      <c r="AM840" s="22"/>
      <c r="AN840" s="22"/>
      <c r="AO840" s="22"/>
      <c r="AR840" s="22"/>
      <c r="AS840" s="22"/>
      <c r="AT840" s="22"/>
      <c r="AU840" s="22"/>
      <c r="AV840" s="22"/>
      <c r="AX840" s="22"/>
      <c r="AY840" s="22"/>
    </row>
    <row r="841" spans="1:97">
      <c r="AC841" s="22"/>
      <c r="AE841" s="59"/>
      <c r="AF841" s="59"/>
      <c r="AH841" s="22"/>
      <c r="AI841" s="22"/>
      <c r="AJ841" s="22"/>
      <c r="AK841" s="22"/>
      <c r="AL841" s="22"/>
      <c r="AM841" s="22"/>
      <c r="AN841" s="22"/>
      <c r="AO841" s="22"/>
      <c r="AR841" s="22"/>
      <c r="AS841" s="22"/>
      <c r="AT841" s="22"/>
      <c r="AU841" s="22"/>
      <c r="AV841" s="22"/>
      <c r="AX841" s="22"/>
      <c r="AY841" s="22"/>
    </row>
    <row r="842" spans="1:97">
      <c r="AC842" s="22"/>
      <c r="AE842" s="59"/>
      <c r="AF842" s="59"/>
      <c r="AH842" s="22"/>
      <c r="AI842" s="22"/>
      <c r="AJ842" s="22"/>
      <c r="AK842" s="22"/>
      <c r="AL842" s="22"/>
      <c r="AM842" s="22"/>
      <c r="AN842" s="22"/>
      <c r="AO842" s="22"/>
      <c r="AR842" s="22"/>
      <c r="AS842" s="22"/>
      <c r="AT842" s="22"/>
      <c r="AU842" s="22"/>
      <c r="AV842" s="22"/>
      <c r="AX842" s="22"/>
      <c r="AY842" s="22"/>
    </row>
    <row r="843" spans="1:97">
      <c r="AC843" s="22"/>
      <c r="AE843" s="59"/>
      <c r="AF843" s="59"/>
      <c r="AH843" s="22"/>
      <c r="AI843" s="22"/>
      <c r="AJ843" s="22"/>
      <c r="AK843" s="22"/>
      <c r="AL843" s="22"/>
      <c r="AM843" s="22"/>
      <c r="AN843" s="22"/>
      <c r="AO843" s="22"/>
      <c r="AR843" s="22"/>
      <c r="AS843" s="22"/>
      <c r="AT843" s="22"/>
      <c r="AU843" s="22"/>
      <c r="AV843" s="22"/>
      <c r="AX843" s="22"/>
      <c r="AY843" s="22"/>
    </row>
  </sheetData>
  <phoneticPr fontId="0" type="noConversion"/>
  <printOptions horizontalCentered="1"/>
  <pageMargins left="0" right="0.39370078740157483" top="0.39370078740157483" bottom="0.39370078740157483" header="0.51181102362204722" footer="0.51181102362204722"/>
  <pageSetup paperSize="9" scale="64" orientation="portrait" r:id="rId1"/>
  <headerFooter alignWithMargins="0"/>
  <ignoredErrors>
    <ignoredError sqref="AW17 CP17:CR17 CJ6:CJ8 CJ45:CJ47 CJ54:CJ56 CJ63:CJ65 CO5:CO21 CJ49:CJ50 CJ58:CJ60 CQ5 CS71:CS73 CS79:CS81 CS88:CS90 CS97:CS99 CS109 CS112:CS114 CS116" formulaRange="1"/>
    <ignoredError sqref="CE94" numberStoredAsText="1"/>
    <ignoredError sqref="CP26:CP35 CP43:CP44 CP52:CP53 CP69:CP70 CS95:CS96 CQ106 CQ95:CQ96 CR34:CR35 CR43:CR44 CR52:CR53 CR95:CR96" evalError="1"/>
    <ignoredError sqref="CP9" formula="1"/>
  </ignoredError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L12"/>
  <sheetViews>
    <sheetView showGridLines="0" workbookViewId="0">
      <selection activeCell="C17" sqref="C17"/>
    </sheetView>
  </sheetViews>
  <sheetFormatPr defaultRowHeight="12.75"/>
  <cols>
    <col min="1" max="1" width="33.5703125" bestFit="1" customWidth="1"/>
  </cols>
  <sheetData>
    <row r="2" spans="1:38" ht="16.5" customHeight="1"/>
    <row r="3" spans="1:38" ht="60.75" customHeight="1"/>
    <row r="4" spans="1:38" s="1" customFormat="1" ht="12">
      <c r="A4" s="7" t="s">
        <v>371</v>
      </c>
      <c r="B4" s="3">
        <v>1972</v>
      </c>
      <c r="C4" s="3">
        <v>1973</v>
      </c>
      <c r="D4" s="3">
        <v>1974</v>
      </c>
      <c r="E4" s="3">
        <v>1975</v>
      </c>
      <c r="F4" s="3">
        <v>1976</v>
      </c>
      <c r="G4" s="3">
        <v>1977</v>
      </c>
      <c r="H4" s="3">
        <v>1978</v>
      </c>
      <c r="I4" s="3">
        <v>1979</v>
      </c>
      <c r="J4" s="3">
        <v>1980</v>
      </c>
      <c r="K4" s="3">
        <v>1981</v>
      </c>
      <c r="L4" s="3">
        <v>1982</v>
      </c>
      <c r="M4" s="3">
        <v>1983</v>
      </c>
      <c r="N4" s="3">
        <v>1984</v>
      </c>
      <c r="O4" s="3">
        <v>1985</v>
      </c>
      <c r="P4" s="3">
        <v>1986</v>
      </c>
      <c r="Q4" s="3">
        <v>1987</v>
      </c>
      <c r="R4" s="3">
        <v>1988</v>
      </c>
      <c r="S4" s="3">
        <v>1989</v>
      </c>
      <c r="T4" s="3">
        <v>1990</v>
      </c>
      <c r="U4" s="3">
        <v>1991</v>
      </c>
      <c r="V4" s="3">
        <v>1992</v>
      </c>
      <c r="W4" s="3">
        <v>1993</v>
      </c>
      <c r="X4" s="3">
        <v>1994</v>
      </c>
      <c r="Y4" s="3">
        <v>1995</v>
      </c>
      <c r="Z4" s="3">
        <v>1996</v>
      </c>
      <c r="AA4" s="3">
        <v>1997</v>
      </c>
      <c r="AB4" s="3">
        <v>1998</v>
      </c>
      <c r="AC4" s="3">
        <v>1999</v>
      </c>
      <c r="AD4" s="3">
        <v>2000</v>
      </c>
      <c r="AE4" s="3">
        <v>2001</v>
      </c>
      <c r="AF4" s="3">
        <v>2002</v>
      </c>
      <c r="AG4" s="3">
        <v>2003</v>
      </c>
      <c r="AH4" s="3">
        <v>2004</v>
      </c>
      <c r="AI4" s="3">
        <v>2005</v>
      </c>
      <c r="AJ4" s="3">
        <v>2006</v>
      </c>
      <c r="AK4" s="3">
        <v>2007</v>
      </c>
      <c r="AL4" s="3">
        <v>2008</v>
      </c>
    </row>
    <row r="5" spans="1:38">
      <c r="A5" t="s">
        <v>372</v>
      </c>
    </row>
    <row r="6" spans="1:38">
      <c r="A6" t="s">
        <v>373</v>
      </c>
    </row>
    <row r="7" spans="1:38">
      <c r="A7" t="s">
        <v>374</v>
      </c>
    </row>
    <row r="8" spans="1:38">
      <c r="A8" t="s">
        <v>375</v>
      </c>
    </row>
    <row r="9" spans="1:38">
      <c r="A9" t="s">
        <v>376</v>
      </c>
    </row>
    <row r="10" spans="1:38">
      <c r="A10" t="s">
        <v>377</v>
      </c>
    </row>
    <row r="11" spans="1:38">
      <c r="A11" t="s">
        <v>378</v>
      </c>
    </row>
    <row r="12" spans="1:38">
      <c r="A12" t="s">
        <v>379</v>
      </c>
    </row>
  </sheetData>
  <phoneticPr fontId="0" type="noConversion"/>
  <pageMargins left="0.78740157499999996" right="0.78740157499999996" top="0.984251969" bottom="0.984251969" header="0.49212598499999999" footer="0.49212598499999999"/>
  <headerFooter alignWithMargins="0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U16"/>
  <sheetViews>
    <sheetView showGridLines="0" workbookViewId="0">
      <selection activeCell="L19" activeCellId="1" sqref="A1 L19"/>
    </sheetView>
  </sheetViews>
  <sheetFormatPr defaultRowHeight="12.75"/>
  <sheetData>
    <row r="4" spans="1:21" ht="42" customHeight="1"/>
    <row r="5" spans="1:21">
      <c r="A5" s="27" t="s">
        <v>391</v>
      </c>
      <c r="B5" s="27"/>
      <c r="C5" s="27"/>
      <c r="D5" s="27"/>
      <c r="E5" s="27"/>
      <c r="F5" s="2"/>
      <c r="G5" s="2"/>
      <c r="H5" s="2"/>
      <c r="I5" s="2"/>
      <c r="J5" s="2"/>
      <c r="K5" s="12"/>
      <c r="L5" s="12"/>
      <c r="M5" s="12"/>
      <c r="N5" s="12"/>
      <c r="O5" s="12"/>
      <c r="P5" s="12"/>
      <c r="Q5" s="1"/>
      <c r="R5" s="1"/>
      <c r="S5" s="1"/>
      <c r="T5" s="1"/>
      <c r="U5" s="1"/>
    </row>
    <row r="6" spans="1:21">
      <c r="A6" s="430" t="s">
        <v>380</v>
      </c>
      <c r="B6" s="28"/>
      <c r="C6" s="28"/>
      <c r="D6" s="28"/>
      <c r="E6" s="28"/>
      <c r="F6" s="2"/>
      <c r="G6" s="2"/>
      <c r="H6" s="2"/>
      <c r="I6" s="2"/>
      <c r="J6" s="2"/>
      <c r="K6" s="12"/>
      <c r="L6" s="12"/>
      <c r="M6" s="12"/>
      <c r="N6" s="12"/>
      <c r="O6" s="12"/>
      <c r="P6" s="12"/>
      <c r="Q6" s="1"/>
      <c r="R6" s="1"/>
      <c r="S6" s="1"/>
      <c r="T6" s="1"/>
      <c r="U6" s="1"/>
    </row>
    <row r="7" spans="1:21" ht="12.75" customHeight="1">
      <c r="A7" s="427" t="s">
        <v>381</v>
      </c>
      <c r="B7" s="427"/>
      <c r="C7" s="427"/>
      <c r="D7" s="427"/>
      <c r="E7" s="427"/>
      <c r="F7" s="427"/>
      <c r="G7" s="427"/>
      <c r="H7" s="427"/>
      <c r="I7" s="427"/>
      <c r="J7" s="427"/>
      <c r="K7" s="427"/>
      <c r="L7" s="427"/>
      <c r="M7" s="427"/>
      <c r="N7" s="427"/>
      <c r="O7" s="427"/>
      <c r="P7" s="427"/>
      <c r="Q7" s="427"/>
      <c r="R7" s="427"/>
      <c r="S7" s="427"/>
      <c r="T7" s="427"/>
      <c r="U7" s="427"/>
    </row>
    <row r="8" spans="1:21">
      <c r="A8" s="427" t="s">
        <v>382</v>
      </c>
      <c r="B8" s="427"/>
      <c r="C8" s="427"/>
      <c r="D8" s="427"/>
      <c r="E8" s="427"/>
      <c r="F8" s="427"/>
      <c r="G8" s="427"/>
      <c r="H8" s="427"/>
      <c r="I8" s="427"/>
      <c r="J8" s="427"/>
      <c r="K8" s="427"/>
      <c r="L8" s="427"/>
      <c r="M8" s="427"/>
      <c r="N8" s="427"/>
      <c r="O8" s="427"/>
      <c r="P8" s="427"/>
      <c r="Q8" s="427"/>
      <c r="R8" s="427"/>
      <c r="S8" s="427"/>
      <c r="T8" s="427"/>
      <c r="U8" s="427"/>
    </row>
    <row r="9" spans="1:21">
      <c r="A9" s="427" t="s">
        <v>383</v>
      </c>
      <c r="B9" s="427"/>
      <c r="C9" s="427"/>
      <c r="D9" s="427"/>
      <c r="E9" s="427"/>
      <c r="F9" s="427"/>
      <c r="G9" s="427"/>
      <c r="H9" s="427"/>
      <c r="I9" s="427"/>
      <c r="J9" s="427"/>
      <c r="K9" s="427"/>
      <c r="L9" s="427"/>
      <c r="M9" s="427"/>
      <c r="N9" s="427"/>
      <c r="O9" s="427"/>
      <c r="P9" s="427"/>
      <c r="Q9" s="427"/>
      <c r="R9" s="427"/>
      <c r="S9" s="427"/>
      <c r="T9" s="427"/>
      <c r="U9" s="427"/>
    </row>
    <row r="10" spans="1:21">
      <c r="A10" s="427" t="s">
        <v>384</v>
      </c>
      <c r="B10" s="427"/>
      <c r="C10" s="427"/>
      <c r="D10" s="427"/>
      <c r="E10" s="427"/>
      <c r="F10" s="427"/>
      <c r="G10" s="427"/>
      <c r="H10" s="427"/>
      <c r="I10" s="427"/>
      <c r="J10" s="427"/>
      <c r="K10" s="427"/>
      <c r="L10" s="427"/>
      <c r="M10" s="427"/>
      <c r="N10" s="427"/>
      <c r="O10" s="427"/>
      <c r="P10" s="427"/>
      <c r="Q10" s="427"/>
      <c r="R10" s="427"/>
      <c r="S10" s="427"/>
      <c r="T10" s="427"/>
      <c r="U10" s="427"/>
    </row>
    <row r="11" spans="1:21">
      <c r="A11" s="427" t="s">
        <v>385</v>
      </c>
      <c r="B11" s="427"/>
      <c r="C11" s="427"/>
      <c r="D11" s="427"/>
      <c r="E11" s="427"/>
      <c r="F11" s="427"/>
      <c r="G11" s="427"/>
      <c r="H11" s="427"/>
      <c r="I11" s="427"/>
      <c r="J11" s="427"/>
      <c r="K11" s="427"/>
      <c r="L11" s="427"/>
      <c r="M11" s="427"/>
      <c r="N11" s="427"/>
      <c r="O11" s="427"/>
      <c r="P11" s="427"/>
      <c r="Q11" s="427"/>
      <c r="R11" s="427"/>
      <c r="S11" s="427"/>
      <c r="T11" s="427"/>
      <c r="U11" s="427"/>
    </row>
    <row r="12" spans="1:21">
      <c r="A12" s="427" t="s">
        <v>386</v>
      </c>
      <c r="B12" s="427"/>
      <c r="C12" s="427"/>
      <c r="D12" s="427"/>
      <c r="E12" s="427"/>
      <c r="F12" s="427"/>
      <c r="G12" s="427"/>
      <c r="H12" s="427"/>
      <c r="I12" s="427"/>
      <c r="J12" s="427"/>
      <c r="K12" s="427"/>
      <c r="L12" s="427"/>
      <c r="M12" s="427"/>
      <c r="N12" s="427"/>
      <c r="O12" s="427"/>
      <c r="P12" s="427"/>
      <c r="Q12" s="427"/>
      <c r="R12" s="427"/>
      <c r="S12" s="427"/>
      <c r="T12" s="427"/>
      <c r="U12" s="427"/>
    </row>
    <row r="13" spans="1:21">
      <c r="A13" s="427" t="s">
        <v>387</v>
      </c>
      <c r="B13" s="427"/>
      <c r="C13" s="427"/>
      <c r="D13" s="427"/>
      <c r="E13" s="427"/>
      <c r="F13" s="427"/>
      <c r="G13" s="427"/>
      <c r="H13" s="427"/>
      <c r="I13" s="427"/>
      <c r="J13" s="427"/>
      <c r="K13" s="427"/>
      <c r="L13" s="427"/>
      <c r="M13" s="427"/>
      <c r="N13" s="427"/>
      <c r="O13" s="427"/>
      <c r="P13" s="427"/>
      <c r="Q13" s="427"/>
      <c r="R13" s="427"/>
      <c r="S13" s="427"/>
      <c r="T13" s="427"/>
      <c r="U13" s="427"/>
    </row>
    <row r="14" spans="1:21" ht="12.75" customHeight="1">
      <c r="A14" s="429" t="s">
        <v>388</v>
      </c>
      <c r="B14" s="429"/>
      <c r="C14" s="429"/>
      <c r="D14" s="429"/>
      <c r="E14" s="429"/>
      <c r="F14" s="429"/>
      <c r="G14" s="429"/>
      <c r="H14" s="429"/>
      <c r="I14" s="429"/>
      <c r="J14" s="429"/>
      <c r="K14" s="429"/>
      <c r="L14" s="429"/>
      <c r="M14" s="429"/>
      <c r="N14" s="429"/>
      <c r="O14" s="429"/>
      <c r="P14" s="429"/>
      <c r="Q14" s="429"/>
      <c r="R14" s="429"/>
      <c r="S14" s="429"/>
      <c r="T14" s="429"/>
      <c r="U14" s="429"/>
    </row>
    <row r="15" spans="1:21">
      <c r="A15" s="427" t="s">
        <v>389</v>
      </c>
      <c r="B15" s="427"/>
      <c r="C15" s="427"/>
      <c r="D15" s="427"/>
      <c r="E15" s="427"/>
      <c r="F15" s="427"/>
      <c r="G15" s="427"/>
      <c r="H15" s="427"/>
      <c r="I15" s="427"/>
      <c r="J15" s="427"/>
      <c r="K15" s="427"/>
      <c r="L15" s="427"/>
      <c r="M15" s="427"/>
      <c r="N15" s="427"/>
      <c r="O15" s="427"/>
      <c r="P15" s="427"/>
      <c r="Q15" s="427"/>
      <c r="R15" s="427"/>
      <c r="S15" s="427"/>
      <c r="T15" s="427"/>
      <c r="U15" s="427"/>
    </row>
    <row r="16" spans="1:21" ht="12.75" customHeight="1">
      <c r="A16" s="427" t="s">
        <v>390</v>
      </c>
      <c r="B16" s="427"/>
      <c r="C16" s="427"/>
      <c r="D16" s="427"/>
      <c r="E16" s="427"/>
      <c r="F16" s="427"/>
      <c r="G16" s="427"/>
      <c r="H16" s="427"/>
      <c r="I16" s="427"/>
      <c r="J16" s="427"/>
      <c r="K16" s="427"/>
      <c r="L16" s="427"/>
      <c r="M16" s="427"/>
      <c r="N16" s="427"/>
      <c r="O16" s="427"/>
      <c r="P16" s="427"/>
      <c r="Q16" s="427"/>
      <c r="R16" s="427"/>
      <c r="S16" s="427"/>
      <c r="T16" s="427"/>
      <c r="U16" s="427"/>
    </row>
  </sheetData>
  <mergeCells count="9">
    <mergeCell ref="A15:U15"/>
    <mergeCell ref="A16:U16"/>
    <mergeCell ref="A7:U7"/>
    <mergeCell ref="A8:U8"/>
    <mergeCell ref="A9:U9"/>
    <mergeCell ref="A11:U11"/>
    <mergeCell ref="A12:U12"/>
    <mergeCell ref="A13:U13"/>
    <mergeCell ref="A10:U10"/>
  </mergeCells>
  <phoneticPr fontId="0" type="noConversion"/>
  <pageMargins left="0.78740157499999996" right="0.78740157499999996" top="0.984251969" bottom="0.984251969" header="0.49212598499999999" footer="0.49212598499999999"/>
  <pageSetup orientation="portrait" verticalDpi="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7</vt:i4>
      </vt:variant>
      <vt:variant>
        <vt:lpstr>Intervalos nomeados</vt:lpstr>
      </vt:variant>
      <vt:variant>
        <vt:i4>2</vt:i4>
      </vt:variant>
    </vt:vector>
  </HeadingPairs>
  <TitlesOfParts>
    <vt:vector size="9" baseType="lpstr">
      <vt:lpstr>CAPA</vt:lpstr>
      <vt:lpstr>DRE</vt:lpstr>
      <vt:lpstr>Balanço</vt:lpstr>
      <vt:lpstr>Indicadores</vt:lpstr>
      <vt:lpstr>Produtos</vt:lpstr>
      <vt:lpstr>Dados Históricos</vt:lpstr>
      <vt:lpstr>Glossário</vt:lpstr>
      <vt:lpstr>Balanço!Area_de_impressao</vt:lpstr>
      <vt:lpstr>Produtos!Area_de_impressao</vt:lpstr>
    </vt:vector>
  </TitlesOfParts>
  <Company>Porto Seguro Seguros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F0100758</dc:creator>
  <cp:lastModifiedBy>EDUARDO MARCELO DE OLIVEIRA</cp:lastModifiedBy>
  <cp:lastPrinted>2012-08-07T14:17:31Z</cp:lastPrinted>
  <dcterms:created xsi:type="dcterms:W3CDTF">2008-09-26T20:05:47Z</dcterms:created>
  <dcterms:modified xsi:type="dcterms:W3CDTF">2021-11-10T19:45:58Z</dcterms:modified>
</cp:coreProperties>
</file>