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friggroup.sharepoint.com/sites/Dir.RelacaoInvestidores/Documentos Compartilhados/Relações com Investidores/RI/7 - CONSENSO ANALISTAS/CONSENSO SITE/2025/5. Maio/"/>
    </mc:Choice>
  </mc:AlternateContent>
  <xr:revisionPtr revIDLastSave="34" documentId="13_ncr:1_{56903515-18FF-44BD-B9F4-F9D616158A19}" xr6:coauthVersionLast="47" xr6:coauthVersionMax="47" xr10:uidLastSave="{BC56F509-144F-420C-B384-643601EB9AFE}"/>
  <bookViews>
    <workbookView xWindow="-28920" yWindow="-2730" windowWidth="28110" windowHeight="1644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7" i="1"/>
  <c r="D6" i="1"/>
  <c r="D8" i="1"/>
  <c r="B5" i="1"/>
  <c r="B7" i="1"/>
  <c r="B6" i="1"/>
</calcChain>
</file>

<file path=xl/sharedStrings.xml><?xml version="1.0" encoding="utf-8"?>
<sst xmlns="http://schemas.openxmlformats.org/spreadsheetml/2006/main" count="59" uniqueCount="46">
  <si>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</si>
  <si>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</si>
  <si>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</si>
  <si>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</si>
  <si>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</si>
  <si>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</si>
  <si>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</si>
  <si>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</si>
  <si>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</si>
  <si>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</si>
  <si>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</si>
  <si>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</si>
  <si>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</si>
  <si>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</si>
  <si>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</si>
  <si>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</si>
  <si>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</si>
  <si>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</si>
  <si>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</si>
  <si>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</si>
  <si>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</si>
  <si>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</si>
  <si>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</si>
  <si>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</si>
  <si>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</si>
  <si>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</si>
  <si>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Renata Cabral</t>
  </si>
  <si>
    <t>Guilherme Palhares</t>
  </si>
  <si>
    <t>Analysts Estimates</t>
  </si>
  <si>
    <t>Recommendations and Target Price</t>
  </si>
  <si>
    <t>Buy</t>
  </si>
  <si>
    <t>Hold</t>
  </si>
  <si>
    <t>Sell</t>
  </si>
  <si>
    <t>Under Review</t>
  </si>
  <si>
    <t>Consensus Recommendations</t>
  </si>
  <si>
    <t>Consensus Target Price</t>
  </si>
  <si>
    <t>Mean</t>
  </si>
  <si>
    <t>Standard Deviation</t>
  </si>
  <si>
    <t>Highest</t>
  </si>
  <si>
    <t>Lowest</t>
  </si>
  <si>
    <t>Georgia Jorge</t>
  </si>
  <si>
    <t>Henrique Brustolin</t>
  </si>
  <si>
    <t># Brokers: 12</t>
  </si>
  <si>
    <t>Goldman Sachs</t>
  </si>
  <si>
    <t>Thiago Bortoluci</t>
  </si>
  <si>
    <t>Fiscal Year: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</si>
</sst>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09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64" fontId="4" fillId="0" borderId="13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9F381D54-C3AC-48AB-BE4E-CB93E85C2319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topLeftCell="A3" zoomScale="90" zoomScaleNormal="90" workbookViewId="0">
      <selection activeCell="E20" sqref="E20"/>
    </sheetView>
  </sheetViews>
  <sheetFormatPr defaultColWidth="26.7109375" defaultRowHeight="15.75" x14ac:dyDescent="0.25"/>
  <cols>
    <col min="1" max="1" width="40.28515625" style="35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28</v>
      </c>
      <c r="B1" s="2"/>
      <c r="C1" s="3"/>
      <c r="D1" s="3"/>
    </row>
    <row r="2" spans="1:6" x14ac:dyDescent="0.25">
      <c r="A2" s="5" t="s">
        <v>29</v>
      </c>
      <c r="B2" s="6"/>
      <c r="C2" s="7"/>
      <c r="D2" s="8"/>
    </row>
    <row r="3" spans="1:6" x14ac:dyDescent="0.25">
      <c r="A3" s="10" t="s">
        <v>42</v>
      </c>
      <c r="B3" s="11"/>
      <c r="C3" s="11" t="s">
        <v>45</v>
      </c>
      <c r="D3" s="12"/>
    </row>
    <row r="4" spans="1:6" x14ac:dyDescent="0.25">
      <c r="A4" s="13"/>
      <c r="B4" s="14" t="s">
        <v>34</v>
      </c>
      <c r="C4" s="15"/>
      <c r="D4" s="16" t="s">
        <v>35</v>
      </c>
      <c r="F4" s="39"/>
    </row>
    <row r="5" spans="1:6" x14ac:dyDescent="0.25">
      <c r="A5" s="17" t="s">
        <v>30</v>
      </c>
      <c r="B5" s="42">
        <f>(COUNTIFS($C$12:$C$24,"Buy"))/COUNTA($B$12:$B$24)</f>
        <v>0.61538461538461542</v>
      </c>
      <c r="C5" s="18" t="s">
        <v>36</v>
      </c>
      <c r="D5" s="41">
        <f>AVERAGE(D12:D24)</f>
        <v>20.661538461538463</v>
      </c>
      <c r="F5" s="40"/>
    </row>
    <row r="6" spans="1:6" x14ac:dyDescent="0.25">
      <c r="A6" s="17" t="s">
        <v>31</v>
      </c>
      <c r="B6" s="42">
        <f>(COUNTIFS($C$12:$C$24,"Hold"))/COUNTA($C$12:$C$24)</f>
        <v>0.38461538461538464</v>
      </c>
      <c r="C6" s="18" t="s">
        <v>37</v>
      </c>
      <c r="D6" s="41">
        <f>STDEVA(D12:D24)</f>
        <v>5.1936721853839334</v>
      </c>
    </row>
    <row r="7" spans="1:6" x14ac:dyDescent="0.25">
      <c r="A7" s="17" t="s">
        <v>32</v>
      </c>
      <c r="B7" s="42">
        <f>(COUNTIFS($C$12:$C$24,"Sell"))/COUNTA($C$12:$C$24)</f>
        <v>0</v>
      </c>
      <c r="C7" s="18" t="s">
        <v>38</v>
      </c>
      <c r="D7" s="41">
        <f>LARGE(D12:D24,1)</f>
        <v>30</v>
      </c>
      <c r="E7" s="21"/>
    </row>
    <row r="8" spans="1:6" x14ac:dyDescent="0.25">
      <c r="A8" s="17" t="s">
        <v>33</v>
      </c>
      <c r="B8" s="22">
        <v>0</v>
      </c>
      <c r="C8" s="18" t="s">
        <v>39</v>
      </c>
      <c r="D8" s="41">
        <f>SMALL(D12:D24,1)</f>
        <v>12</v>
      </c>
    </row>
    <row r="9" spans="1:6" ht="12.75" customHeight="1" x14ac:dyDescent="0.25">
      <c r="A9" s="23"/>
      <c r="C9" s="20"/>
      <c r="D9" s="20"/>
      <c r="E9" s="20"/>
      <c r="F9" s="39"/>
    </row>
    <row r="10" spans="1:6" x14ac:dyDescent="0.25">
      <c r="A10" s="36" t="s">
        <v>0</v>
      </c>
      <c r="B10" s="37"/>
      <c r="C10" s="37"/>
      <c r="D10" s="38"/>
      <c r="E10" s="38"/>
    </row>
    <row r="11" spans="1:6" x14ac:dyDescent="0.25">
      <c r="A11" s="24" t="s">
        <v>1</v>
      </c>
      <c r="B11" s="25" t="s">
        <v>2</v>
      </c>
      <c r="C11" s="25" t="s">
        <v>3</v>
      </c>
      <c r="D11" s="25" t="s">
        <v>4</v>
      </c>
      <c r="E11" s="26" t="s">
        <v>5</v>
      </c>
    </row>
    <row r="12" spans="1:6" x14ac:dyDescent="0.25">
      <c r="A12" s="48" t="s">
        <v>24</v>
      </c>
      <c r="B12" s="28" t="s">
        <v>25</v>
      </c>
      <c r="C12" s="28" t="s">
        <v>30</v>
      </c>
      <c r="D12" s="19">
        <v>30</v>
      </c>
      <c r="E12" s="43">
        <v>45544</v>
      </c>
    </row>
    <row r="13" spans="1:6" x14ac:dyDescent="0.25">
      <c r="A13" s="30" t="s">
        <v>43</v>
      </c>
      <c r="B13" s="28" t="s">
        <v>44</v>
      </c>
      <c r="C13" s="29" t="s">
        <v>30</v>
      </c>
      <c r="D13" s="31">
        <v>27.6</v>
      </c>
      <c r="E13" s="43">
        <v>45811</v>
      </c>
    </row>
    <row r="14" spans="1:6" x14ac:dyDescent="0.25">
      <c r="A14" s="27" t="s">
        <v>16</v>
      </c>
      <c r="B14" s="33" t="s">
        <v>17</v>
      </c>
      <c r="C14" s="28" t="s">
        <v>30</v>
      </c>
      <c r="D14" s="29">
        <v>25.5</v>
      </c>
      <c r="E14" s="43">
        <v>45776</v>
      </c>
    </row>
    <row r="15" spans="1:6" x14ac:dyDescent="0.25">
      <c r="A15" s="27" t="s">
        <v>6</v>
      </c>
      <c r="B15" s="28" t="s">
        <v>41</v>
      </c>
      <c r="C15" s="28" t="s">
        <v>31</v>
      </c>
      <c r="D15" s="29">
        <v>23</v>
      </c>
      <c r="E15" s="43">
        <v>45772</v>
      </c>
    </row>
    <row r="16" spans="1:6" x14ac:dyDescent="0.25">
      <c r="A16" s="45" t="s">
        <v>18</v>
      </c>
      <c r="B16" s="33" t="s">
        <v>19</v>
      </c>
      <c r="C16" s="28" t="s">
        <v>30</v>
      </c>
      <c r="D16" s="50">
        <v>23</v>
      </c>
      <c r="E16" s="43">
        <v>45771</v>
      </c>
    </row>
    <row r="17" spans="1:5" x14ac:dyDescent="0.25">
      <c r="A17" s="30" t="s">
        <v>22</v>
      </c>
      <c r="B17" s="28" t="s">
        <v>23</v>
      </c>
      <c r="C17" s="28" t="s">
        <v>31</v>
      </c>
      <c r="D17" s="19">
        <v>21.5</v>
      </c>
      <c r="E17" s="43">
        <v>45776</v>
      </c>
    </row>
    <row r="18" spans="1:5" x14ac:dyDescent="0.25">
      <c r="A18" s="32" t="s">
        <v>8</v>
      </c>
      <c r="B18" s="44" t="s">
        <v>40</v>
      </c>
      <c r="C18" s="28" t="s">
        <v>30</v>
      </c>
      <c r="D18" s="19">
        <v>20.6</v>
      </c>
      <c r="E18" s="43">
        <v>45735</v>
      </c>
    </row>
    <row r="19" spans="1:5" s="34" customFormat="1" x14ac:dyDescent="0.25">
      <c r="A19" s="30" t="s">
        <v>11</v>
      </c>
      <c r="B19" s="49" t="s">
        <v>27</v>
      </c>
      <c r="C19" s="28" t="s">
        <v>30</v>
      </c>
      <c r="D19" s="31">
        <v>19</v>
      </c>
      <c r="E19" s="43">
        <v>45600</v>
      </c>
    </row>
    <row r="20" spans="1:5" s="34" customFormat="1" x14ac:dyDescent="0.25">
      <c r="A20" s="27" t="s">
        <v>9</v>
      </c>
      <c r="B20" s="28" t="s">
        <v>10</v>
      </c>
      <c r="C20" s="28" t="s">
        <v>30</v>
      </c>
      <c r="D20" s="29">
        <v>18</v>
      </c>
      <c r="E20" s="43">
        <v>45517</v>
      </c>
    </row>
    <row r="21" spans="1:5" s="34" customFormat="1" x14ac:dyDescent="0.25">
      <c r="A21" s="27" t="s">
        <v>14</v>
      </c>
      <c r="B21" s="33" t="s">
        <v>15</v>
      </c>
      <c r="C21" s="28" t="s">
        <v>31</v>
      </c>
      <c r="D21" s="29">
        <v>17.399999999999999</v>
      </c>
      <c r="E21" s="43">
        <v>45531</v>
      </c>
    </row>
    <row r="22" spans="1:5" x14ac:dyDescent="0.25">
      <c r="A22" s="45" t="s">
        <v>12</v>
      </c>
      <c r="B22" s="33" t="s">
        <v>13</v>
      </c>
      <c r="C22" s="28" t="s">
        <v>31</v>
      </c>
      <c r="D22" s="19">
        <v>17</v>
      </c>
      <c r="E22" s="43">
        <v>45588</v>
      </c>
    </row>
    <row r="23" spans="1:5" x14ac:dyDescent="0.25">
      <c r="A23" s="32" t="s">
        <v>20</v>
      </c>
      <c r="B23" s="33" t="s">
        <v>21</v>
      </c>
      <c r="C23" s="28" t="s">
        <v>31</v>
      </c>
      <c r="D23" s="31">
        <v>14</v>
      </c>
      <c r="E23" s="43">
        <v>45449</v>
      </c>
    </row>
    <row r="24" spans="1:5" x14ac:dyDescent="0.25">
      <c r="A24" s="45" t="s">
        <v>7</v>
      </c>
      <c r="B24" s="33" t="s">
        <v>26</v>
      </c>
      <c r="C24" s="33" t="s">
        <v>30</v>
      </c>
      <c r="D24" s="46">
        <v>12</v>
      </c>
      <c r="E24" s="47">
        <v>45266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65aef-694e-48ad-9c9c-e4c7e5a901e7" xsi:nil="true"/>
    <lcf76f155ced4ddcb4097134ff3c332f xmlns="06ba022f-f3a9-4f8f-a013-b8b9515fac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067CA5A46054E885940A9525C0071" ma:contentTypeVersion="12" ma:contentTypeDescription="Crie um novo documento." ma:contentTypeScope="" ma:versionID="5d62a2b5fb6548ce2354ee7f6586aaf7">
  <xsd:schema xmlns:xsd="http://www.w3.org/2001/XMLSchema" xmlns:xs="http://www.w3.org/2001/XMLSchema" xmlns:p="http://schemas.microsoft.com/office/2006/metadata/properties" xmlns:ns2="06ba022f-f3a9-4f8f-a013-b8b9515facd8" xmlns:ns3="5a765aef-694e-48ad-9c9c-e4c7e5a901e7" targetNamespace="http://schemas.microsoft.com/office/2006/metadata/properties" ma:root="true" ma:fieldsID="5b8a02b627c29faa17ca882c55257cf4" ns2:_="" ns3:_="">
    <xsd:import namespace="06ba022f-f3a9-4f8f-a013-b8b9515facd8"/>
    <xsd:import namespace="5a765aef-694e-48ad-9c9c-e4c7e5a90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22f-f3a9-4f8f-a013-b8b9515fa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75dbc-38a4-489c-960f-b4f0f14f10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5aef-694e-48ad-9c9c-e4c7e5a901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2cb2eb-082e-452b-8b2f-afeee66a58c6}" ma:internalName="TaxCatchAll" ma:showField="CatchAllData" ma:web="5a765aef-694e-48ad-9c9c-e4c7e5a90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FA2509-DB45-4787-BBBA-EE697B99887C}">
  <ds:schemaRefs>
    <ds:schemaRef ds:uri="http://schemas.microsoft.com/office/2006/metadata/properties"/>
    <ds:schemaRef ds:uri="http://schemas.microsoft.com/office/infopath/2007/PartnerControls"/>
    <ds:schemaRef ds:uri="5a765aef-694e-48ad-9c9c-e4c7e5a901e7"/>
    <ds:schemaRef ds:uri="06ba022f-f3a9-4f8f-a013-b8b9515facd8"/>
  </ds:schemaRefs>
</ds:datastoreItem>
</file>

<file path=customXml/itemProps2.xml><?xml version="1.0" encoding="utf-8"?>
<ds:datastoreItem xmlns:ds="http://schemas.openxmlformats.org/officeDocument/2006/customXml" ds:itemID="{293D809A-753E-4A30-AE10-9F219A5BE6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98B9DB-4B4F-43C6-A44C-5F3D84B40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22f-f3a9-4f8f-a013-b8b9515facd8"/>
    <ds:schemaRef ds:uri="5a765aef-694e-48ad-9c9c-e4c7e5a90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2025-06-03T19:23:31Z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  <property fmtid="{D5CDD505-2E9C-101B-9397-08002B2CF9AE}" pid="11" name="ContentTypeId">
    <vt:lpwstr>0x0101005DC067CA5A46054E885940A9525C0071</vt:lpwstr>
  </property>
  <property fmtid="{D5CDD505-2E9C-101B-9397-08002B2CF9AE}" pid="12" name="MediaServiceImageTags">
    <vt:lpwstr/>
  </property>
</Properties>
</file>