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csno365.sharepoint.com/sites/GerenciadeDescarbonizacao/Mudanas Climticas/D. Stakeholder/XX. Climate Action Report/2024/6. Databook/"/>
    </mc:Choice>
  </mc:AlternateContent>
  <xr:revisionPtr revIDLastSave="11083" documentId="8_{7C6FDAAD-CE40-410C-A128-0CDCD93F8B42}" xr6:coauthVersionLast="47" xr6:coauthVersionMax="47" xr10:uidLastSave="{4F3BD069-0EEF-4EA0-B9FB-0B8692EE7304}"/>
  <workbookProtection workbookAlgorithmName="SHA-512" workbookHashValue="rF8XiVxo3FF1uc8KRjUyU1XVrRVBQWq8LyD/bEKOLL5bObBD4WH1OAslFLxDIvFWnenzyiyfHAvZQQ5d5zyCEQ==" workbookSaltValue="K33xIj2UbYiafbR8qLYAUw==" workbookSpinCount="100000" lockStructure="1"/>
  <bookViews>
    <workbookView xWindow="-120" yWindow="-120" windowWidth="29040" windowHeight="15720" tabRatio="794" activeTab="1" xr2:uid="{00000000-000D-0000-FFFF-FFFF00000000}"/>
  </bookViews>
  <sheets>
    <sheet name="Capa" sheetId="17" r:id="rId1"/>
    <sheet name="1. Sumário" sheetId="18" r:id="rId2"/>
    <sheet name="2. Introdução" sheetId="8" r:id="rId3"/>
    <sheet name="3. Indicadores Quantitativos" sheetId="9" r:id="rId4"/>
    <sheet name="4. Riscos e Oportunidades" sheetId="19" r:id="rId5"/>
    <sheet name="5. Referência IFRS S2 e TCFD" sheetId="10" r:id="rId6"/>
  </sheets>
  <definedNames>
    <definedName name="_xlnm._FilterDatabase" localSheetId="5" hidden="1">'5. Referência IFRS S2 e TCFD'!$B$7:$E$100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65" i="9" l="1"/>
  <c r="D242" i="9"/>
  <c r="D1365" i="9" s="1"/>
  <c r="K380" i="9"/>
  <c r="J380" i="9"/>
  <c r="I380" i="9"/>
  <c r="H380" i="9"/>
  <c r="G380" i="9"/>
  <c r="F380" i="9"/>
  <c r="E380" i="9"/>
  <c r="D380" i="9"/>
  <c r="C380" i="9"/>
  <c r="D167" i="9"/>
  <c r="E167" i="9"/>
  <c r="C167" i="9"/>
  <c r="D159" i="9"/>
  <c r="E159" i="9"/>
  <c r="C159" i="9"/>
  <c r="D151" i="9"/>
  <c r="E151" i="9"/>
  <c r="C151" i="9"/>
  <c r="E1365" i="9"/>
  <c r="E242" i="9"/>
  <c r="E368" i="9"/>
  <c r="F368" i="9"/>
  <c r="C368" i="9"/>
  <c r="D407" i="9" l="1"/>
  <c r="C407" i="9"/>
  <c r="C310" i="9"/>
  <c r="E297" i="9"/>
  <c r="D297" i="9"/>
  <c r="C297" i="9"/>
  <c r="D217" i="9" l="1"/>
  <c r="C218" i="9"/>
  <c r="E217" i="9"/>
  <c r="C217" i="9"/>
  <c r="C208" i="9"/>
  <c r="C205" i="9"/>
  <c r="E208" i="9"/>
  <c r="D205" i="9"/>
  <c r="E205" i="9"/>
  <c r="C49" i="9"/>
  <c r="C221" i="9" l="1"/>
  <c r="C219" i="9" s="1"/>
  <c r="D1331" i="9"/>
  <c r="E1331" i="9"/>
  <c r="C1331" i="9"/>
  <c r="E1341" i="9"/>
  <c r="D1341" i="9"/>
  <c r="C1341" i="9"/>
  <c r="E1340" i="9"/>
  <c r="D1340" i="9"/>
  <c r="C1340" i="9"/>
  <c r="E1329" i="9"/>
  <c r="D1329" i="9"/>
  <c r="C1329" i="9"/>
  <c r="E1254" i="9"/>
  <c r="D1254" i="9"/>
  <c r="C1254" i="9"/>
  <c r="E1246" i="9"/>
  <c r="D1246" i="9"/>
  <c r="C1246" i="9"/>
  <c r="E1245" i="9"/>
  <c r="D1245" i="9"/>
  <c r="C1245" i="9"/>
  <c r="E1241" i="9"/>
  <c r="D1241" i="9"/>
  <c r="C1241" i="9"/>
  <c r="E1173" i="9"/>
  <c r="D1173" i="9"/>
  <c r="C1173" i="9"/>
  <c r="E1172" i="9"/>
  <c r="D1172" i="9"/>
  <c r="C1172" i="9"/>
  <c r="E1163" i="9"/>
  <c r="D1163" i="9"/>
  <c r="C1163" i="9"/>
  <c r="E1161" i="9"/>
  <c r="D1161" i="9"/>
  <c r="C1161" i="9"/>
  <c r="E1086" i="9"/>
  <c r="D1086" i="9"/>
  <c r="C1086" i="9"/>
  <c r="E1077" i="9"/>
  <c r="D1077" i="9"/>
  <c r="C1077" i="9"/>
  <c r="E1076" i="9"/>
  <c r="D1076" i="9"/>
  <c r="C1076" i="9"/>
  <c r="E1072" i="9"/>
  <c r="D1072" i="9"/>
  <c r="C1072" i="9"/>
  <c r="D992" i="9"/>
  <c r="E992" i="9"/>
  <c r="C992" i="9"/>
  <c r="C990" i="9"/>
  <c r="E1002" i="9"/>
  <c r="D1002" i="9"/>
  <c r="C1002" i="9"/>
  <c r="E1001" i="9"/>
  <c r="D1001" i="9"/>
  <c r="C1001" i="9"/>
  <c r="E990" i="9"/>
  <c r="D990" i="9"/>
  <c r="E916" i="9"/>
  <c r="D916" i="9"/>
  <c r="C916" i="9"/>
  <c r="E909" i="9"/>
  <c r="D909" i="9"/>
  <c r="C909" i="9"/>
  <c r="E908" i="9"/>
  <c r="D908" i="9"/>
  <c r="C908" i="9"/>
  <c r="E904" i="9"/>
  <c r="D904" i="9"/>
  <c r="C904" i="9"/>
  <c r="D814" i="9"/>
  <c r="E814" i="9"/>
  <c r="C814" i="9"/>
  <c r="C707" i="9"/>
  <c r="D707" i="9"/>
  <c r="E707" i="9"/>
  <c r="E824" i="9"/>
  <c r="D824" i="9"/>
  <c r="C824" i="9"/>
  <c r="E823" i="9"/>
  <c r="D823" i="9"/>
  <c r="C823" i="9"/>
  <c r="E811" i="9"/>
  <c r="D811" i="9"/>
  <c r="C811" i="9"/>
  <c r="E717" i="9"/>
  <c r="D717" i="9"/>
  <c r="C717" i="9"/>
  <c r="E708" i="9"/>
  <c r="D708" i="9"/>
  <c r="C708" i="9"/>
  <c r="E703" i="9"/>
  <c r="D703" i="9"/>
  <c r="C703" i="9"/>
  <c r="D615" i="9"/>
  <c r="E615" i="9"/>
  <c r="C615" i="9"/>
  <c r="E625" i="9"/>
  <c r="D625" i="9"/>
  <c r="C625" i="9"/>
  <c r="E624" i="9"/>
  <c r="D624" i="9"/>
  <c r="C624" i="9"/>
  <c r="E613" i="9"/>
  <c r="D613" i="9"/>
  <c r="C613" i="9"/>
  <c r="E511" i="9"/>
  <c r="D511" i="9"/>
  <c r="C511" i="9"/>
  <c r="E502" i="9"/>
  <c r="D502" i="9"/>
  <c r="C502" i="9"/>
  <c r="E501" i="9"/>
  <c r="D501" i="9"/>
  <c r="C501" i="9"/>
  <c r="E497" i="9"/>
  <c r="D497" i="9"/>
  <c r="C497" i="9"/>
  <c r="C220" i="9" l="1"/>
  <c r="C1344" i="9"/>
  <c r="C1343" i="9" s="1"/>
  <c r="E1344" i="9"/>
  <c r="E1342" i="9" s="1"/>
  <c r="D1344" i="9"/>
  <c r="D1342" i="9" s="1"/>
  <c r="C1335" i="9"/>
  <c r="E1335" i="9"/>
  <c r="D1335" i="9"/>
  <c r="C1167" i="9"/>
  <c r="C1164" i="9" s="1"/>
  <c r="E1167" i="9"/>
  <c r="E1164" i="9" s="1"/>
  <c r="D1167" i="9"/>
  <c r="D1164" i="9" s="1"/>
  <c r="C1176" i="9"/>
  <c r="D1176" i="9"/>
  <c r="D1174" i="9" s="1"/>
  <c r="E1176" i="9"/>
  <c r="E1174" i="9" s="1"/>
  <c r="C996" i="9"/>
  <c r="C995" i="9" s="1"/>
  <c r="E996" i="9"/>
  <c r="E995" i="9" s="1"/>
  <c r="D996" i="9"/>
  <c r="E1005" i="9"/>
  <c r="E1003" i="9" s="1"/>
  <c r="D1005" i="9"/>
  <c r="C1005" i="9"/>
  <c r="E818" i="9"/>
  <c r="E817" i="9" s="1"/>
  <c r="C818" i="9"/>
  <c r="D818" i="9"/>
  <c r="E827" i="9"/>
  <c r="E826" i="9" s="1"/>
  <c r="D827" i="9"/>
  <c r="D825" i="9" s="1"/>
  <c r="C827" i="9"/>
  <c r="D628" i="9"/>
  <c r="D626" i="9" s="1"/>
  <c r="E619" i="9"/>
  <c r="D619" i="9"/>
  <c r="D617" i="9" s="1"/>
  <c r="C619" i="9"/>
  <c r="C628" i="9"/>
  <c r="E628" i="9"/>
  <c r="C1345" i="9" l="1"/>
  <c r="C1342" i="9"/>
  <c r="C1334" i="9"/>
  <c r="D1334" i="9"/>
  <c r="D1343" i="9"/>
  <c r="E1345" i="9"/>
  <c r="E1343" i="9"/>
  <c r="D1345" i="9"/>
  <c r="C1177" i="9"/>
  <c r="E1334" i="9"/>
  <c r="C1166" i="9"/>
  <c r="C1175" i="9"/>
  <c r="C1174" i="9"/>
  <c r="E1175" i="9"/>
  <c r="D1177" i="9"/>
  <c r="D1175" i="9"/>
  <c r="D1166" i="9"/>
  <c r="E1166" i="9"/>
  <c r="E1177" i="9"/>
  <c r="C1006" i="9"/>
  <c r="D995" i="9"/>
  <c r="E1004" i="9"/>
  <c r="E1006" i="9"/>
  <c r="D1006" i="9"/>
  <c r="D1004" i="9"/>
  <c r="D1003" i="9"/>
  <c r="C1003" i="9"/>
  <c r="C1004" i="9"/>
  <c r="D815" i="9"/>
  <c r="D816" i="9"/>
  <c r="C815" i="9"/>
  <c r="C816" i="9"/>
  <c r="E815" i="9"/>
  <c r="E816" i="9"/>
  <c r="C817" i="9"/>
  <c r="E825" i="9"/>
  <c r="D817" i="9"/>
  <c r="D828" i="9"/>
  <c r="D826" i="9"/>
  <c r="E828" i="9"/>
  <c r="C825" i="9"/>
  <c r="C828" i="9"/>
  <c r="C826" i="9"/>
  <c r="D627" i="9"/>
  <c r="C618" i="9"/>
  <c r="C617" i="9"/>
  <c r="C616" i="9"/>
  <c r="E617" i="9"/>
  <c r="E616" i="9"/>
  <c r="E618" i="9"/>
  <c r="D629" i="9"/>
  <c r="E629" i="9"/>
  <c r="D616" i="9"/>
  <c r="D618" i="9"/>
  <c r="E626" i="9"/>
  <c r="C627" i="9"/>
  <c r="C629" i="9"/>
  <c r="C626" i="9"/>
  <c r="E627" i="9"/>
  <c r="C409" i="9"/>
  <c r="D409" i="9"/>
  <c r="E409" i="9"/>
  <c r="E419" i="9"/>
  <c r="D419" i="9"/>
  <c r="C419" i="9"/>
  <c r="E418" i="9"/>
  <c r="D418" i="9"/>
  <c r="C418" i="9"/>
  <c r="E407" i="9"/>
  <c r="E310" i="9"/>
  <c r="D310" i="9"/>
  <c r="E302" i="9"/>
  <c r="D302" i="9"/>
  <c r="C302" i="9"/>
  <c r="E301" i="9"/>
  <c r="D301" i="9"/>
  <c r="C301" i="9"/>
  <c r="D40" i="9"/>
  <c r="E40" i="9"/>
  <c r="C40" i="9"/>
  <c r="D39" i="9"/>
  <c r="E39" i="9"/>
  <c r="C39" i="9"/>
  <c r="D35" i="9"/>
  <c r="E35" i="9"/>
  <c r="C35" i="9"/>
  <c r="D49" i="9"/>
  <c r="E49" i="9"/>
  <c r="D208" i="9"/>
  <c r="D218" i="9"/>
  <c r="E218" i="9"/>
  <c r="E413" i="9" l="1"/>
  <c r="E410" i="9" s="1"/>
  <c r="C413" i="9"/>
  <c r="E422" i="9"/>
  <c r="E420" i="9" s="1"/>
  <c r="D422" i="9"/>
  <c r="D420" i="9" s="1"/>
  <c r="D413" i="9"/>
  <c r="D410" i="9" s="1"/>
  <c r="D221" i="9"/>
  <c r="D220" i="9" s="1"/>
  <c r="C422" i="9"/>
  <c r="C420" i="9" s="1"/>
  <c r="E221" i="9"/>
  <c r="E220" i="9" s="1"/>
  <c r="D212" i="9"/>
  <c r="D210" i="9" s="1"/>
  <c r="E212" i="9"/>
  <c r="C212" i="9"/>
  <c r="C210" i="9" l="1"/>
  <c r="C209" i="9"/>
  <c r="C211" i="9"/>
  <c r="C222" i="9"/>
  <c r="E211" i="9"/>
  <c r="E209" i="9"/>
  <c r="E210" i="9"/>
  <c r="C411" i="9"/>
  <c r="C410" i="9"/>
  <c r="C412" i="9"/>
  <c r="C421" i="9"/>
  <c r="E421" i="9"/>
  <c r="D412" i="9"/>
  <c r="E423" i="9"/>
  <c r="E464" i="9" s="1"/>
  <c r="E412" i="9"/>
  <c r="E411" i="9"/>
  <c r="C423" i="9"/>
  <c r="C464" i="9" s="1"/>
  <c r="D219" i="9"/>
  <c r="D421" i="9"/>
  <c r="D423" i="9"/>
  <c r="D464" i="9" s="1"/>
  <c r="D411" i="9"/>
  <c r="E219" i="9"/>
  <c r="D222" i="9"/>
  <c r="D211" i="9"/>
  <c r="D209" i="9"/>
  <c r="E222" i="9"/>
</calcChain>
</file>

<file path=xl/sharedStrings.xml><?xml version="1.0" encoding="utf-8"?>
<sst xmlns="http://schemas.openxmlformats.org/spreadsheetml/2006/main" count="2046" uniqueCount="742">
  <si>
    <t>EM-IS-110a.1</t>
  </si>
  <si>
    <t>Databook ESG</t>
  </si>
  <si>
    <t>EM-IS-110a.2</t>
  </si>
  <si>
    <t>EM-IS-130a.1</t>
  </si>
  <si>
    <t>EM-IS-130a.2</t>
  </si>
  <si>
    <t>EM-IS-140a.1</t>
  </si>
  <si>
    <t>EM-IS-430a.1</t>
  </si>
  <si>
    <t>EM-IS-000.A</t>
  </si>
  <si>
    <t>EM-IS-000.B</t>
  </si>
  <si>
    <t>Produção total de minério de ferro</t>
  </si>
  <si>
    <t>EM-IS-000.C</t>
  </si>
  <si>
    <t>EM-MM-110a.1</t>
  </si>
  <si>
    <t>EM-MM-110a.2</t>
  </si>
  <si>
    <t>EM-MM-130a.1</t>
  </si>
  <si>
    <t>EM-MM-140a.1</t>
  </si>
  <si>
    <t>EM-MM-140a.2</t>
  </si>
  <si>
    <t>Número de incidentes de não conformidade associados a licenças, padrões e regulamentos de qualidade da água</t>
  </si>
  <si>
    <t>EM-MM-000.A</t>
  </si>
  <si>
    <t>EM-MM-000.B</t>
  </si>
  <si>
    <t>Número total de funcionários, porcentagem de contratados</t>
  </si>
  <si>
    <t>EM-CM-110a.1</t>
  </si>
  <si>
    <t>EM-CM-110a.2</t>
  </si>
  <si>
    <t>EM-CM-120a.1</t>
  </si>
  <si>
    <t>EM-CM-130a.1</t>
  </si>
  <si>
    <t>EM-CM-140a.1</t>
  </si>
  <si>
    <t>EM-CM-150a.1</t>
  </si>
  <si>
    <t>EM-CM-410a.1</t>
  </si>
  <si>
    <t>EM-CM-410a.2</t>
  </si>
  <si>
    <t>EM-CM-000.A</t>
  </si>
  <si>
    <t>Produção por linha de produto principal</t>
  </si>
  <si>
    <t>-</t>
  </si>
  <si>
    <t>Governança</t>
  </si>
  <si>
    <t>Estratégia</t>
  </si>
  <si>
    <t>9.a</t>
  </si>
  <si>
    <t>Divulgação de informações sobre os riscos e oportunidades relacionados ao clima que podem afetar as perspectivas da entidade</t>
  </si>
  <si>
    <t>9.b</t>
  </si>
  <si>
    <t>Os efeitos atuais e previstos desses riscos e oportunidades relacionados ao clima no modelo de negócios e na cadeia de valor da entidade</t>
  </si>
  <si>
    <t>9.c</t>
  </si>
  <si>
    <t>Os efeitos desses riscos e oportunidades relacionados ao clima na estratégia e na tomada de decisões da entidade, incluindo informações sobre seu plano de transição relacionado ao clima</t>
  </si>
  <si>
    <t>9.d</t>
  </si>
  <si>
    <t>Os efeitos desses riscos e oportunidades relacionados ao clima na posição financeira, desempenho financeiro e fluxos de caixa da entidade para o período de relatório, curto, médio e longo prazo, levando em consideração como esses riscos e oportunidades relacionados ao clima foram considerados no planejamento financeiro da entidade</t>
  </si>
  <si>
    <t>9.e</t>
  </si>
  <si>
    <t>A resiliência climática da estratégia da entidade e de seu modelo de negócios às mudanças climáticas, levando em consideração os riscos e oportunidades relacionados ao clima identificados pela entidade</t>
  </si>
  <si>
    <t>Riscos e oportunidades relacionados ao clima</t>
  </si>
  <si>
    <t>10.a</t>
  </si>
  <si>
    <t>Descrever os riscos e oportunidades relacionados ao clima que poderiam razoavelmente afetar as perspectivas da entidade</t>
  </si>
  <si>
    <t>10.b</t>
  </si>
  <si>
    <t>Explicar, para cada risco relacionado ao clima que a entidade tenha identificado, se a entidade considera o risco como um risco físico relacionado ao clima ou um risco de transição</t>
  </si>
  <si>
    <t>10.c</t>
  </si>
  <si>
    <t>Especificar, para cada risco e oportunidade climática, em quais horizontes de tempo (curto, médio ou longo prazo) os efeitos de cada risco ou oportunidade climática poderiam ocorrer</t>
  </si>
  <si>
    <t>10.d</t>
  </si>
  <si>
    <t>Explicar como a entidade define 'curto prazo', 'médio prazo' e 'longo prazo' e como essas definições estão vinculadas aos horizontes de planejamento utilizados pela entidade para a tomada de decisões estratégicas</t>
  </si>
  <si>
    <t>Modelos de negócio e cadeia de valor</t>
  </si>
  <si>
    <t>13.a</t>
  </si>
  <si>
    <t>Descrição dos efeitos atuais e previstos dos riscos e oportunidades climáticas no modelo de negócios e na cadeia de valor da entidade</t>
  </si>
  <si>
    <t>13.b</t>
  </si>
  <si>
    <t>Descrição de onde se concentram os riscos e oportunidades climáticas no modelo de negócios e na cadeia de valor da entidade</t>
  </si>
  <si>
    <t>Estratégia e tomada de decisões</t>
  </si>
  <si>
    <t>14.b</t>
  </si>
  <si>
    <t>Divulgar informações sobre como a entidade está disponibilizando e planeja disponibilizar recursos par as atividades divulgadas de acordo com o parágrafo 14</t>
  </si>
  <si>
    <t>Posição financeira, desempenho financeiro e fluxos de caixa</t>
  </si>
  <si>
    <t>15.a</t>
  </si>
  <si>
    <t>Divulgar informações sobre os efeitos dos riscos e oportunidades relacionados ao clima na posição financeira, desempenho financeiro e fluxos de caixa da entidade para o período de relatório</t>
  </si>
  <si>
    <t>15.b</t>
  </si>
  <si>
    <t>Divulgar informações sobre os efeitos previstos dos riscos e oportunidades relacionados ao clima na posição financeira, desempenho financeiro e fluxos de caixa da entidade no curto, médio e longo prazo, levando em consideração a forma como os riscos e oportunidades relacionados ao clima são incluídos no planejamento financeiro da entidade</t>
  </si>
  <si>
    <t>16.a</t>
  </si>
  <si>
    <t>Divulgar informações quantitativas e qualitativas sobre como os riscos e oportunidades relacionados ao clima afetaram sua posição financeira, desempenho financeiro e fluxos de caixa no período de relatório</t>
  </si>
  <si>
    <t>16.b</t>
  </si>
  <si>
    <t>Divulgar informações quantitativas e qualitativas sobre os riscos e oportunidades relacionados ao clima identificados em relação aos quais existe um risco significativo de ajuste material nos valores contábeis de ativos e passivos nas demonstrações financeiras no período de relatório anual seguinte</t>
  </si>
  <si>
    <t>16.d</t>
  </si>
  <si>
    <t>Divulgar informações quantitativas e qualitativas sobre como a entidade espera que seu desempenho financeiro e fluxos de caixa mudem no curto, médio e longo prazo, dada a sua estratégia de gestão de riscos e oportunidades relacionados ao clima</t>
  </si>
  <si>
    <t>Resiliência climática</t>
  </si>
  <si>
    <t>Gestão de riscos</t>
  </si>
  <si>
    <t>25.b</t>
  </si>
  <si>
    <t>Divulgar informações sobre os processos que a entidade utiliza para identificar, avaliar, priorizar e monitorar as oportunidades relacionadas ao clima, incluindo informações sobre, e e como a entidade utiliza a análise de cenários climáticos para informar sua identificação das oportunidades climáticas</t>
  </si>
  <si>
    <t>25.c</t>
  </si>
  <si>
    <t>Métricas e metas</t>
  </si>
  <si>
    <t>28.a</t>
  </si>
  <si>
    <t>Divulgar informações relevantes para as categorias métricas intersetoriais (parágrafos 29-31)</t>
  </si>
  <si>
    <t>28.b</t>
  </si>
  <si>
    <t>Divulgar as métricas baseadas no setor associadas a determinados modelos de negócios, atividades ou outras características comuns da participação de um setor</t>
  </si>
  <si>
    <t>Métricas relacionadas ao clima</t>
  </si>
  <si>
    <t>Divulgar informações sobre em que medida e como os processos para identificar, avaliar, priorizar e monitorar os riscos e oportunidades climáticos estão integrados e informam o processo geral de gestão de riscos da entidade</t>
  </si>
  <si>
    <t>29.b</t>
  </si>
  <si>
    <t>Divulgar os riscos de transição climáticos - o valor e a porcentagem de ativos ou atividades comerciais vulneráveis a riscos de transição relacionados ao clima</t>
  </si>
  <si>
    <t>29.c</t>
  </si>
  <si>
    <t>Divulgar os riscos físicos relacionados ao clima - o valor e a porcentagem de ativos ou atividades comerciais vulneráveis a riscos físicos climáticos</t>
  </si>
  <si>
    <t>29.d</t>
  </si>
  <si>
    <t>Divulgar as oportunidades climáticas - o valor e a porcentagem de ativos ou atividades comerciais alinhados às oportunidades climáticas</t>
  </si>
  <si>
    <t>29.e</t>
  </si>
  <si>
    <t>Divulgar a alocação de capital - o montante de despesas de capital, financiamento ou investimento alocado para riscos e oportunidades climáticas</t>
  </si>
  <si>
    <t>Divulgar a métrica utilizada para definir a meta</t>
  </si>
  <si>
    <t>Divulgar o objetivo da meta</t>
  </si>
  <si>
    <t>Divulgar a parte da entidade à qual a meta se aplica</t>
  </si>
  <si>
    <t>Divulgar o período durante o qual a meta é aplicávei</t>
  </si>
  <si>
    <t>Divulgar o período base a partir do qual se mede o progresso</t>
  </si>
  <si>
    <t>Divulgar quaisquer marcos e metas provisórias</t>
  </si>
  <si>
    <t>Divulgar se a meta for quantitativa, absoluta ou meta de intensidade</t>
  </si>
  <si>
    <t>Divulgar como o útlimo acordo internacional sobre mudanças climáticas informou a meta</t>
  </si>
  <si>
    <t>34.a</t>
  </si>
  <si>
    <t>Divulgar se a meta e a metodologia para definir a meta foram validadas por terceiros</t>
  </si>
  <si>
    <t>34.b</t>
  </si>
  <si>
    <t>Divulgar os processos da entidade para revisar a meta</t>
  </si>
  <si>
    <t>34.c</t>
  </si>
  <si>
    <t>Divulgar as métricas utilizadas para monitorar o progresso para atingir a meta</t>
  </si>
  <si>
    <t>34.d</t>
  </si>
  <si>
    <t>Divulgar quaisquer revisões à meta e uma explicação dessas revisões</t>
  </si>
  <si>
    <t>Divulgar informações sobre seu desempenho referente a cada meta relacionada ao clima e uma análise de tendências ou mudanças no desempenho da entidade</t>
  </si>
  <si>
    <t>36.a</t>
  </si>
  <si>
    <t>Divulgar quais gases de efeito estufa são abrangidos pela meta</t>
  </si>
  <si>
    <t>36.b</t>
  </si>
  <si>
    <t>Divulgar se as emissões de GEE escopo 1, escopo 2 ou escopo 3 são abrangidas pela meta</t>
  </si>
  <si>
    <t>36.c</t>
  </si>
  <si>
    <t>Divulgar se a meta é uma meta bruta de emissões de GEE ou uma meta líquida.</t>
  </si>
  <si>
    <t>36.d</t>
  </si>
  <si>
    <t>Divulgar se a meta foi obtida com a utilização de uma abordagem de descarbonização setorial</t>
  </si>
  <si>
    <t>36.e</t>
  </si>
  <si>
    <t>Divulgar informações sobre o uso planejado de créditos de carbono para compensar as emissões de GEE a fim de atingir qualquer meta líquida de emissões de GEE</t>
  </si>
  <si>
    <t>Considerar a aplicabilidade das métricas intersetoriais e das métricas baseadas no setor ao identificar e divulgar as métricas utilizadas para definir e monitorar o progresso de uma meta</t>
  </si>
  <si>
    <t>Metas relacionadas ao clima</t>
  </si>
  <si>
    <t>Métricas e indicadores setoriais - Produtores de Ferro e Aço</t>
  </si>
  <si>
    <t>Emissiões globais brutas de Escopo 1, porcentagem coberta pelos regulamentos de limitação de emissões</t>
  </si>
  <si>
    <t>Discussão da estratégia ou plano de longo e curto prazo para gerenciar as emissões de Escopo 1, metas de redução de emissões e uma análise do desempenho em relação a essas metas</t>
  </si>
  <si>
    <t>(1) Total de energia consumida, (2) Porcentagem de eletricidade da rede e (3) porcentagem de energia renovável</t>
  </si>
  <si>
    <t>(1) Total de combustível consumido, (2) porcentagem de carvão, (3) porcentagem de gás natural e (4) porcentagem renovável</t>
  </si>
  <si>
    <t>(1) Total de água captada, (2) total de água consumida; porcentagem de cada um em regiões com Estresse hídrico de Base, Alto ou Extremamente Alto</t>
  </si>
  <si>
    <t>Discussão do processo de gestão de riscos de fornecimento de minério de ferro ou carvão de coque decorrentes de questões ambientais e sociais</t>
  </si>
  <si>
    <t>Produção de aço bruto, porcentagem de : (1) processos de forno básico de oxigênio, (2) processos de forno elétrico a arco</t>
  </si>
  <si>
    <t>Produção total de carvão de coque</t>
  </si>
  <si>
    <t>Métricas e indicadores setoriais - Metais e Mineração</t>
  </si>
  <si>
    <t>Emissões globais brutas de Escopo 1, porcentagem coberta pelos regulamentos de limitação de emissões</t>
  </si>
  <si>
    <t>(1) Total de energia consumida, (2) porcentagem de eletricidade da rede e (3) porcentagem de energia renovável</t>
  </si>
  <si>
    <t>(1) Total de água captada, (2) total de água consumida; porcentagem de cada um em regiões com Estresse Hídrico de Base Alto ou Extremamente Alto</t>
  </si>
  <si>
    <t>Produção de (1) minérios de metal e (2) produtos de metal acabados</t>
  </si>
  <si>
    <t>Métricas e indicadores setoriais - Materiais de Construção (Produção de cimento)</t>
  </si>
  <si>
    <t>Emissões atmosféricas dos seguintes poluentes: (1) NOx (excluindo N2O), (2) SOx, (3) material particulado (PM10), (4) dioxinas/furanos, (5) compostos orgânicos voláteis (COVs), (6)  hidrocarbonetos aromáticos policíclicos (PAHs) e (7) metais pesados</t>
  </si>
  <si>
    <t>(1) Total de energia consumida, (2) porcentagem de eletricidade da rede, (3) porcentagem alternativa e (4) porcentagem de energia renovável</t>
  </si>
  <si>
    <t>Quantidade de resíduos gerados, porcentagem perigosa e porcentagem reciclada</t>
  </si>
  <si>
    <t>Porcentagem de produtos que se qualificam para créditos em certificações de projeto e construção de edifícios sustentáveis</t>
  </si>
  <si>
    <t>Mercado endereçável total e participação de mercado para produtos que reduzem impactos de energia, água ou materiais durante o uso ou produção</t>
  </si>
  <si>
    <t>Documentos</t>
  </si>
  <si>
    <t>Download</t>
  </si>
  <si>
    <t>Link de Acesso</t>
  </si>
  <si>
    <t>Riscos e Oportunidades</t>
  </si>
  <si>
    <t>Introdução</t>
  </si>
  <si>
    <t>Sobre este Databook</t>
  </si>
  <si>
    <t>Como Utilizar o Databook</t>
  </si>
  <si>
    <t>Documentos para Referência</t>
  </si>
  <si>
    <t>Escopo 1</t>
  </si>
  <si>
    <t>Escopo 2</t>
  </si>
  <si>
    <t>Escopo 3</t>
  </si>
  <si>
    <t>Indicadores Quantitativos</t>
  </si>
  <si>
    <t>Relatos Integrados Grupo CSN</t>
  </si>
  <si>
    <t>Relatos Integrados CSN Mineração</t>
  </si>
  <si>
    <t>Relatórios de Ação Climática CSN</t>
  </si>
  <si>
    <t>Relatórios de Impacto CSN</t>
  </si>
  <si>
    <t>Siderurgia</t>
  </si>
  <si>
    <t>&lt; R$ 100 MM</t>
  </si>
  <si>
    <t>&lt; R$ 250 MM</t>
  </si>
  <si>
    <t>&gt; R$ 500 MM</t>
  </si>
  <si>
    <t>Exposição do Brasil ao risco, custo do projeto sobre o aço, possíveis medidas de defesa comercial no Brasil e no exterior, preço do carbono no EU-ETS e impacto no custo do aço importado.</t>
  </si>
  <si>
    <t>N/A</t>
  </si>
  <si>
    <t>Com a entrada em vigor de mecanismos como o CBAM na Europa, existe o risco de redirecionamento de matérias-primas com alta intensidade de carbono — como aço, cimento e outros insumos industriais — para mercados menos regulados, como o Brasil. Esse movimento pode resultar em um aumento importação de produtos de baixo custo, porém com alto conteúdo de emissões, pressionando a competitividade das empresas nacionais. Para a CSN, esse cenário representa um risco indireto, pois pode impactar preços de mercado, margens operacionais e o market-share no curto, médio e longo prazo. Caso não sejam implementadas medidas de defesa comercial, o Brasil será um mercado exposto a entrada desse tipo de material.</t>
  </si>
  <si>
    <t>O Sistema Brasileiro de Comércio de Emissões (SBCE) tem o objetivo de cumprir as metas da Política Nacional de Mudanças Climáticas, assim como metas assumidas pelo Brasil no âmbito do Acordo de Paris. Por meio da Lei Nº 15.042, o SBCE foi estabelecido com um mecanismo de precificação de carbono semelhante ao EU-ETS da Europa. O SBCE considera elementos característicos de um SCE (Sistema de Comércio de Emissão): limite de emissões, critérios de alocação dos direitos de emissão, limiares de atividades reguladas, ciclo de compliance e obrigações dos agentes regulados, governança, mecanismos de estabilização de preço e de promoção de competitividade, uso de receitas, possibilidade de utilização de offsets e penalidades. Esse mecanismo de precificação de carbono irá impactar o portifólio atual da CSN e os futuros ativos/operações caso a emissão seja superior à 25 mil tCO2e por ano. A expectativa é que o SBCE entre em operação a partir de 2028, o que caracteriza esse evento como um risco de curto no horizonte temporal estabelecido pela CSN. No entanto, considerando os prazos máximos previstos na Lei nº 15.042/2024 e suas possíveis prorrogações, o início efetivo do mercado regulado pode ocorrer até 2030, aumentando a probabilidade de materialização do risco no horizonte apenas no médio prazo.</t>
  </si>
  <si>
    <t>Cimentos</t>
  </si>
  <si>
    <t xml:space="preserve">Organização Marítima Internacional (IMO) vem desenvolvendo um sistema global de precificação de carbono para o transporte marítimo internacional, com o objetivo de reduzir as emissões de gases de efeito estufa (GEE). Com previsão de início em 2028, o mecanismo prevê a penalização de navios com maior emissão específica e fomentará a transição de novas tecnologias para o setor.  Como exportadora de minério de ferro que depende fortemente de transporte marítimo internacional realizado por terceiros, a CSN Mineração está exposta a riscos financeiros decorrentes dessa regulação. A adoção de taxas ou limites de emissões poderá aumentar os custos de frete, à medida que armadores internalizem custos de adequação tecnológica, combustível de baixo carbono e eventuais penalidades regulatórias, repassando esses valores aos embarcadores. </t>
  </si>
  <si>
    <t>Aceitação do repasse do risco, preço do carbono, rapidez de respos_x0002_ta de armadores e brokers para reduzir emissões e estimativas de emissões conforme critérios da IMO.</t>
  </si>
  <si>
    <t>Mineração</t>
  </si>
  <si>
    <t>Energia</t>
  </si>
  <si>
    <t>Levantamento de impactos climáticos passados, simulações e estimativas de eventos extremos, análise da longevidade dos riscos e das taxas aplicáveis, com consideração das incertezas dos modelos climáticos.</t>
  </si>
  <si>
    <t>Eficiência de Recursos</t>
  </si>
  <si>
    <t>RT2</t>
  </si>
  <si>
    <t>A ampliação do uso de escória ácida e outros materiais cimentícios como substituto parcial do clínquer na produção de cimento representa uma oportunidade estratégica para a CSN ganhar competitividade por meio da circularidade e integração entre os negócios. Essa abordagem permite reduzir significativamente a intensidade de emissões de CO₂ do cimento, ao mesmo tempo em que valoriza um subproduto da própria cadeia siderúrgica, promovendo sinergias industriais e redução de custos. Essa integração entre unidades industriais fortalece o portfólio sustentável da CSN e amplia sua vantagem competitiva no setor de materiais de construção.</t>
  </si>
  <si>
    <t>A adoção de ações de adaptação e resiliência climática voltadas à eficiência operacional representa uma oportunidade relevante para a CSN fortalecer sua capacidade de resposta a eventos extremos e garantir a continuidade de suas operações. A elaboração de planos específicos para chuvas intensas e ventos fortes, por exemplo, permite antecipar impactos em períodos críticos por meio do mapeamento de vulnerabilidades, definição de protocolos de atuação e investimentos em infraestrutura preventiva. Ao integrar essas medidas à rotina operacional, a Companhia reduz o tempo de paralisação, evita danos a ativos e melhora a segurança das equipes, além de otimizar recursos ao evitar respostas emergenciais de alto custo. Essa abordagem proativa aumenta a resiliência do negócio frente às mudanças climáticas, melhora a previsibilidade operacional e reforça como a empresa se prepara para os desafios climáticos do futuro.</t>
  </si>
  <si>
    <t>RF1</t>
  </si>
  <si>
    <t>A busca por eficiência operacional por meio da modernização de ativos industriais representa uma oportunidade estratégica para a CSN aumentar sua competitividade e reduzir sua intensidade de emissões. A reforma das baterias de coque contribui diretamente para a melhoria da qualidade do coque produzido, impactando positivamente o desempenho metalúrgico e a estabilidade do processo nos altos-fornos. Paralelamente, a modernização dos próprios altos-fornos, especialmente do AF3, terá como foco a redução da taxa de consumo de combustível (fuel rate), promovendo ganhos energéticos e redução nas emissões de CO₂ associadas ao processo de redução, tornando-o também mais adaptável a utilização de tecnologias e insumos com menor emissão. Essas iniciativas integradas não apenas otimizam o uso de matérias-primas e insumos energéticos, como também aumentam a confiabilidade operacional e preparam a planta para padrões mais exigentes de desempenho ambiental e produtivo.</t>
  </si>
  <si>
    <t>Escopo 2 - Abordagem de Localização</t>
  </si>
  <si>
    <t>Escopo 2 - Abordagem de Compra</t>
  </si>
  <si>
    <t>Escopo</t>
  </si>
  <si>
    <t>Categoria</t>
  </si>
  <si>
    <t>Combustão estacionária</t>
  </si>
  <si>
    <t>Combustão móvel</t>
  </si>
  <si>
    <t>Fugitivas</t>
  </si>
  <si>
    <t>Processos industriais</t>
  </si>
  <si>
    <t>Resíduos sólidos e efluentes líquidos</t>
  </si>
  <si>
    <t>Aquisição de energia elétrica - Abordagem de Compra</t>
  </si>
  <si>
    <t>Aquisição de energia elétrica - Abordagem de Localização</t>
  </si>
  <si>
    <t>Atividades relacionadas com combustível e energia não inclusas nos escopos 1 e 2</t>
  </si>
  <si>
    <t>Bens e serviços comprados</t>
  </si>
  <si>
    <t>Deslocamento de funcionários (casa-trabalho)</t>
  </si>
  <si>
    <t>Resíduos gerados nas operações</t>
  </si>
  <si>
    <t>Transporte e distribuição (downstream)</t>
  </si>
  <si>
    <t>Transporte e distribuição (upstream)</t>
  </si>
  <si>
    <t>Viagens a negócios</t>
  </si>
  <si>
    <t>Total Escopo 1</t>
  </si>
  <si>
    <t>Total Escopo 2 - Abordagem de Localização</t>
  </si>
  <si>
    <t>Total Escopo 2 - Abordagem de Compra</t>
  </si>
  <si>
    <t>Total Escopo 3</t>
  </si>
  <si>
    <t>Família de Gás</t>
  </si>
  <si>
    <t>HFC</t>
  </si>
  <si>
    <t>Arcos</t>
  </si>
  <si>
    <t>Alhandra</t>
  </si>
  <si>
    <t xml:space="preserve">Barroso </t>
  </si>
  <si>
    <t>Candeias</t>
  </si>
  <si>
    <t>Caaporã</t>
  </si>
  <si>
    <t>Montes Claros</t>
  </si>
  <si>
    <t>Pedro Leopoldo</t>
  </si>
  <si>
    <t>Cantagalo</t>
  </si>
  <si>
    <t>Rio Blender</t>
  </si>
  <si>
    <t>Sorocaba</t>
  </si>
  <si>
    <t>Vitória</t>
  </si>
  <si>
    <t>Cocalzinho</t>
  </si>
  <si>
    <t>TLSA</t>
  </si>
  <si>
    <t>FTL</t>
  </si>
  <si>
    <t>Porto TECON</t>
  </si>
  <si>
    <t>ERSA Mineração</t>
  </si>
  <si>
    <t>ERSA Fundição</t>
  </si>
  <si>
    <t>Minérios Nacional</t>
  </si>
  <si>
    <t>Usina Presidente Vargas</t>
  </si>
  <si>
    <t>CSN Paraná</t>
  </si>
  <si>
    <t>PRADA Embalagens</t>
  </si>
  <si>
    <t>PRADA Distribuição</t>
  </si>
  <si>
    <t>Porto Real</t>
  </si>
  <si>
    <t>Lusosider</t>
  </si>
  <si>
    <t>SWT</t>
  </si>
  <si>
    <t>Faria Lima</t>
  </si>
  <si>
    <t>CEEE</t>
  </si>
  <si>
    <t>PCH (outras)</t>
  </si>
  <si>
    <t>Unidades</t>
  </si>
  <si>
    <t>Segmento</t>
  </si>
  <si>
    <t>Logística</t>
  </si>
  <si>
    <t>Outras Minerações</t>
  </si>
  <si>
    <t>Outros Gases de Efeito Estufa Não Contemplados pelo Protocolo de Quioto do Grupo CSN</t>
  </si>
  <si>
    <t>Tipo de Gás</t>
  </si>
  <si>
    <t>HCFC–22</t>
  </si>
  <si>
    <t>HCFC–124a</t>
  </si>
  <si>
    <t>HCFC–141b</t>
  </si>
  <si>
    <t>Energia gerada pelo consumo de combustíveis e aquisição de eletricidade do Grupo CSN (GJ)</t>
  </si>
  <si>
    <t>Combustíveis</t>
  </si>
  <si>
    <t>Carvão metalúrgico/CSN</t>
  </si>
  <si>
    <t>Carvão metalúrgico PCI/CSN</t>
  </si>
  <si>
    <t>Carvão EAF / CSN</t>
  </si>
  <si>
    <t>Carvão sub-betuminoso</t>
  </si>
  <si>
    <t>Coque de carvão/CSN comprado</t>
  </si>
  <si>
    <t>Coque de carvão/Moinha/CSN</t>
  </si>
  <si>
    <t>Coque de carvão/Small coke/CSN</t>
  </si>
  <si>
    <t>Coque de petróleo</t>
  </si>
  <si>
    <t>Diesel/Brasil</t>
  </si>
  <si>
    <t>Gás liquefeito de petróleo (GLP)</t>
  </si>
  <si>
    <t>Gás natural</t>
  </si>
  <si>
    <t>Gasolina/Brasil</t>
  </si>
  <si>
    <t>Óleo combustível</t>
  </si>
  <si>
    <t>Combustíveis e matérias primas coprocessados não renováveis</t>
  </si>
  <si>
    <t>Outros não renováveis</t>
  </si>
  <si>
    <t>Etanol hidratado (combustível renovável)</t>
  </si>
  <si>
    <t>Combustíveis e matérias primas coprocessados renováveis</t>
  </si>
  <si>
    <t>Eletricidade/Brasil/Não renovável</t>
  </si>
  <si>
    <t>Eletricidade/Internacional/Não renovável</t>
  </si>
  <si>
    <t>Eletricidade/Renovável</t>
  </si>
  <si>
    <t>Energia elétrica</t>
  </si>
  <si>
    <t>Total de energia consumida (combustíveis + eletricidade)</t>
  </si>
  <si>
    <t>Energia total não renovável</t>
  </si>
  <si>
    <t>Energia total renovável</t>
  </si>
  <si>
    <t>Energia total renovável + não renovável</t>
  </si>
  <si>
    <t>Combustível total não renovável</t>
  </si>
  <si>
    <t>Combustível total renovável</t>
  </si>
  <si>
    <t>Combustível total renovável + não renovável</t>
  </si>
  <si>
    <t>Consumo de energia dentro da organização do Grupo CSN (GJ)</t>
  </si>
  <si>
    <t>Energia (MWh)</t>
  </si>
  <si>
    <t>Energia adquirida</t>
  </si>
  <si>
    <t>Eletricidade adquirida</t>
  </si>
  <si>
    <t>Aquecimento adquirido</t>
  </si>
  <si>
    <t>Refrigeração adquirido</t>
  </si>
  <si>
    <t>Vapor adquirido</t>
  </si>
  <si>
    <t>Energia autogerada</t>
  </si>
  <si>
    <t>Energia consumida</t>
  </si>
  <si>
    <t>Eletricidade consumida</t>
  </si>
  <si>
    <t>Aquecimento consumido</t>
  </si>
  <si>
    <t>Refrigeração consumido</t>
  </si>
  <si>
    <t>Vapor consumido</t>
  </si>
  <si>
    <t>Energia Adquidrida, Consumida e Autogerada do Grupo CSN (MWh)</t>
  </si>
  <si>
    <t>Eletricidade autogerada</t>
  </si>
  <si>
    <t>Aquecimento autogerado</t>
  </si>
  <si>
    <t>Refrigeração autogerada</t>
  </si>
  <si>
    <t>Vapor autogerado</t>
  </si>
  <si>
    <t>Porcentagem de utilização de carvão</t>
  </si>
  <si>
    <t>Porcentagem de utilização de gás natural</t>
  </si>
  <si>
    <t>Porcentagem de combustível renovável</t>
  </si>
  <si>
    <t>Porcentagem de energia elétrica da rede</t>
  </si>
  <si>
    <t>porcentagem de energia total renovável</t>
  </si>
  <si>
    <t>Consumo de energia fora da organização do Grupo CSN (GJ)</t>
  </si>
  <si>
    <t>Consumo de energia fora do Grupo CSN (GJ)</t>
  </si>
  <si>
    <t>Grupo CSN</t>
  </si>
  <si>
    <t>Intensidade Energética do Grupo CSN (GJ/R$mil)</t>
  </si>
  <si>
    <t>Intensidade energética do Grupo CSN</t>
  </si>
  <si>
    <t>Consumo de energia (GJ) dividido pelo valor adicionado distribuído (R$ mil)</t>
  </si>
  <si>
    <t>Mudança do uso do solo</t>
  </si>
  <si>
    <r>
      <t>CO</t>
    </r>
    <r>
      <rPr>
        <vertAlign val="subscript"/>
        <sz val="9"/>
        <color theme="1"/>
        <rFont val="Montserrat"/>
      </rPr>
      <t>2</t>
    </r>
  </si>
  <si>
    <r>
      <t>CH</t>
    </r>
    <r>
      <rPr>
        <vertAlign val="subscript"/>
        <sz val="9"/>
        <color theme="1"/>
        <rFont val="Montserrat"/>
      </rPr>
      <t>4</t>
    </r>
  </si>
  <si>
    <r>
      <t>N</t>
    </r>
    <r>
      <rPr>
        <vertAlign val="subscript"/>
        <sz val="9"/>
        <color theme="1"/>
        <rFont val="Montserrat"/>
      </rPr>
      <t>2</t>
    </r>
    <r>
      <rPr>
        <sz val="9"/>
        <color theme="1"/>
        <rFont val="Montserrat"/>
      </rPr>
      <t>O</t>
    </r>
  </si>
  <si>
    <r>
      <t>Escopo 3 (</t>
    </r>
    <r>
      <rPr>
        <i/>
        <sz val="9"/>
        <color theme="1"/>
        <rFont val="Montserrat"/>
      </rPr>
      <t>upstream</t>
    </r>
    <r>
      <rPr>
        <sz val="9"/>
        <color theme="1"/>
        <rFont val="Montserrat"/>
      </rPr>
      <t>)</t>
    </r>
  </si>
  <si>
    <r>
      <t>Escopo 3 (</t>
    </r>
    <r>
      <rPr>
        <i/>
        <sz val="9"/>
        <color theme="1"/>
        <rFont val="Montserrat"/>
      </rPr>
      <t>downstream</t>
    </r>
    <r>
      <rPr>
        <sz val="9"/>
        <color theme="1"/>
        <rFont val="Montserrat"/>
      </rPr>
      <t>)</t>
    </r>
  </si>
  <si>
    <r>
      <t xml:space="preserve">Abrange as unidades: </t>
    </r>
    <r>
      <rPr>
        <b/>
        <sz val="9"/>
        <color theme="1"/>
        <rFont val="Montserrat"/>
      </rPr>
      <t>CSN Mineração</t>
    </r>
    <r>
      <rPr>
        <sz val="9"/>
        <color theme="1"/>
        <rFont val="Montserrat"/>
      </rPr>
      <t xml:space="preserve"> (Casa de Pedra e Engenho Pires) e </t>
    </r>
    <r>
      <rPr>
        <b/>
        <sz val="9"/>
        <color theme="1"/>
        <rFont val="Montserrat"/>
      </rPr>
      <t>Porto TECAR</t>
    </r>
    <r>
      <rPr>
        <sz val="9"/>
        <color theme="1"/>
        <rFont val="Montserrat"/>
      </rPr>
      <t>.</t>
    </r>
  </si>
  <si>
    <t>CSN Mineração</t>
  </si>
  <si>
    <t>Porto TECAR</t>
  </si>
  <si>
    <t>Processamento de produtos vendidos</t>
  </si>
  <si>
    <r>
      <t>CO</t>
    </r>
    <r>
      <rPr>
        <vertAlign val="subscript"/>
        <sz val="9"/>
        <color theme="1"/>
        <rFont val="Montserrat"/>
      </rPr>
      <t>2</t>
    </r>
    <r>
      <rPr>
        <sz val="9"/>
        <color theme="1"/>
        <rFont val="Montserrat"/>
      </rPr>
      <t xml:space="preserve"> - Abordagem de Localização</t>
    </r>
  </si>
  <si>
    <t>CO2 - Abordagem de Compra</t>
  </si>
  <si>
    <t>Outros Gases de Efeito Estufa Não Contemplados pelo Protocolo de Quioto da CSN Mineração</t>
  </si>
  <si>
    <t>Consumo de energia dentro da organização da CSN Mineração (GJ)</t>
  </si>
  <si>
    <t>Energia Adquidrida, Consumida e Autogerada da CSN Mineração (MWh)</t>
  </si>
  <si>
    <t>Consumo de energia fora da organização da CSN Mineração (GJ)</t>
  </si>
  <si>
    <t>Consumo de energia (GJ) dividido por tonelada de minério produzido</t>
  </si>
  <si>
    <t>Consumo de energia fora da CSN Mineração (GJ)</t>
  </si>
  <si>
    <t>Intensidade energética da CSN Mineração</t>
  </si>
  <si>
    <t>2020 (ano-base)</t>
  </si>
  <si>
    <t>Abrange as unidades: Usina Presidente Vargas, CSN Paraná, Porto Real, PRADA Emabalagens, PRADA Distribuição, Lusosider e SWT.</t>
  </si>
  <si>
    <t>Emissões por tipo de gás de GEE da Siderurgia</t>
  </si>
  <si>
    <t>Outros Gases de Efeito Estufa Não Contemplados pelo Protocolo de Quioto da Siderurgia</t>
  </si>
  <si>
    <t>Consumo de energia dentro da organização da Siderurgia (GJ)</t>
  </si>
  <si>
    <t>Energia gerada pelo consumo de combustíveis e aquisição de eletricidade da Siderurgia (GJ)</t>
  </si>
  <si>
    <t>Energia Adquidrida, Consumida e Autogerada da Siderurgia (MWh)</t>
  </si>
  <si>
    <t>Consumo de energia fora da organização da Siderurgia (GJ)</t>
  </si>
  <si>
    <t>Consumo de energia fora da Siderurgia (GJ)</t>
  </si>
  <si>
    <t>Intensidade energética da Siderurgia</t>
  </si>
  <si>
    <t>Intensidade Energética da Siderurgia (GJ/t aço)</t>
  </si>
  <si>
    <t>Consumo de energia (GJ) dividido por tonelada de aço bruto</t>
  </si>
  <si>
    <t>Produção de aço UPV (ton)</t>
  </si>
  <si>
    <t>Produção de aço SWT (ton)</t>
  </si>
  <si>
    <t>Percentual das emissões sujeitas a algum tipo de regulação</t>
  </si>
  <si>
    <t>Abrange as unidades: Arcos, Alhandra, Barroso, Candeias, Caaporã, Montes Claros, Pedro Leopoldo, Volta Redonda, Cantagalo, Rio Blender, Sorocaba, Vitória e Cocalzinho</t>
  </si>
  <si>
    <t>Emissões por tipo de gás de GEE da CSN Cimentos</t>
  </si>
  <si>
    <t>Outros Gases de Efeito Estufa Não Contemplados pelo Protocolo de Quioto da CSN Cimentos</t>
  </si>
  <si>
    <t>Consumo de energia dentro da organização da CSN Cimentos (GJ)</t>
  </si>
  <si>
    <t>Energia gerada pelo consumo de combustíveis e aquisição de eletricidade da CSN Cimentos (GJ)</t>
  </si>
  <si>
    <t>Energia Adquidrida, Consumida e Autogerada da CSN Cimentos (MWh)</t>
  </si>
  <si>
    <t>Consumo de energia fora da organização da CSN Cimentos (GJ)</t>
  </si>
  <si>
    <t>Consumo de energia fora da CSN Cimentos (GJ)</t>
  </si>
  <si>
    <t>Intensidade energética da CSN Cimentos</t>
  </si>
  <si>
    <t>Indicadores de Intensidade de emissão de GEE relacionados à Global Cement and Concrete Association (GCCA)</t>
  </si>
  <si>
    <t>2018 (ano-base)</t>
  </si>
  <si>
    <t>Consumo de energia (kWh) dividido por tonelada de cimento</t>
  </si>
  <si>
    <t>Consumo de energia (kWh) dividido por tonelada de cimentício</t>
  </si>
  <si>
    <t>Consumo de energia (MJ) dividido por tonelada de clínquer</t>
  </si>
  <si>
    <t>Abrange as unidades: FTL, TLSA e Porto TECON</t>
  </si>
  <si>
    <t>Emissões por tipo de gás de GEE da Logística</t>
  </si>
  <si>
    <t>Outros Gases de Efeito Estufa Não Contemplados pelo Protocolo de Quioto da Logística</t>
  </si>
  <si>
    <t>Consumo de energia dentro da organização da Logística (GJ)</t>
  </si>
  <si>
    <t>Energia gerada pelo consumo de combustíveis e aquisição de eletricidade da Logística (GJ)</t>
  </si>
  <si>
    <t>Energia Adquidrida, Consumida e Autogerada da Logística (MWh)</t>
  </si>
  <si>
    <t>Consumo de energia fora da organização da Logística (GJ)</t>
  </si>
  <si>
    <t>Consumo de energia fora da Logística (GJ)</t>
  </si>
  <si>
    <t>Abrange as unidades: ERSA Mineração, ERSA Fundição e Minérios Nacional</t>
  </si>
  <si>
    <t>Outros Gases de Efeito Estufa Não Contemplados pelo Protocolo de Quioto das Outras Minerações</t>
  </si>
  <si>
    <t>Consumo de energia dentro da organização das Outras Minerações (GJ)</t>
  </si>
  <si>
    <t>Energia Adquidrida, Consumida e Autogerada das Outras Minerações (MWh)</t>
  </si>
  <si>
    <t>Consumo de energia fora da organização das Outras Minerações (GJ)</t>
  </si>
  <si>
    <t>Consumo de energia fora das Outras Minerações (GJ)</t>
  </si>
  <si>
    <t>Abrange as unidades: CEEE e PCH outras</t>
  </si>
  <si>
    <t>Emissões por tipo de gás de GEE da CSN Energia</t>
  </si>
  <si>
    <t>Outros Gases de Efeito Estufa Não Contemplados pelo Protocolo de Quioto da CSN Energia</t>
  </si>
  <si>
    <t>Consumo de energia dentro da organização da CSN Energia (GJ)</t>
  </si>
  <si>
    <t>Energia gerada pelo consumo de combustíveis e aquisição de eletricidade da CSN Energia (GJ)</t>
  </si>
  <si>
    <t>Energia Adquidrida, Consumida e Autogerada da CSN Energia (MWh)</t>
  </si>
  <si>
    <t>Consumo de energia fora da organização da CSN Energia (GJ)</t>
  </si>
  <si>
    <t>Consumo de energia fora da CSN Energia (GJ)</t>
  </si>
  <si>
    <t>CSN Energia</t>
  </si>
  <si>
    <t>Nota: -</t>
  </si>
  <si>
    <r>
      <t>SF</t>
    </r>
    <r>
      <rPr>
        <vertAlign val="subscript"/>
        <sz val="9"/>
        <color theme="1"/>
        <rFont val="Montserrat"/>
      </rPr>
      <t>6</t>
    </r>
  </si>
  <si>
    <t>Escritório</t>
  </si>
  <si>
    <t>Intensidade de Emissão</t>
  </si>
  <si>
    <t>Intensidade de Emissão - CSN Mineração</t>
  </si>
  <si>
    <t>Energia gerada pelo consumo de combustíveis e aquisição de eletricidade da CSN Mineração (GJ)</t>
  </si>
  <si>
    <t>Intensidade Energética da CSN Mineração (GJ/t minério de ferro)</t>
  </si>
  <si>
    <t>Mudança no uso do solo</t>
  </si>
  <si>
    <t>CSN Cimentos</t>
  </si>
  <si>
    <t>Acessar</t>
  </si>
  <si>
    <r>
      <t>CO</t>
    </r>
    <r>
      <rPr>
        <vertAlign val="subscript"/>
        <sz val="9"/>
        <color theme="1"/>
        <rFont val="Montserrat"/>
      </rPr>
      <t>2</t>
    </r>
    <r>
      <rPr>
        <sz val="9"/>
        <color theme="1"/>
        <rFont val="Montserrat"/>
      </rPr>
      <t xml:space="preserve"> - Abordagem de Compra</t>
    </r>
  </si>
  <si>
    <t>Escopo 2*</t>
  </si>
  <si>
    <t>Indicadores de Energia - Grupo CSN</t>
  </si>
  <si>
    <t>Energia elétrica total não renovável</t>
  </si>
  <si>
    <t>Energia elétrica total renovável</t>
  </si>
  <si>
    <t>Porcentagem de energia elétrica total renovável</t>
  </si>
  <si>
    <t>Energia elétrica total renovável + não renovável</t>
  </si>
  <si>
    <t>Indicadores de Energia - CSN Mineração</t>
  </si>
  <si>
    <t>Produção de minério de ferro (toneladas)</t>
  </si>
  <si>
    <t>Indicadores de Energia - Siderurgia</t>
  </si>
  <si>
    <t>Indicador GCCA 92 – Fator de clínquer (%)</t>
  </si>
  <si>
    <t>Indicador GCCA 93 – Consumo específico de energia por clínquer produzido (MJ/ton. clínquer)</t>
  </si>
  <si>
    <t>Indicador GCCA 21a – Total de produtos cimentícios (tonelada)</t>
  </si>
  <si>
    <t>Indicador GCCA 21 – Total de produtos cimento (tonelada)</t>
  </si>
  <si>
    <t>Indicadores de Energia - CSN Cimentos</t>
  </si>
  <si>
    <t>Indicadores de Energia - Logística</t>
  </si>
  <si>
    <t>Indicadores de Energia - Outras Minerações</t>
  </si>
  <si>
    <t>Indicadores de Energia - CSN Energia</t>
  </si>
  <si>
    <t>Indicadores de Emissões de Gases de Efeito Estufa (GEE) - Grupo CSN</t>
  </si>
  <si>
    <t>Indicadores de Emissões de Gases de Efeito Estufa (GEE) - CSN Mineração</t>
  </si>
  <si>
    <t>Indicadores de Emissões de Gases de Efeito Estufa (GEE) - Siderurgia</t>
  </si>
  <si>
    <t>Indicadores de Emissões de Gases de Efeito Estufa (GEE) - CSN Cimentos</t>
  </si>
  <si>
    <t>Indicadores de Emissões de Gases de Efeito Estufa (GEE) - Logística</t>
  </si>
  <si>
    <t>Indicadores de Emissões de Gases de Efeito Estufa (GEE) - Outras Minerações</t>
  </si>
  <si>
    <t>Indicadores de Emissões de Gases de Efeito Estufa (GEE) - CSN Energia</t>
  </si>
  <si>
    <t>Riscos Transitórios</t>
  </si>
  <si>
    <t>FATOR DE RISCO</t>
  </si>
  <si>
    <t>DESCRITIVO DO RISCO E SEUS FATORES</t>
  </si>
  <si>
    <t>FATORES DE INCERTEZAS NA MODELAGEM</t>
  </si>
  <si>
    <t>TAXONOMIA</t>
  </si>
  <si>
    <t>HORIZONTE TEMPORAL</t>
  </si>
  <si>
    <t>Volta Redonda - Cimentos</t>
  </si>
  <si>
    <t>FRT2 Implementação do Sistema Brasileiro de Comércio de Emissão (SBCE)</t>
  </si>
  <si>
    <t>Preço do carbono e sua variação ao longo do tempo, metas de descarbonização e alocação de emissões definidas pelo SBCE, data de início da vigência do mecanismo de precificação e trajetória de descarbonização da CSN.</t>
  </si>
  <si>
    <t>**</t>
  </si>
  <si>
    <t>RT1 - Aumento da exposição a importação de aço no Brasil</t>
  </si>
  <si>
    <t>RT2 - Precificação de carbono no Brasil (SBCE)</t>
  </si>
  <si>
    <t>RT3 - Aumento do custo do frete marítimo</t>
  </si>
  <si>
    <t>FRT5 Regulação de precificação sobre o carbono para o transporte marítimo internacional</t>
  </si>
  <si>
    <t>Riscos Físicos</t>
  </si>
  <si>
    <t>RF1 - Riscos climáticos físicos</t>
  </si>
  <si>
    <t>Longo-prazo</t>
  </si>
  <si>
    <t>OP1 - Ganho de competividade através da circularidade</t>
  </si>
  <si>
    <t>FATOR DE OPORTUNIDADE</t>
  </si>
  <si>
    <t>FOP1 Aumento do uso de escória ácida e outros materiais cimentícios para reduzir o fator clínquer na produção de cimento.</t>
  </si>
  <si>
    <t>DESCRITIVO DA OPORTUNIDADE E SEUS FATORES</t>
  </si>
  <si>
    <t>CORRELAÇÃO COM O RISCO</t>
  </si>
  <si>
    <t>OP2 - Ação de adaptação e resiliência visando eficiência operacional</t>
  </si>
  <si>
    <t>Resiliência</t>
  </si>
  <si>
    <t>RT1 e RT2</t>
  </si>
  <si>
    <t>Riscos Transitórios e Físicos - Grupo CSN e CSN Mineração</t>
  </si>
  <si>
    <t>Oportunidades - Grupo CSN e CSN Mineração</t>
  </si>
  <si>
    <t>OP3 - Eficiência operacional na Siderurgia</t>
  </si>
  <si>
    <t>FRT1 Entrada de matérias-primas com alta emissão de carbono no Brasil, impacto indireto em função da nova regulação do CBAM na Europa.</t>
  </si>
  <si>
    <t>FRT3 Implementação do Sistema Brasileiro de Comércio de Emissão (SBCE)</t>
  </si>
  <si>
    <t>FRT4 Expansão ou aquisição de ativos intensos em emissões de carbono</t>
  </si>
  <si>
    <r>
      <rPr>
        <b/>
        <sz val="10"/>
        <color rgb="FF01438F"/>
        <rFont val="Montserrat"/>
      </rPr>
      <t>RT1</t>
    </r>
    <r>
      <rPr>
        <sz val="10"/>
        <color theme="1"/>
        <rFont val="Montserrat"/>
      </rPr>
      <t xml:space="preserve"> - Aumento da exposição a importação de aço no Brasil</t>
    </r>
  </si>
  <si>
    <r>
      <rPr>
        <b/>
        <sz val="10"/>
        <color rgb="FF01438F"/>
        <rFont val="Montserrat"/>
      </rPr>
      <t>RT2</t>
    </r>
    <r>
      <rPr>
        <sz val="10"/>
        <color theme="1"/>
        <rFont val="Montserrat"/>
      </rPr>
      <t xml:space="preserve"> - Precificação de carbono no Brasil (SBCE)</t>
    </r>
  </si>
  <si>
    <r>
      <rPr>
        <b/>
        <sz val="10"/>
        <color rgb="FF01438F"/>
        <rFont val="Montserrat"/>
      </rPr>
      <t>RT3</t>
    </r>
    <r>
      <rPr>
        <sz val="10"/>
        <color theme="1"/>
        <rFont val="Montserrat"/>
      </rPr>
      <t xml:space="preserve"> - Aumento do custo do frete marítimo</t>
    </r>
  </si>
  <si>
    <r>
      <rPr>
        <b/>
        <sz val="10"/>
        <color rgb="FF01438F"/>
        <rFont val="Montserrat"/>
      </rPr>
      <t>RF1</t>
    </r>
    <r>
      <rPr>
        <sz val="10"/>
        <color theme="1"/>
        <rFont val="Montserrat"/>
      </rPr>
      <t xml:space="preserve"> - Riscos climáticos físicos</t>
    </r>
  </si>
  <si>
    <r>
      <rPr>
        <b/>
        <sz val="10"/>
        <color rgb="FF01438F"/>
        <rFont val="Montserrat"/>
      </rPr>
      <t>OP1</t>
    </r>
    <r>
      <rPr>
        <sz val="10"/>
        <color theme="1"/>
        <rFont val="Montserrat"/>
      </rPr>
      <t xml:space="preserve"> - Ganho de competividade através da circularidade</t>
    </r>
  </si>
  <si>
    <r>
      <rPr>
        <b/>
        <sz val="10"/>
        <color rgb="FF01438F"/>
        <rFont val="Montserrat"/>
      </rPr>
      <t>OP2</t>
    </r>
    <r>
      <rPr>
        <sz val="10"/>
        <color theme="1"/>
        <rFont val="Montserrat"/>
      </rPr>
      <t xml:space="preserve"> - Ação de adaptação e resiliência visando eficiência operacional</t>
    </r>
  </si>
  <si>
    <r>
      <rPr>
        <b/>
        <sz val="10"/>
        <color rgb="FF01438F"/>
        <rFont val="Montserrat"/>
      </rPr>
      <t>OP3</t>
    </r>
    <r>
      <rPr>
        <sz val="10"/>
        <color theme="1"/>
        <rFont val="Montserrat"/>
      </rPr>
      <t xml:space="preserve"> - Eficiência operacional na Siderurgia</t>
    </r>
  </si>
  <si>
    <t>FOP2 Elaboração de plano de chuvas e ventos para reduzir a exposição a riscos em períodos críticos.</t>
  </si>
  <si>
    <t>FOP3 Reforma das baterias de coque para reduzir a dependência externa do produto</t>
  </si>
  <si>
    <t>FOP4 Reforma dos altos-fornos visando à redução da taxa de consumo de combustível (fuel rate)</t>
  </si>
  <si>
    <r>
      <t xml:space="preserve">Indicadores de Intensidade de emissão de GEE relacionados à </t>
    </r>
    <r>
      <rPr>
        <b/>
        <i/>
        <sz val="9"/>
        <color theme="0"/>
        <rFont val="Montserrat"/>
      </rPr>
      <t>World Steel Association</t>
    </r>
    <r>
      <rPr>
        <b/>
        <sz val="9"/>
        <color theme="0"/>
        <rFont val="Montserrat"/>
      </rPr>
      <t xml:space="preserve"> (WSA)</t>
    </r>
  </si>
  <si>
    <r>
      <t>Emissões brutas de GEE do Grupo CSN (tCO</t>
    </r>
    <r>
      <rPr>
        <vertAlign val="subscript"/>
        <sz val="10"/>
        <color theme="1"/>
        <rFont val="Montserrat"/>
      </rPr>
      <t>2</t>
    </r>
    <r>
      <rPr>
        <sz val="10"/>
        <color theme="1"/>
        <rFont val="Montserrat"/>
      </rPr>
      <t>e)</t>
    </r>
  </si>
  <si>
    <r>
      <t>Emissões por categoria de GEE do Grupo CSN (tCO</t>
    </r>
    <r>
      <rPr>
        <vertAlign val="subscript"/>
        <sz val="10"/>
        <color theme="1"/>
        <rFont val="Montserrat"/>
      </rPr>
      <t>2</t>
    </r>
    <r>
      <rPr>
        <sz val="10"/>
        <color theme="1"/>
        <rFont val="Montserrat"/>
      </rPr>
      <t>e)</t>
    </r>
  </si>
  <si>
    <r>
      <t>Emissões por tipo de gás de GEE do Grupo CSN (tCO</t>
    </r>
    <r>
      <rPr>
        <vertAlign val="subscript"/>
        <sz val="10"/>
        <color theme="1"/>
        <rFont val="Montserrat"/>
      </rPr>
      <t>2</t>
    </r>
    <r>
      <rPr>
        <sz val="10"/>
        <color theme="1"/>
        <rFont val="Montserrat"/>
      </rPr>
      <t>)</t>
    </r>
  </si>
  <si>
    <r>
      <t>Emissões biogênicas de GEE do Grupo CSN (tCO</t>
    </r>
    <r>
      <rPr>
        <vertAlign val="subscript"/>
        <sz val="10"/>
        <color theme="1"/>
        <rFont val="Montserrat"/>
      </rPr>
      <t>2</t>
    </r>
    <r>
      <rPr>
        <sz val="10"/>
        <color theme="1"/>
        <rFont val="Montserrat"/>
      </rPr>
      <t>e)</t>
    </r>
  </si>
  <si>
    <r>
      <t>Emissões por unidade operacional e escopo do Grupo CSN (tCO</t>
    </r>
    <r>
      <rPr>
        <vertAlign val="subscript"/>
        <sz val="10"/>
        <color theme="1"/>
        <rFont val="Montserrat"/>
      </rPr>
      <t>2</t>
    </r>
    <r>
      <rPr>
        <sz val="10"/>
        <color theme="1"/>
        <rFont val="Montserrat"/>
      </rPr>
      <t>e)</t>
    </r>
  </si>
  <si>
    <r>
      <t>Emissões por segmento e escopo do Grupo CSN (tCO</t>
    </r>
    <r>
      <rPr>
        <vertAlign val="subscript"/>
        <sz val="10"/>
        <color theme="1"/>
        <rFont val="Montserrat"/>
      </rPr>
      <t>2</t>
    </r>
    <r>
      <rPr>
        <sz val="10"/>
        <color theme="1"/>
        <rFont val="Montserrat"/>
      </rPr>
      <t>e)</t>
    </r>
  </si>
  <si>
    <r>
      <t>Emissões brutas de GEE da CSN Mineração (tCO</t>
    </r>
    <r>
      <rPr>
        <vertAlign val="subscript"/>
        <sz val="10"/>
        <color theme="1"/>
        <rFont val="Montserrat"/>
      </rPr>
      <t>2</t>
    </r>
    <r>
      <rPr>
        <sz val="10"/>
        <color theme="1"/>
        <rFont val="Montserrat"/>
      </rPr>
      <t>e)</t>
    </r>
  </si>
  <si>
    <r>
      <t>Emissões por categoria de GEE da CSN Mineração (tCO</t>
    </r>
    <r>
      <rPr>
        <vertAlign val="subscript"/>
        <sz val="10"/>
        <color theme="1"/>
        <rFont val="Montserrat"/>
      </rPr>
      <t>2</t>
    </r>
    <r>
      <rPr>
        <sz val="10"/>
        <color theme="1"/>
        <rFont val="Montserrat"/>
      </rPr>
      <t>e)</t>
    </r>
  </si>
  <si>
    <r>
      <t>Emissões por tipo de gás de GEE da CSN Mineração (tCO</t>
    </r>
    <r>
      <rPr>
        <vertAlign val="subscript"/>
        <sz val="10"/>
        <color theme="1"/>
        <rFont val="Montserrat"/>
      </rPr>
      <t>2</t>
    </r>
    <r>
      <rPr>
        <sz val="10"/>
        <color theme="1"/>
        <rFont val="Montserrat"/>
      </rPr>
      <t>)</t>
    </r>
  </si>
  <si>
    <r>
      <t>Emissões biogênicas de GEE da CSN Mineração (tCO</t>
    </r>
    <r>
      <rPr>
        <vertAlign val="subscript"/>
        <sz val="10"/>
        <color theme="1"/>
        <rFont val="Montserrat"/>
      </rPr>
      <t>2</t>
    </r>
    <r>
      <rPr>
        <sz val="10"/>
        <color theme="1"/>
        <rFont val="Montserrat"/>
      </rPr>
      <t>e)</t>
    </r>
  </si>
  <si>
    <r>
      <t>Intensidade de Emissão (tCO</t>
    </r>
    <r>
      <rPr>
        <vertAlign val="subscript"/>
        <sz val="10"/>
        <color theme="1"/>
        <rFont val="Montserrat"/>
      </rPr>
      <t>2</t>
    </r>
    <r>
      <rPr>
        <sz val="10"/>
        <color theme="1"/>
        <rFont val="Montserrat"/>
      </rPr>
      <t>e/t minério de ferro)</t>
    </r>
  </si>
  <si>
    <r>
      <t>Emissões por unidade operacional e escopo da CSN Mineração (tCO</t>
    </r>
    <r>
      <rPr>
        <vertAlign val="subscript"/>
        <sz val="10"/>
        <color theme="1"/>
        <rFont val="Montserrat"/>
      </rPr>
      <t>2</t>
    </r>
    <r>
      <rPr>
        <sz val="10"/>
        <color theme="1"/>
        <rFont val="Montserrat"/>
      </rPr>
      <t>e)</t>
    </r>
  </si>
  <si>
    <r>
      <t>Emissões brutas de GEE da Siderurgia (tCO</t>
    </r>
    <r>
      <rPr>
        <vertAlign val="subscript"/>
        <sz val="10"/>
        <color theme="1"/>
        <rFont val="Montserrat"/>
      </rPr>
      <t>2</t>
    </r>
    <r>
      <rPr>
        <sz val="10"/>
        <color theme="1"/>
        <rFont val="Montserrat"/>
      </rPr>
      <t>e)</t>
    </r>
  </si>
  <si>
    <r>
      <t>Emissões por categoria de GEE da Siderurgia (tCO</t>
    </r>
    <r>
      <rPr>
        <vertAlign val="subscript"/>
        <sz val="10"/>
        <color theme="1"/>
        <rFont val="Montserrat"/>
      </rPr>
      <t>2</t>
    </r>
    <r>
      <rPr>
        <sz val="10"/>
        <color theme="1"/>
        <rFont val="Montserrat"/>
      </rPr>
      <t>e)</t>
    </r>
  </si>
  <si>
    <r>
      <t>Emissões por tipo de gás de GEE da Siderurgia (tCO</t>
    </r>
    <r>
      <rPr>
        <vertAlign val="subscript"/>
        <sz val="10"/>
        <color theme="1"/>
        <rFont val="Montserrat"/>
      </rPr>
      <t>2</t>
    </r>
    <r>
      <rPr>
        <sz val="10"/>
        <color theme="1"/>
        <rFont val="Montserrat"/>
      </rPr>
      <t>)</t>
    </r>
  </si>
  <si>
    <r>
      <t>Emissões biogênicas de GEE da Siderurgia (tCO</t>
    </r>
    <r>
      <rPr>
        <vertAlign val="subscript"/>
        <sz val="10"/>
        <color theme="1"/>
        <rFont val="Montserrat"/>
      </rPr>
      <t>2</t>
    </r>
    <r>
      <rPr>
        <sz val="10"/>
        <color theme="1"/>
        <rFont val="Montserrat"/>
      </rPr>
      <t>e)</t>
    </r>
  </si>
  <si>
    <r>
      <t>Intensidade de Emissão (tCO</t>
    </r>
    <r>
      <rPr>
        <vertAlign val="subscript"/>
        <sz val="10"/>
        <color theme="1"/>
        <rFont val="Montserrat"/>
      </rPr>
      <t>2</t>
    </r>
    <r>
      <rPr>
        <sz val="10"/>
        <color theme="1"/>
        <rFont val="Montserrat"/>
      </rPr>
      <t>e/t produto)</t>
    </r>
  </si>
  <si>
    <r>
      <t>Emissões brutas de GEE da CSN Cimentos (tCO</t>
    </r>
    <r>
      <rPr>
        <vertAlign val="subscript"/>
        <sz val="10"/>
        <color theme="1"/>
        <rFont val="Montserrat"/>
      </rPr>
      <t>2</t>
    </r>
    <r>
      <rPr>
        <sz val="10"/>
        <color theme="1"/>
        <rFont val="Montserrat"/>
      </rPr>
      <t>e)</t>
    </r>
  </si>
  <si>
    <r>
      <t>Emissões por categoria de GEE da CSN Cimentos (tCO</t>
    </r>
    <r>
      <rPr>
        <vertAlign val="subscript"/>
        <sz val="10"/>
        <color theme="1"/>
        <rFont val="Montserrat"/>
      </rPr>
      <t>2</t>
    </r>
    <r>
      <rPr>
        <sz val="10"/>
        <color theme="1"/>
        <rFont val="Montserrat"/>
      </rPr>
      <t>e)</t>
    </r>
  </si>
  <si>
    <r>
      <t>Emissões por tipo de gás de GEE da CSN Cimentos (tCO</t>
    </r>
    <r>
      <rPr>
        <vertAlign val="subscript"/>
        <sz val="10"/>
        <color theme="1"/>
        <rFont val="Montserrat"/>
      </rPr>
      <t>2</t>
    </r>
    <r>
      <rPr>
        <sz val="10"/>
        <color theme="1"/>
        <rFont val="Montserrat"/>
      </rPr>
      <t>)</t>
    </r>
  </si>
  <si>
    <r>
      <t>Emissões biogênicas de GEE da CSN Cimentos (tCO</t>
    </r>
    <r>
      <rPr>
        <vertAlign val="subscript"/>
        <sz val="10"/>
        <color theme="1"/>
        <rFont val="Montserrat"/>
      </rPr>
      <t>2</t>
    </r>
    <r>
      <rPr>
        <sz val="10"/>
        <color theme="1"/>
        <rFont val="Montserrat"/>
      </rPr>
      <t>e)</t>
    </r>
  </si>
  <si>
    <r>
      <t>Emissões brutas de GEE da Logística (tCO</t>
    </r>
    <r>
      <rPr>
        <vertAlign val="subscript"/>
        <sz val="10"/>
        <color theme="1"/>
        <rFont val="Montserrat"/>
      </rPr>
      <t>2</t>
    </r>
    <r>
      <rPr>
        <sz val="10"/>
        <color theme="1"/>
        <rFont val="Montserrat"/>
      </rPr>
      <t>e)</t>
    </r>
  </si>
  <si>
    <r>
      <t>Emissões por categoria de GEE da Logística (tCO</t>
    </r>
    <r>
      <rPr>
        <vertAlign val="subscript"/>
        <sz val="10"/>
        <color theme="1"/>
        <rFont val="Montserrat"/>
      </rPr>
      <t>2</t>
    </r>
    <r>
      <rPr>
        <sz val="10"/>
        <color theme="1"/>
        <rFont val="Montserrat"/>
      </rPr>
      <t>e)</t>
    </r>
  </si>
  <si>
    <r>
      <t>Emissões por tipo de gás de GEE da Logística (tCO</t>
    </r>
    <r>
      <rPr>
        <vertAlign val="subscript"/>
        <sz val="10"/>
        <color theme="1"/>
        <rFont val="Montserrat"/>
      </rPr>
      <t>2</t>
    </r>
    <r>
      <rPr>
        <sz val="10"/>
        <color theme="1"/>
        <rFont val="Montserrat"/>
      </rPr>
      <t>)</t>
    </r>
  </si>
  <si>
    <r>
      <t>Emissões biogênicas de GEE da Logística (tCO</t>
    </r>
    <r>
      <rPr>
        <vertAlign val="subscript"/>
        <sz val="10"/>
        <color theme="1"/>
        <rFont val="Montserrat"/>
      </rPr>
      <t>2</t>
    </r>
    <r>
      <rPr>
        <sz val="10"/>
        <color theme="1"/>
        <rFont val="Montserrat"/>
      </rPr>
      <t>e)</t>
    </r>
  </si>
  <si>
    <r>
      <t>Emissões brutas de GEE das Outras Minerações (tCO</t>
    </r>
    <r>
      <rPr>
        <vertAlign val="subscript"/>
        <sz val="10"/>
        <color theme="1"/>
        <rFont val="Montserrat"/>
      </rPr>
      <t>2</t>
    </r>
    <r>
      <rPr>
        <sz val="10"/>
        <color theme="1"/>
        <rFont val="Montserrat"/>
      </rPr>
      <t>e)</t>
    </r>
  </si>
  <si>
    <r>
      <t>Emissões por categoria de GEE das Outras Minerações (tCO</t>
    </r>
    <r>
      <rPr>
        <vertAlign val="subscript"/>
        <sz val="10"/>
        <color theme="1"/>
        <rFont val="Montserrat"/>
      </rPr>
      <t>2</t>
    </r>
    <r>
      <rPr>
        <sz val="10"/>
        <color theme="1"/>
        <rFont val="Montserrat"/>
      </rPr>
      <t>e)</t>
    </r>
  </si>
  <si>
    <r>
      <t>Emissões por tipo de gás de GEE das Outras Minerções (tCO</t>
    </r>
    <r>
      <rPr>
        <vertAlign val="subscript"/>
        <sz val="10"/>
        <color theme="1"/>
        <rFont val="Montserrat"/>
      </rPr>
      <t>2</t>
    </r>
    <r>
      <rPr>
        <sz val="10"/>
        <color theme="1"/>
        <rFont val="Montserrat"/>
      </rPr>
      <t>)</t>
    </r>
  </si>
  <si>
    <r>
      <t>Emissões biogênicas de GEE das Outras Minerações (tCO</t>
    </r>
    <r>
      <rPr>
        <vertAlign val="subscript"/>
        <sz val="10"/>
        <color theme="1"/>
        <rFont val="Montserrat"/>
      </rPr>
      <t>2</t>
    </r>
    <r>
      <rPr>
        <sz val="10"/>
        <color theme="1"/>
        <rFont val="Montserrat"/>
      </rPr>
      <t>e)</t>
    </r>
  </si>
  <si>
    <r>
      <t>Emissões brutas de GEE da CSN Energia (tCO</t>
    </r>
    <r>
      <rPr>
        <vertAlign val="subscript"/>
        <sz val="10"/>
        <color theme="1"/>
        <rFont val="Montserrat"/>
      </rPr>
      <t>2</t>
    </r>
    <r>
      <rPr>
        <sz val="10"/>
        <color theme="1"/>
        <rFont val="Montserrat"/>
      </rPr>
      <t>e)</t>
    </r>
  </si>
  <si>
    <r>
      <t>Emissões por categoria de GEE da CSN Energia (tCO</t>
    </r>
    <r>
      <rPr>
        <vertAlign val="subscript"/>
        <sz val="10"/>
        <color theme="1"/>
        <rFont val="Montserrat"/>
      </rPr>
      <t>2</t>
    </r>
    <r>
      <rPr>
        <sz val="10"/>
        <color theme="1"/>
        <rFont val="Montserrat"/>
      </rPr>
      <t>e)</t>
    </r>
  </si>
  <si>
    <r>
      <t>Emissões por tipo de gás de GEE da CSN Energia (tCO</t>
    </r>
    <r>
      <rPr>
        <vertAlign val="subscript"/>
        <sz val="10"/>
        <color theme="1"/>
        <rFont val="Montserrat"/>
      </rPr>
      <t>2</t>
    </r>
    <r>
      <rPr>
        <sz val="10"/>
        <color theme="1"/>
        <rFont val="Montserrat"/>
      </rPr>
      <t>)</t>
    </r>
  </si>
  <si>
    <r>
      <t>Emissões biogênicas de GEE da CSN Energia (tCO</t>
    </r>
    <r>
      <rPr>
        <vertAlign val="subscript"/>
        <sz val="10"/>
        <color theme="1"/>
        <rFont val="Montserrat"/>
      </rPr>
      <t>2</t>
    </r>
    <r>
      <rPr>
        <sz val="10"/>
        <color theme="1"/>
        <rFont val="Montserrat"/>
      </rPr>
      <t>e)</t>
    </r>
  </si>
  <si>
    <r>
      <t>Emissões brutas de GEE do Grupo CSN (tCO</t>
    </r>
    <r>
      <rPr>
        <b/>
        <vertAlign val="subscript"/>
        <sz val="11"/>
        <color theme="0"/>
        <rFont val="Montserrat"/>
      </rPr>
      <t>2</t>
    </r>
    <r>
      <rPr>
        <b/>
        <sz val="11"/>
        <color theme="0"/>
        <rFont val="Montserrat"/>
      </rPr>
      <t>e)</t>
    </r>
  </si>
  <si>
    <r>
      <t>Emissões por categoria de GEE do Grupo CSN (tCO</t>
    </r>
    <r>
      <rPr>
        <b/>
        <vertAlign val="subscript"/>
        <sz val="11"/>
        <color theme="0"/>
        <rFont val="Montserrat"/>
      </rPr>
      <t>2</t>
    </r>
    <r>
      <rPr>
        <b/>
        <sz val="11"/>
        <color theme="0"/>
        <rFont val="Montserrat"/>
      </rPr>
      <t>e)</t>
    </r>
  </si>
  <si>
    <r>
      <t>Emissões por tipo de gás de GEE do Grupo CSN (tCO</t>
    </r>
    <r>
      <rPr>
        <b/>
        <vertAlign val="subscript"/>
        <sz val="11"/>
        <color theme="0"/>
        <rFont val="Montserrat"/>
      </rPr>
      <t>2</t>
    </r>
    <r>
      <rPr>
        <b/>
        <sz val="11"/>
        <color theme="0"/>
        <rFont val="Montserrat"/>
      </rPr>
      <t>)</t>
    </r>
  </si>
  <si>
    <r>
      <t>Emissões biogênicas de GEE do Grupo CSN (tCO</t>
    </r>
    <r>
      <rPr>
        <b/>
        <vertAlign val="subscript"/>
        <sz val="11"/>
        <color theme="0"/>
        <rFont val="Montserrat"/>
      </rPr>
      <t>2</t>
    </r>
    <r>
      <rPr>
        <b/>
        <sz val="11"/>
        <color theme="0"/>
        <rFont val="Montserrat"/>
      </rPr>
      <t>e)</t>
    </r>
  </si>
  <si>
    <r>
      <t>Emissões por unidade operacional e escopo do Grupo CSN (tCO</t>
    </r>
    <r>
      <rPr>
        <b/>
        <vertAlign val="subscript"/>
        <sz val="11"/>
        <color theme="0"/>
        <rFont val="Montserrat"/>
      </rPr>
      <t>2</t>
    </r>
    <r>
      <rPr>
        <b/>
        <sz val="11"/>
        <color theme="0"/>
        <rFont val="Montserrat"/>
      </rPr>
      <t>e)</t>
    </r>
  </si>
  <si>
    <r>
      <t>Emissões por segmento e escopo do Grupo CSN (tCO</t>
    </r>
    <r>
      <rPr>
        <b/>
        <vertAlign val="subscript"/>
        <sz val="11"/>
        <color theme="0"/>
        <rFont val="Montserrat"/>
      </rPr>
      <t>2</t>
    </r>
    <r>
      <rPr>
        <b/>
        <sz val="11"/>
        <color theme="0"/>
        <rFont val="Montserrat"/>
      </rPr>
      <t>e)</t>
    </r>
  </si>
  <si>
    <r>
      <t>Emissões brutas de GEE da CSN Mineração (tCO</t>
    </r>
    <r>
      <rPr>
        <b/>
        <vertAlign val="subscript"/>
        <sz val="11"/>
        <rFont val="Montserrat"/>
      </rPr>
      <t>2</t>
    </r>
    <r>
      <rPr>
        <b/>
        <sz val="11"/>
        <rFont val="Montserrat"/>
      </rPr>
      <t>e)</t>
    </r>
  </si>
  <si>
    <r>
      <t>Emissões por categoria de GEE da CSN Mineração (tCO</t>
    </r>
    <r>
      <rPr>
        <b/>
        <vertAlign val="subscript"/>
        <sz val="11"/>
        <rFont val="Montserrat"/>
      </rPr>
      <t>2</t>
    </r>
    <r>
      <rPr>
        <b/>
        <sz val="11"/>
        <rFont val="Montserrat"/>
      </rPr>
      <t>e)</t>
    </r>
  </si>
  <si>
    <r>
      <t>Emissões por tipo de gás de GEE da CSN Mineração (tCO</t>
    </r>
    <r>
      <rPr>
        <b/>
        <vertAlign val="subscript"/>
        <sz val="11"/>
        <rFont val="Montserrat"/>
      </rPr>
      <t>2</t>
    </r>
    <r>
      <rPr>
        <b/>
        <sz val="11"/>
        <rFont val="Montserrat"/>
      </rPr>
      <t>)</t>
    </r>
  </si>
  <si>
    <r>
      <t>Emissões biogênicas de GEE da CSN Mineração (tCO</t>
    </r>
    <r>
      <rPr>
        <b/>
        <vertAlign val="subscript"/>
        <sz val="11"/>
        <rFont val="Montserrat"/>
      </rPr>
      <t>2</t>
    </r>
    <r>
      <rPr>
        <b/>
        <sz val="11"/>
        <rFont val="Montserrat"/>
      </rPr>
      <t>e)</t>
    </r>
  </si>
  <si>
    <r>
      <t>Intensidade de Emissão GHG (kgCO</t>
    </r>
    <r>
      <rPr>
        <b/>
        <vertAlign val="subscript"/>
        <sz val="11"/>
        <rFont val="Montserrat"/>
      </rPr>
      <t>2</t>
    </r>
    <r>
      <rPr>
        <b/>
        <sz val="11"/>
        <rFont val="Montserrat"/>
      </rPr>
      <t>e/t minério de ferro)</t>
    </r>
  </si>
  <si>
    <r>
      <t>Emissões por unidade operacional e escopo da CSN Mineração (tCO</t>
    </r>
    <r>
      <rPr>
        <b/>
        <vertAlign val="subscript"/>
        <sz val="11"/>
        <rFont val="Montserrat"/>
      </rPr>
      <t>2</t>
    </r>
    <r>
      <rPr>
        <b/>
        <sz val="11"/>
        <rFont val="Montserrat"/>
      </rPr>
      <t>e)</t>
    </r>
  </si>
  <si>
    <r>
      <t>Emissões brutas de GEE da Siderurgia (tCO</t>
    </r>
    <r>
      <rPr>
        <b/>
        <vertAlign val="subscript"/>
        <sz val="11"/>
        <rFont val="Montserrat"/>
      </rPr>
      <t>2</t>
    </r>
    <r>
      <rPr>
        <b/>
        <sz val="11"/>
        <rFont val="Montserrat"/>
      </rPr>
      <t>e)</t>
    </r>
  </si>
  <si>
    <r>
      <t>Emissões por categoria de GEE da Siderurgia (tCO</t>
    </r>
    <r>
      <rPr>
        <b/>
        <vertAlign val="subscript"/>
        <sz val="11"/>
        <rFont val="Montserrat"/>
      </rPr>
      <t>2</t>
    </r>
    <r>
      <rPr>
        <b/>
        <sz val="11"/>
        <rFont val="Montserrat"/>
      </rPr>
      <t>e)</t>
    </r>
  </si>
  <si>
    <r>
      <t>Emissões biogênicas de GEE da Siderurgia (tCO</t>
    </r>
    <r>
      <rPr>
        <b/>
        <vertAlign val="subscript"/>
        <sz val="11"/>
        <rFont val="Montserrat"/>
      </rPr>
      <t>2</t>
    </r>
    <r>
      <rPr>
        <b/>
        <sz val="11"/>
        <rFont val="Montserrat"/>
      </rPr>
      <t>e)</t>
    </r>
  </si>
  <si>
    <r>
      <t>Intensidade de Emissão (tCO</t>
    </r>
    <r>
      <rPr>
        <b/>
        <vertAlign val="subscript"/>
        <sz val="11"/>
        <rFont val="Montserrat"/>
      </rPr>
      <t>2</t>
    </r>
    <r>
      <rPr>
        <b/>
        <sz val="11"/>
        <rFont val="Montserrat"/>
      </rPr>
      <t>e/t produto) - Indicador Setorial da Siderurgia</t>
    </r>
  </si>
  <si>
    <r>
      <t>Intensidade de emissões em tCO</t>
    </r>
    <r>
      <rPr>
        <vertAlign val="subscript"/>
        <sz val="9"/>
        <rFont val="Montserrat"/>
      </rPr>
      <t>2</t>
    </r>
    <r>
      <rPr>
        <sz val="9"/>
        <rFont val="Montserrat"/>
      </rPr>
      <t>e/tonelada de aço (metodologia WSA) – UPV Aços Planos</t>
    </r>
  </si>
  <si>
    <r>
      <t>Intensidade de emissões em tCO</t>
    </r>
    <r>
      <rPr>
        <vertAlign val="subscript"/>
        <sz val="9"/>
        <rFont val="Montserrat"/>
      </rPr>
      <t>2</t>
    </r>
    <r>
      <rPr>
        <sz val="9"/>
        <rFont val="Montserrat"/>
      </rPr>
      <t>e/tonelada de aço (metodologia WSA) – UPV Aços Longos</t>
    </r>
  </si>
  <si>
    <r>
      <t>Intensidade de emissões em tCO</t>
    </r>
    <r>
      <rPr>
        <b/>
        <vertAlign val="subscript"/>
        <sz val="9"/>
        <color theme="1"/>
        <rFont val="Montserrat"/>
      </rPr>
      <t>2</t>
    </r>
    <r>
      <rPr>
        <b/>
        <sz val="9"/>
        <color theme="1"/>
        <rFont val="Montserrat"/>
      </rPr>
      <t>e/tonelada de aço (metodologia WSA) – UPV Consolidado</t>
    </r>
  </si>
  <si>
    <r>
      <t>Intensidade de emissões em tCO</t>
    </r>
    <r>
      <rPr>
        <b/>
        <vertAlign val="subscript"/>
        <sz val="9"/>
        <color theme="1"/>
        <rFont val="Montserrat"/>
      </rPr>
      <t>2</t>
    </r>
    <r>
      <rPr>
        <b/>
        <sz val="9"/>
        <color theme="1"/>
        <rFont val="Montserrat"/>
      </rPr>
      <t>e/tonelada de aço (metodologia WSA) – SWT</t>
    </r>
  </si>
  <si>
    <r>
      <t>Intensidade de emissões em tCO</t>
    </r>
    <r>
      <rPr>
        <b/>
        <vertAlign val="subscript"/>
        <sz val="9"/>
        <color theme="1"/>
        <rFont val="Montserrat"/>
      </rPr>
      <t>2</t>
    </r>
    <r>
      <rPr>
        <b/>
        <sz val="9"/>
        <color theme="1"/>
        <rFont val="Montserrat"/>
      </rPr>
      <t>e/tonelada de aço (metodologia WSA) – Aço CSN</t>
    </r>
  </si>
  <si>
    <r>
      <t>Emissões absolutas (escopos 1, 2 e 3) – UPV (tCO</t>
    </r>
    <r>
      <rPr>
        <vertAlign val="subscript"/>
        <sz val="9"/>
        <color theme="1"/>
        <rFont val="Montserrat"/>
      </rPr>
      <t>2</t>
    </r>
    <r>
      <rPr>
        <sz val="9"/>
        <color theme="1"/>
        <rFont val="Montserrat"/>
      </rPr>
      <t>e)</t>
    </r>
  </si>
  <si>
    <r>
      <t>Emissões absolutas (escopos 1, 2 e 3) – SWT (tCO</t>
    </r>
    <r>
      <rPr>
        <vertAlign val="subscript"/>
        <sz val="9"/>
        <color theme="1"/>
        <rFont val="Montserrat"/>
      </rPr>
      <t>2</t>
    </r>
    <r>
      <rPr>
        <sz val="9"/>
        <color theme="1"/>
        <rFont val="Montserrat"/>
      </rPr>
      <t>e)</t>
    </r>
  </si>
  <si>
    <r>
      <t>Emissões absolutas (escopos 1, 2 e 3) – Processo Produtivo Aço (tCO</t>
    </r>
    <r>
      <rPr>
        <vertAlign val="subscript"/>
        <sz val="9"/>
        <color theme="1"/>
        <rFont val="Montserrat"/>
      </rPr>
      <t>2</t>
    </r>
    <r>
      <rPr>
        <sz val="9"/>
        <color theme="1"/>
        <rFont val="Montserrat"/>
      </rPr>
      <t>e)</t>
    </r>
  </si>
  <si>
    <t>Produção de aço total - UPV + SWT (ton)</t>
  </si>
  <si>
    <r>
      <t>Emissões brutas de GEE da CSN Cimentos (tCO</t>
    </r>
    <r>
      <rPr>
        <b/>
        <vertAlign val="subscript"/>
        <sz val="11"/>
        <color theme="0"/>
        <rFont val="Montserrat"/>
      </rPr>
      <t>2</t>
    </r>
    <r>
      <rPr>
        <b/>
        <sz val="11"/>
        <color theme="0"/>
        <rFont val="Montserrat"/>
      </rPr>
      <t>e)</t>
    </r>
  </si>
  <si>
    <r>
      <t>Emissões por categoria de GEE da CSN Cimentos (tCO</t>
    </r>
    <r>
      <rPr>
        <b/>
        <vertAlign val="subscript"/>
        <sz val="11"/>
        <color theme="0"/>
        <rFont val="Montserrat"/>
      </rPr>
      <t>2</t>
    </r>
    <r>
      <rPr>
        <b/>
        <sz val="11"/>
        <color theme="0"/>
        <rFont val="Montserrat"/>
      </rPr>
      <t>e)</t>
    </r>
  </si>
  <si>
    <r>
      <t>Emissões biogênicas de GEE da CSN Cimentos (tCO</t>
    </r>
    <r>
      <rPr>
        <b/>
        <vertAlign val="subscript"/>
        <sz val="11"/>
        <color theme="0"/>
        <rFont val="Montserrat"/>
      </rPr>
      <t>2</t>
    </r>
    <r>
      <rPr>
        <b/>
        <sz val="11"/>
        <color theme="0"/>
        <rFont val="Montserrat"/>
      </rPr>
      <t>e)</t>
    </r>
  </si>
  <si>
    <r>
      <t>Intensidade de Emissão (kgCO</t>
    </r>
    <r>
      <rPr>
        <b/>
        <vertAlign val="subscript"/>
        <sz val="11"/>
        <color theme="0"/>
        <rFont val="Montserrat"/>
      </rPr>
      <t>2</t>
    </r>
    <r>
      <rPr>
        <b/>
        <sz val="11"/>
        <color theme="0"/>
        <rFont val="Montserrat"/>
      </rPr>
      <t>e/t produto) - Indicador Setorial da CSN Cimentos</t>
    </r>
  </si>
  <si>
    <r>
      <t>Indicador GCCA 59c – Emissões absolutas diretas (tCO</t>
    </r>
    <r>
      <rPr>
        <vertAlign val="subscript"/>
        <sz val="9"/>
        <color theme="1"/>
        <rFont val="Montserrat"/>
      </rPr>
      <t>2</t>
    </r>
    <r>
      <rPr>
        <sz val="9"/>
        <color theme="1"/>
        <rFont val="Montserrat"/>
      </rPr>
      <t>e)</t>
    </r>
  </si>
  <si>
    <r>
      <t>Indicador GCCA 62 – Emissão específica bruta por cimentício (kgCO</t>
    </r>
    <r>
      <rPr>
        <b/>
        <vertAlign val="subscript"/>
        <sz val="9"/>
        <color theme="1"/>
        <rFont val="Montserrat"/>
      </rPr>
      <t>2</t>
    </r>
    <r>
      <rPr>
        <b/>
        <sz val="9"/>
        <color theme="1"/>
        <rFont val="Montserrat"/>
      </rPr>
      <t>e/ton. cimentício)</t>
    </r>
  </si>
  <si>
    <r>
      <t>Indicador GCCA 74 – Emissão específica bruta por cimento (kgCO</t>
    </r>
    <r>
      <rPr>
        <b/>
        <vertAlign val="subscript"/>
        <sz val="9"/>
        <color theme="1"/>
        <rFont val="Montserrat"/>
      </rPr>
      <t>2</t>
    </r>
    <r>
      <rPr>
        <b/>
        <sz val="9"/>
        <color theme="1"/>
        <rFont val="Montserrat"/>
      </rPr>
      <t>e/ton. cimento)</t>
    </r>
  </si>
  <si>
    <t xml:space="preserve">Intensidade Energética da CSN Cimentos </t>
  </si>
  <si>
    <t>Intensidade Energética da CSN Cimentos</t>
  </si>
  <si>
    <r>
      <t>Emissões brutas de GEE da Logística (tCO</t>
    </r>
    <r>
      <rPr>
        <b/>
        <vertAlign val="subscript"/>
        <sz val="11"/>
        <rFont val="Montserrat"/>
      </rPr>
      <t>2</t>
    </r>
    <r>
      <rPr>
        <b/>
        <sz val="11"/>
        <rFont val="Montserrat"/>
      </rPr>
      <t>e)</t>
    </r>
  </si>
  <si>
    <r>
      <t>Emissões por categoria de GEE da Logística (tCO</t>
    </r>
    <r>
      <rPr>
        <b/>
        <vertAlign val="subscript"/>
        <sz val="11"/>
        <rFont val="Montserrat"/>
      </rPr>
      <t>2</t>
    </r>
    <r>
      <rPr>
        <b/>
        <sz val="11"/>
        <rFont val="Montserrat"/>
      </rPr>
      <t>e)</t>
    </r>
  </si>
  <si>
    <r>
      <t>Emissões biogênicas de GEE da Logística (tCO</t>
    </r>
    <r>
      <rPr>
        <b/>
        <vertAlign val="subscript"/>
        <sz val="11"/>
        <rFont val="Montserrat"/>
      </rPr>
      <t>2</t>
    </r>
    <r>
      <rPr>
        <b/>
        <sz val="11"/>
        <rFont val="Montserrat"/>
      </rPr>
      <t>e)</t>
    </r>
  </si>
  <si>
    <r>
      <t>Emissões brutas de GEE das Outras Minerações (tCO</t>
    </r>
    <r>
      <rPr>
        <b/>
        <vertAlign val="subscript"/>
        <sz val="11"/>
        <rFont val="Montserrat"/>
      </rPr>
      <t>2</t>
    </r>
    <r>
      <rPr>
        <b/>
        <sz val="11"/>
        <rFont val="Montserrat"/>
      </rPr>
      <t>e)</t>
    </r>
  </si>
  <si>
    <r>
      <t>Emissões por categoria de GEE das Outras Minerações (tCO</t>
    </r>
    <r>
      <rPr>
        <b/>
        <vertAlign val="subscript"/>
        <sz val="11"/>
        <rFont val="Montserrat"/>
      </rPr>
      <t>2</t>
    </r>
    <r>
      <rPr>
        <b/>
        <sz val="11"/>
        <rFont val="Montserrat"/>
      </rPr>
      <t>e)</t>
    </r>
  </si>
  <si>
    <t>Emissões por tipo de gás de GEE das Outras Minerações</t>
  </si>
  <si>
    <r>
      <t>Emissões biogênicas de GEE das Outras Minerações (tCO</t>
    </r>
    <r>
      <rPr>
        <b/>
        <vertAlign val="subscript"/>
        <sz val="11"/>
        <rFont val="Montserrat"/>
      </rPr>
      <t>2</t>
    </r>
    <r>
      <rPr>
        <b/>
        <sz val="11"/>
        <rFont val="Montserrat"/>
      </rPr>
      <t>e)</t>
    </r>
  </si>
  <si>
    <r>
      <t>Remoções de GEE das Outras Minerações (tCO</t>
    </r>
    <r>
      <rPr>
        <b/>
        <vertAlign val="subscript"/>
        <sz val="11"/>
        <rFont val="Montserrat"/>
      </rPr>
      <t>2</t>
    </r>
    <r>
      <rPr>
        <b/>
        <sz val="11"/>
        <rFont val="Montserrat"/>
      </rPr>
      <t>e)</t>
    </r>
  </si>
  <si>
    <r>
      <t>Remoções de GEE do Grupo CSN (tCO</t>
    </r>
    <r>
      <rPr>
        <vertAlign val="subscript"/>
        <sz val="10"/>
        <color theme="1"/>
        <rFont val="Montserrat"/>
      </rPr>
      <t>2</t>
    </r>
    <r>
      <rPr>
        <sz val="10"/>
        <color theme="1"/>
        <rFont val="Montserrat"/>
      </rPr>
      <t>e)</t>
    </r>
  </si>
  <si>
    <r>
      <t>Remoções de GEE da CSN Mineração (tCO</t>
    </r>
    <r>
      <rPr>
        <vertAlign val="subscript"/>
        <sz val="10"/>
        <color theme="1"/>
        <rFont val="Montserrat"/>
      </rPr>
      <t>2</t>
    </r>
    <r>
      <rPr>
        <sz val="10"/>
        <color theme="1"/>
        <rFont val="Montserrat"/>
      </rPr>
      <t>e)</t>
    </r>
  </si>
  <si>
    <r>
      <t>Remoções de GEE da Siderurgia (tCO</t>
    </r>
    <r>
      <rPr>
        <vertAlign val="subscript"/>
        <sz val="10"/>
        <color theme="1"/>
        <rFont val="Montserrat"/>
      </rPr>
      <t>2</t>
    </r>
    <r>
      <rPr>
        <sz val="10"/>
        <color theme="1"/>
        <rFont val="Montserrat"/>
      </rPr>
      <t>e)</t>
    </r>
  </si>
  <si>
    <r>
      <t>Remoções de GEE da CSN Cimentos (tCO</t>
    </r>
    <r>
      <rPr>
        <vertAlign val="subscript"/>
        <sz val="10"/>
        <color theme="1"/>
        <rFont val="Montserrat"/>
      </rPr>
      <t>2</t>
    </r>
    <r>
      <rPr>
        <sz val="10"/>
        <color theme="1"/>
        <rFont val="Montserrat"/>
      </rPr>
      <t>e)</t>
    </r>
  </si>
  <si>
    <r>
      <t>Remoções de GEE da Logística (tCO</t>
    </r>
    <r>
      <rPr>
        <vertAlign val="subscript"/>
        <sz val="10"/>
        <color theme="1"/>
        <rFont val="Montserrat"/>
      </rPr>
      <t>2</t>
    </r>
    <r>
      <rPr>
        <sz val="10"/>
        <color theme="1"/>
        <rFont val="Montserrat"/>
      </rPr>
      <t>e)</t>
    </r>
  </si>
  <si>
    <r>
      <t>Remoções de GEE das Outras Minerações (tCO</t>
    </r>
    <r>
      <rPr>
        <vertAlign val="subscript"/>
        <sz val="10"/>
        <color theme="1"/>
        <rFont val="Montserrat"/>
      </rPr>
      <t>2</t>
    </r>
    <r>
      <rPr>
        <sz val="10"/>
        <color theme="1"/>
        <rFont val="Montserrat"/>
      </rPr>
      <t>e)</t>
    </r>
  </si>
  <si>
    <r>
      <t>Remoções de GEE da CSN Energia (tCO</t>
    </r>
    <r>
      <rPr>
        <vertAlign val="subscript"/>
        <sz val="10"/>
        <color theme="1"/>
        <rFont val="Montserrat"/>
      </rPr>
      <t>2</t>
    </r>
    <r>
      <rPr>
        <sz val="10"/>
        <color theme="1"/>
        <rFont val="Montserrat"/>
      </rPr>
      <t>e)</t>
    </r>
  </si>
  <si>
    <r>
      <t>Remoções de GEE do Grupo CSN (tCO</t>
    </r>
    <r>
      <rPr>
        <b/>
        <vertAlign val="subscript"/>
        <sz val="11"/>
        <color theme="0"/>
        <rFont val="Montserrat"/>
      </rPr>
      <t>2</t>
    </r>
    <r>
      <rPr>
        <b/>
        <sz val="11"/>
        <color theme="0"/>
        <rFont val="Montserrat"/>
      </rPr>
      <t>e)</t>
    </r>
  </si>
  <si>
    <r>
      <t>Remoções de GEE da CSN Mineração (tCO</t>
    </r>
    <r>
      <rPr>
        <b/>
        <vertAlign val="subscript"/>
        <sz val="11"/>
        <rFont val="Montserrat"/>
      </rPr>
      <t>2</t>
    </r>
    <r>
      <rPr>
        <b/>
        <sz val="11"/>
        <rFont val="Montserrat"/>
      </rPr>
      <t>e)</t>
    </r>
  </si>
  <si>
    <r>
      <t>Remoções de GEE da Siderurgia (tCO</t>
    </r>
    <r>
      <rPr>
        <b/>
        <vertAlign val="subscript"/>
        <sz val="11"/>
        <rFont val="Montserrat"/>
      </rPr>
      <t>2</t>
    </r>
    <r>
      <rPr>
        <b/>
        <sz val="11"/>
        <rFont val="Montserrat"/>
      </rPr>
      <t>e)</t>
    </r>
  </si>
  <si>
    <r>
      <t>Remoções de GEE da CSN Cimentos (tCO</t>
    </r>
    <r>
      <rPr>
        <b/>
        <vertAlign val="subscript"/>
        <sz val="11"/>
        <color theme="0"/>
        <rFont val="Montserrat"/>
      </rPr>
      <t>2</t>
    </r>
    <r>
      <rPr>
        <b/>
        <sz val="11"/>
        <color theme="0"/>
        <rFont val="Montserrat"/>
      </rPr>
      <t>e)</t>
    </r>
  </si>
  <si>
    <r>
      <t>Remoções de GEE da Logística (tCO</t>
    </r>
    <r>
      <rPr>
        <b/>
        <vertAlign val="subscript"/>
        <sz val="11"/>
        <rFont val="Montserrat"/>
      </rPr>
      <t>2</t>
    </r>
    <r>
      <rPr>
        <b/>
        <sz val="11"/>
        <rFont val="Montserrat"/>
      </rPr>
      <t>e)</t>
    </r>
  </si>
  <si>
    <r>
      <t>Emissões brutas de GEE da CSN Energia (tCO</t>
    </r>
    <r>
      <rPr>
        <b/>
        <vertAlign val="subscript"/>
        <sz val="11"/>
        <rFont val="Montserrat"/>
      </rPr>
      <t>2</t>
    </r>
    <r>
      <rPr>
        <b/>
        <sz val="11"/>
        <rFont val="Montserrat"/>
      </rPr>
      <t>e)</t>
    </r>
  </si>
  <si>
    <r>
      <t>Emissões por categoria de GEE da CSN Energia (tCO</t>
    </r>
    <r>
      <rPr>
        <b/>
        <vertAlign val="subscript"/>
        <sz val="11"/>
        <rFont val="Montserrat"/>
      </rPr>
      <t>2</t>
    </r>
    <r>
      <rPr>
        <b/>
        <sz val="11"/>
        <rFont val="Montserrat"/>
      </rPr>
      <t>e)</t>
    </r>
  </si>
  <si>
    <r>
      <t>Emissões biogênicas de GEE da CSN Energia (tCO</t>
    </r>
    <r>
      <rPr>
        <b/>
        <vertAlign val="subscript"/>
        <sz val="11"/>
        <rFont val="Montserrat"/>
      </rPr>
      <t>2</t>
    </r>
    <r>
      <rPr>
        <b/>
        <sz val="11"/>
        <rFont val="Montserrat"/>
      </rPr>
      <t>e)</t>
    </r>
  </si>
  <si>
    <r>
      <t>Remoções de GEE da CSN Energia (tCO</t>
    </r>
    <r>
      <rPr>
        <b/>
        <vertAlign val="subscript"/>
        <sz val="11"/>
        <rFont val="Montserrat"/>
      </rPr>
      <t>2</t>
    </r>
    <r>
      <rPr>
        <b/>
        <sz val="11"/>
        <rFont val="Montserrat"/>
      </rPr>
      <t>e)</t>
    </r>
  </si>
  <si>
    <r>
      <t xml:space="preserve">Abrange as unidades: </t>
    </r>
    <r>
      <rPr>
        <b/>
        <sz val="8"/>
        <color theme="1"/>
        <rFont val="Montserrat"/>
      </rPr>
      <t>CSN Cimentos</t>
    </r>
    <r>
      <rPr>
        <sz val="8"/>
        <color theme="1"/>
        <rFont val="Montserrat"/>
      </rPr>
      <t xml:space="preserve"> (Arcos, Alhandra, Barroso, Candeias, Caaporã, Montes Claros, Pedro Leopoldo, Volta Redonda, Cantagalo, Rio Blender, Sorocaba, Vitória e Cocalzinho), </t>
    </r>
    <r>
      <rPr>
        <b/>
        <sz val="8"/>
        <color theme="1"/>
        <rFont val="Montserrat"/>
      </rPr>
      <t>Logística</t>
    </r>
    <r>
      <rPr>
        <sz val="8"/>
        <color theme="1"/>
        <rFont val="Montserrat"/>
      </rPr>
      <t xml:space="preserve"> (FTL, TLSA e Porto TECON), </t>
    </r>
    <r>
      <rPr>
        <b/>
        <sz val="8"/>
        <color theme="1"/>
        <rFont val="Montserrat"/>
      </rPr>
      <t>Siderurgia</t>
    </r>
    <r>
      <rPr>
        <sz val="8"/>
        <color theme="1"/>
        <rFont val="Montserrat"/>
      </rPr>
      <t xml:space="preserve"> (Usina Presidente Vargas, CSN Paraná, PRADA Embalagens, PRADA Distribuição, Porto Real, Lusosider e SWT), </t>
    </r>
    <r>
      <rPr>
        <b/>
        <sz val="8"/>
        <color theme="1"/>
        <rFont val="Montserrat"/>
      </rPr>
      <t>Outras Minerações</t>
    </r>
    <r>
      <rPr>
        <sz val="8"/>
        <color theme="1"/>
        <rFont val="Montserrat"/>
      </rPr>
      <t xml:space="preserve"> (ERSA Mineração, ERSA Fundição e Minérios Nacional), </t>
    </r>
    <r>
      <rPr>
        <b/>
        <sz val="8"/>
        <color theme="1"/>
        <rFont val="Montserrat"/>
      </rPr>
      <t>Energia</t>
    </r>
    <r>
      <rPr>
        <sz val="8"/>
        <color theme="1"/>
        <rFont val="Montserrat"/>
      </rPr>
      <t xml:space="preserve"> (CEEE e PCH outras) e </t>
    </r>
    <r>
      <rPr>
        <b/>
        <sz val="8"/>
        <color theme="1"/>
        <rFont val="Montserrat"/>
      </rPr>
      <t>Escritório</t>
    </r>
    <r>
      <rPr>
        <sz val="8"/>
        <color theme="1"/>
        <rFont val="Montserrat"/>
      </rPr>
      <t xml:space="preserve"> (Faria Lima).</t>
    </r>
  </si>
  <si>
    <t>Emissão escopos 1 e 2 (kgCO2e)</t>
  </si>
  <si>
    <t xml:space="preserve">Total Grupo Contábil </t>
  </si>
  <si>
    <t>Total Grupo Contábil</t>
  </si>
  <si>
    <t>Referência Relatório de Ação Climática (2023/2024)</t>
  </si>
  <si>
    <t>6.a</t>
  </si>
  <si>
    <t>O(s) órgão(s) de governança (que pode(m) incluir um conselho, comitê ou órgão equivalente responsável pela governança) ou indivíduo(s) responsável(is) pela supervisão dos riscos e oportunidades relacionados ao clima.</t>
  </si>
  <si>
    <t>Governança (a)</t>
  </si>
  <si>
    <t>6.b</t>
  </si>
  <si>
    <t>A função da administração nos processos, controles e procedimentos de governança utilizados para monitorar, gerenciar e supervisionar os riscos e oportunidades relacionados ao clima</t>
  </si>
  <si>
    <t>Governaça (b)</t>
  </si>
  <si>
    <t>58 e 59</t>
  </si>
  <si>
    <t>Estratégia (a)</t>
  </si>
  <si>
    <t>Estratégia (b)</t>
  </si>
  <si>
    <t xml:space="preserve">Páginas 33 e 72-79 / Databook "Riscos &amp; Oportunidades" </t>
  </si>
  <si>
    <t>Em Desenvolvimento</t>
  </si>
  <si>
    <t>Página 55</t>
  </si>
  <si>
    <t>14.a</t>
  </si>
  <si>
    <t>Informações sobre como a entidade respondeu e planeja responder aos riscos e oportunidades relacionados às mudanças climáticas em sua estratégia e tomada de decisões, incluindo como a entidade planeja atingir quaisquer metas relacionadas ao clima que tenha estabelecido e quaisquer metas cujo cumprimento seja exigido por lei ou regulamento</t>
  </si>
  <si>
    <t>Página 31-46, 58-61 e 71-79</t>
  </si>
  <si>
    <t>Estratégia (a) (b)</t>
  </si>
  <si>
    <t>16.c</t>
  </si>
  <si>
    <t>22.a</t>
  </si>
  <si>
    <t>22.b</t>
  </si>
  <si>
    <t>25.a</t>
  </si>
  <si>
    <t>Divulgar informações sobre os processos e políticas correlatas que a entidade utiliza para identificar, avaliar, priorizar e monitorar os riscos climáticos</t>
  </si>
  <si>
    <t>Páginas 53-54</t>
  </si>
  <si>
    <t>Gestão de Riscos (a) e (b)</t>
  </si>
  <si>
    <t>Gestão de Riscos (c)</t>
  </si>
  <si>
    <t>Metas e Métricas (a)</t>
  </si>
  <si>
    <t>Databook do relatório Climático</t>
  </si>
  <si>
    <t>Metas e Métricas (b)</t>
  </si>
  <si>
    <t>Metas e Métricas (c)</t>
  </si>
  <si>
    <t>Como a entidade espera que seu balanço patrimonial mude no curto, médio e longo prazo, dada a sua estratégia de gestão de riscos e oportunidades relacionados ao clima</t>
  </si>
  <si>
    <t>29.a</t>
  </si>
  <si>
    <t>29.f</t>
  </si>
  <si>
    <t>29.g</t>
  </si>
  <si>
    <t>Divulgar informações relevantes para as categorias métricas intersetoriais de Gases de Efeito Estufa</t>
  </si>
  <si>
    <t>Divulgar informações relevantes para as categorias métricas intersetoriais de preços internos de carbono</t>
  </si>
  <si>
    <t>Divulgar informações relevantes para as categorias métricas intersetoriais de remuneração</t>
  </si>
  <si>
    <t>33.a</t>
  </si>
  <si>
    <t>33.b</t>
  </si>
  <si>
    <t>33.c</t>
  </si>
  <si>
    <t>33.d</t>
  </si>
  <si>
    <t>33.e</t>
  </si>
  <si>
    <t>33.f</t>
  </si>
  <si>
    <t>33.g</t>
  </si>
  <si>
    <t>33.h</t>
  </si>
  <si>
    <t>Página 23</t>
  </si>
  <si>
    <t>Páginas 22-24</t>
  </si>
  <si>
    <t>Página 25</t>
  </si>
  <si>
    <t>Páginas 26 e 28</t>
  </si>
  <si>
    <t>Estratégica (c)</t>
  </si>
  <si>
    <t>Páginas 26 a 28</t>
  </si>
  <si>
    <t xml:space="preserve">Páginas  71-79 / Databook "4. Riscos &amp; Oportunidades" </t>
  </si>
  <si>
    <t xml:space="preserve">Página 58 e 59 / Anexo  71-79 / Databook "4. Riscos &amp; Oportunidades" </t>
  </si>
  <si>
    <t xml:space="preserve">Anexo  71-79 / Databook "4. Riscos &amp; Oportunidades" </t>
  </si>
  <si>
    <t>Páginas 71 -79</t>
  </si>
  <si>
    <t>Páginas  71-79 / Databook "4. Riscos &amp; Oportunidades"</t>
  </si>
  <si>
    <t>A avaliação pela entidade de sua resiliência climática na data de relatório, o que permitirá aos usuários de relatórios financeiros para fins gerais entenderem</t>
  </si>
  <si>
    <t>Páginas 55-59</t>
  </si>
  <si>
    <t>Páginas 26 e 27</t>
  </si>
  <si>
    <t>Páginas 22-25</t>
  </si>
  <si>
    <t>Cadeia de Forncedores</t>
  </si>
  <si>
    <t>Lógistica - Upstream</t>
  </si>
  <si>
    <t>Operações Diretas</t>
  </si>
  <si>
    <t>Lógistica -Downstream</t>
  </si>
  <si>
    <t>Clientes</t>
  </si>
  <si>
    <t>Comunidade Local</t>
  </si>
  <si>
    <r>
      <rPr>
        <b/>
        <sz val="10"/>
        <color rgb="FF01438F"/>
        <rFont val="Montserrat"/>
      </rPr>
      <t>Transição</t>
    </r>
    <r>
      <rPr>
        <sz val="10"/>
        <color rgb="FF000000"/>
        <rFont val="Montserrat"/>
      </rPr>
      <t xml:space="preserve"> - Mercado</t>
    </r>
  </si>
  <si>
    <t>Curto-prazo</t>
  </si>
  <si>
    <t>Médio-prazo</t>
  </si>
  <si>
    <t>Curto</t>
  </si>
  <si>
    <t>Longo</t>
  </si>
  <si>
    <t>Médio</t>
  </si>
  <si>
    <t>(HVS)</t>
  </si>
  <si>
    <t>(SOF)</t>
  </si>
  <si>
    <t>(LCE)</t>
  </si>
  <si>
    <t>○</t>
  </si>
  <si>
    <t>Notas</t>
  </si>
  <si>
    <t>FRF1 Alteração nos padrões de ventos na Usina Presidente Vargas</t>
  </si>
  <si>
    <t>FRF2 Aumento de intensidade e frequência de precipitações em Casa de Pedra</t>
  </si>
  <si>
    <t>FRF3 Aumento de intensidade e frequência de precipitações nos ativos da CEEE-G</t>
  </si>
  <si>
    <t>Página 16 / Databook do relatório Climático</t>
  </si>
  <si>
    <t>Página 21-25</t>
  </si>
  <si>
    <r>
      <t xml:space="preserve">Nota: </t>
    </r>
    <r>
      <rPr>
        <sz val="8"/>
        <color theme="1"/>
        <rFont val="Montserrat"/>
      </rPr>
      <t>Os valores de 2022 não estão inclusas as unidades adquiridas pela Companhia (unidades de energia da CEEE-G) no final do ano de 2022.</t>
    </r>
    <r>
      <rPr>
        <b/>
        <sz val="8"/>
        <color theme="1"/>
        <rFont val="Montserrat"/>
      </rPr>
      <t xml:space="preserve"> </t>
    </r>
    <r>
      <rPr>
        <sz val="8"/>
        <color theme="1"/>
        <rFont val="Montserrat"/>
      </rPr>
      <t>Considera-se como eletricidade adquirida a energia comprada no mercado cativo nacional e internacional.</t>
    </r>
  </si>
  <si>
    <r>
      <rPr>
        <b/>
        <sz val="8"/>
        <color theme="1"/>
        <rFont val="Montserrat"/>
      </rPr>
      <t xml:space="preserve">Frameworks: </t>
    </r>
    <r>
      <rPr>
        <sz val="8"/>
        <color theme="1"/>
        <rFont val="Montserrat"/>
      </rPr>
      <t>GRI 102-5, GRI 102-6, GRI 102-7, IFRS S2 29.a.i.1, IFRS S2 29.a.i.2, IFRS S2 29.a.i.3</t>
    </r>
  </si>
  <si>
    <r>
      <rPr>
        <b/>
        <sz val="8"/>
        <color theme="1"/>
        <rFont val="Montserrat"/>
      </rPr>
      <t xml:space="preserve">Frameworks: </t>
    </r>
    <r>
      <rPr>
        <sz val="8"/>
        <color theme="1"/>
        <rFont val="Montserrat"/>
      </rPr>
      <t>GRI 102-5, GRI 102-6, GRI 102-7 e IFRS S2 29.a.v</t>
    </r>
  </si>
  <si>
    <r>
      <t xml:space="preserve">Nota: </t>
    </r>
    <r>
      <rPr>
        <sz val="8"/>
        <color theme="1" tint="0.499984740745262"/>
        <rFont val="Montserrat"/>
      </rPr>
      <t>Os dados de emissões de gases de efeito estufa correspondem a metodologia do GHG Protocol Brasil</t>
    </r>
    <r>
      <rPr>
        <b/>
        <sz val="8"/>
        <color theme="1" tint="0.499984740745262"/>
        <rFont val="Montserrat"/>
      </rPr>
      <t xml:space="preserve">. </t>
    </r>
    <r>
      <rPr>
        <sz val="8"/>
        <color theme="1" tint="0.499984740745262"/>
        <rFont val="Montserrat"/>
      </rPr>
      <t>Os valores de 2022 não contemplam as unidades adquiridas pela Companhia (unidades de energia da CEEE-G e unidades de cimentos da LarfargeHolcim) no final do ano de 2022.</t>
    </r>
  </si>
  <si>
    <r>
      <rPr>
        <b/>
        <sz val="8"/>
        <color theme="1"/>
        <rFont val="Montserrat"/>
      </rPr>
      <t xml:space="preserve">Frameworks: </t>
    </r>
    <r>
      <rPr>
        <sz val="8"/>
        <color theme="1"/>
        <rFont val="Montserrat"/>
      </rPr>
      <t xml:space="preserve">GRI 102-5, GRI 102-6 e GRI 102-7 </t>
    </r>
  </si>
  <si>
    <r>
      <rPr>
        <b/>
        <sz val="8"/>
        <color theme="1"/>
        <rFont val="Montserrat"/>
      </rPr>
      <t xml:space="preserve">Frameworks: </t>
    </r>
    <r>
      <rPr>
        <sz val="8"/>
        <color theme="1"/>
        <rFont val="Montserrat"/>
      </rPr>
      <t>GRI 102-5, GRI 102-6, GRI 102-7 e GRI 102-9</t>
    </r>
  </si>
  <si>
    <r>
      <t xml:space="preserve">Frameworks: </t>
    </r>
    <r>
      <rPr>
        <sz val="8"/>
        <color theme="1"/>
        <rFont val="Montserrat"/>
      </rPr>
      <t>CDP</t>
    </r>
  </si>
  <si>
    <r>
      <t xml:space="preserve">Frameworks: </t>
    </r>
    <r>
      <rPr>
        <sz val="8"/>
        <color theme="1"/>
        <rFont val="Montserrat"/>
      </rPr>
      <t>GRI 103-2</t>
    </r>
  </si>
  <si>
    <r>
      <t xml:space="preserve">Frameworks: </t>
    </r>
    <r>
      <rPr>
        <sz val="8"/>
        <color theme="1"/>
        <rFont val="Montserrat"/>
      </rPr>
      <t>GRI 103-2</t>
    </r>
    <r>
      <rPr>
        <b/>
        <sz val="8"/>
        <color theme="1"/>
        <rFont val="Montserrat"/>
      </rPr>
      <t xml:space="preserve">, </t>
    </r>
    <r>
      <rPr>
        <sz val="8"/>
        <color theme="1"/>
        <rFont val="Montserrat"/>
      </rPr>
      <t>GRI 103-3</t>
    </r>
  </si>
  <si>
    <r>
      <t xml:space="preserve">Frameworks: </t>
    </r>
    <r>
      <rPr>
        <sz val="8"/>
        <color theme="1"/>
        <rFont val="Montserrat"/>
      </rPr>
      <t>GRI 103-3</t>
    </r>
  </si>
  <si>
    <r>
      <t xml:space="preserve">Frameworks: </t>
    </r>
    <r>
      <rPr>
        <sz val="8"/>
        <color theme="1"/>
        <rFont val="Montserrat"/>
      </rPr>
      <t>GRI 103-4</t>
    </r>
  </si>
  <si>
    <t>Nota: Itens indicados com o status "Em desenvolvimento" indicam que a CSN está desenvolvendo internamente para melhor adequação ao IFRS S2.</t>
  </si>
  <si>
    <r>
      <rPr>
        <b/>
        <sz val="8"/>
        <color theme="1"/>
        <rFont val="Montserrat"/>
      </rPr>
      <t xml:space="preserve">Frameworks: </t>
    </r>
    <r>
      <rPr>
        <sz val="8"/>
        <color theme="1"/>
        <rFont val="Montserrat"/>
      </rPr>
      <t>GRI 102-8, SASB EM-MM-000.A</t>
    </r>
  </si>
  <si>
    <t>Índice IFRS S2</t>
  </si>
  <si>
    <t>Equivalência TCFD</t>
  </si>
  <si>
    <t>Como e quando foi realizada a análise de cenários relacionados ao clima</t>
  </si>
  <si>
    <t>Referência IFRS S2 e TCFD</t>
  </si>
  <si>
    <r>
      <rPr>
        <b/>
        <sz val="8"/>
        <color theme="1"/>
        <rFont val="Montserrat"/>
      </rPr>
      <t xml:space="preserve">Frameworks: </t>
    </r>
    <r>
      <rPr>
        <sz val="8"/>
        <color theme="1"/>
        <rFont val="Montserrat"/>
      </rPr>
      <t>GRI 102-8</t>
    </r>
  </si>
  <si>
    <r>
      <t xml:space="preserve">Frameworks: </t>
    </r>
    <r>
      <rPr>
        <sz val="8"/>
        <color theme="1"/>
        <rFont val="Montserrat"/>
      </rPr>
      <t>GRI 103-2</t>
    </r>
    <r>
      <rPr>
        <b/>
        <sz val="8"/>
        <color theme="1"/>
        <rFont val="Montserrat"/>
      </rPr>
      <t xml:space="preserve">, </t>
    </r>
    <r>
      <rPr>
        <sz val="8"/>
        <color theme="1"/>
        <rFont val="Montserrat"/>
      </rPr>
      <t>SASB EM-CM-130a.1</t>
    </r>
  </si>
  <si>
    <r>
      <t xml:space="preserve">Nota: </t>
    </r>
    <r>
      <rPr>
        <sz val="8"/>
        <color theme="1" tint="0.499984740745262"/>
        <rFont val="Montserrat"/>
      </rPr>
      <t>Os valores de 2022 não estão inclusas as unidades adquiridas pela Companhia (unidades de energia da CEEE-G) no final do ano de 2022.</t>
    </r>
  </si>
  <si>
    <r>
      <t xml:space="preserve">Nota: </t>
    </r>
    <r>
      <rPr>
        <sz val="8"/>
        <color theme="1" tint="0.499984740745262"/>
        <rFont val="Montserrat"/>
      </rPr>
      <t>Os valores de 2022 não estão inclusas as unidades adquiridas pela Companhia (unidades de energia da CEEE-G) no final do ano de 2022.</t>
    </r>
    <r>
      <rPr>
        <b/>
        <sz val="8"/>
        <color theme="1" tint="0.499984740745262"/>
        <rFont val="Montserrat"/>
      </rPr>
      <t xml:space="preserve"> </t>
    </r>
    <r>
      <rPr>
        <sz val="8"/>
        <color theme="1" tint="0.499984740745262"/>
        <rFont val="Montserrat"/>
      </rPr>
      <t xml:space="preserve">Não há aquisição de outros tipos de energia e da a venda de energia. Fatores de conversão: Balanço Energético Nacional, GHG Protocol e dados específicos da CSN. </t>
    </r>
  </si>
  <si>
    <r>
      <t xml:space="preserve">Nota: </t>
    </r>
    <r>
      <rPr>
        <sz val="8"/>
        <color theme="1" tint="0.499984740745262"/>
        <rFont val="Montserrat"/>
      </rPr>
      <t>Emissões (tCO</t>
    </r>
    <r>
      <rPr>
        <vertAlign val="subscript"/>
        <sz val="8"/>
        <color theme="1" tint="0.499984740745262"/>
        <rFont val="Montserrat"/>
      </rPr>
      <t>2</t>
    </r>
    <r>
      <rPr>
        <sz val="8"/>
        <color theme="1" tint="0.499984740745262"/>
        <rFont val="Montserrat"/>
      </rPr>
      <t>e) de outros gases de efeito estufa não controlados pelo Protocolo de Quioto (por exemplo, GEE controlados pelo Protocolo de Montreal). Não é realizada desagregação por escopo.</t>
    </r>
    <r>
      <rPr>
        <b/>
        <sz val="8"/>
        <color theme="1" tint="0.499984740745262"/>
        <rFont val="Montserrat"/>
      </rPr>
      <t xml:space="preserve"> </t>
    </r>
    <r>
      <rPr>
        <sz val="8"/>
        <color theme="1" tint="0.499984740745262"/>
        <rFont val="Montserrat"/>
      </rPr>
      <t>Os valores de 2022 não estão inclusas as unidades adquiridas pela Companhia (unidades de energia da CEEE-G) no final do ano de 2022.</t>
    </r>
  </si>
  <si>
    <r>
      <t xml:space="preserve">Nota: </t>
    </r>
    <r>
      <rPr>
        <sz val="8"/>
        <color theme="1" tint="0.499984740745262"/>
        <rFont val="Montserrat"/>
      </rPr>
      <t>Os valores de 2022 não estão inclusas as unidades adquiridas pela Companhia (unidades de energia da CEEE-G) no final do ano de 2022.</t>
    </r>
    <r>
      <rPr>
        <b/>
        <sz val="8"/>
        <color theme="1" tint="0.499984740745262"/>
        <rFont val="Montserrat"/>
      </rPr>
      <t xml:space="preserve"> </t>
    </r>
    <r>
      <rPr>
        <sz val="8"/>
        <color theme="1" tint="0.499984740745262"/>
        <rFont val="Montserrat"/>
      </rPr>
      <t xml:space="preserve">Os dados de emissões de gases de efeito estufa correspondem a metodologia do GHG Protocol Brasil. </t>
    </r>
  </si>
  <si>
    <r>
      <t xml:space="preserve">Nota: </t>
    </r>
    <r>
      <rPr>
        <sz val="8"/>
        <color theme="1" tint="0.499984740745262"/>
        <rFont val="Montserrat"/>
      </rPr>
      <t>Considera-se como eletricidade adquirida a energia comprada no mercado cativo nacional e internacional</t>
    </r>
    <r>
      <rPr>
        <b/>
        <sz val="8"/>
        <color theme="1" tint="0.499984740745262"/>
        <rFont val="Montserrat"/>
      </rPr>
      <t>.</t>
    </r>
  </si>
  <si>
    <r>
      <t xml:space="preserve">Nota: </t>
    </r>
    <r>
      <rPr>
        <sz val="8"/>
        <color theme="1" tint="0.499984740745262"/>
        <rFont val="Montserrat"/>
      </rPr>
      <t xml:space="preserve">Não há aquisição de outros tipos de energia e da a venda de energia. Fatores de conversão: Balanço Energético Nacional, GHG Protocol e dados específicos da CSN. </t>
    </r>
  </si>
  <si>
    <r>
      <t xml:space="preserve">Nota: </t>
    </r>
    <r>
      <rPr>
        <sz val="8"/>
        <color theme="1" tint="0.499984740745262"/>
        <rFont val="Montserrat"/>
      </rPr>
      <t>Emissões (tCO2 e) de outros gases de efeito estufa não controlados pelo Protocolo de Quioto (por exemplo, GEE controlados pelo Protocolo de Montreal). Não é realizada desagregação por escopo.</t>
    </r>
  </si>
  <si>
    <r>
      <rPr>
        <b/>
        <sz val="8"/>
        <color theme="1" tint="0.499984740745262"/>
        <rFont val="Montserrat"/>
      </rPr>
      <t>Nota:</t>
    </r>
    <r>
      <rPr>
        <sz val="8"/>
        <color theme="1" tint="0.499984740745262"/>
        <rFont val="Montserrat"/>
      </rPr>
      <t xml:space="preserve"> Os dados de emissões de gases de efeito estufa correspondem a metodologia do GHG Protocol Brasil. </t>
    </r>
  </si>
  <si>
    <r>
      <rPr>
        <b/>
        <sz val="8"/>
        <color theme="1" tint="0.499984740745262"/>
        <rFont val="Montserrat"/>
      </rPr>
      <t>Nota:</t>
    </r>
    <r>
      <rPr>
        <sz val="8"/>
        <color theme="1" tint="0.499984740745262"/>
        <rFont val="Montserrat"/>
      </rPr>
      <t xml:space="preserve"> Não há aquisição de outros tipos de energia e da a venda de energia. Fatores de conversão: Balanço Energético Nacional, GHG Protocol e dados específicos da CSN. </t>
    </r>
  </si>
  <si>
    <r>
      <t xml:space="preserve">Nota: </t>
    </r>
    <r>
      <rPr>
        <sz val="8"/>
        <color theme="1" tint="0.499984740745262"/>
        <rFont val="Montserrat"/>
      </rPr>
      <t>Emissões (tCO</t>
    </r>
    <r>
      <rPr>
        <vertAlign val="subscript"/>
        <sz val="8"/>
        <color theme="1" tint="0.499984740745262"/>
        <rFont val="Montserrat"/>
      </rPr>
      <t>2</t>
    </r>
    <r>
      <rPr>
        <sz val="8"/>
        <color theme="1" tint="0.499984740745262"/>
        <rFont val="Montserrat"/>
      </rPr>
      <t>e) de outros gases de efeito estufa não controlados pelo Protocolo de Quioto (por exemplo, GEE controlados pelo Protocolo de Montreal). Não é realizada desagregação por escopo.</t>
    </r>
  </si>
  <si>
    <r>
      <t xml:space="preserve">Nota: </t>
    </r>
    <r>
      <rPr>
        <sz val="8"/>
        <color theme="1" tint="0.499984740745262"/>
        <rFont val="Montserrat"/>
      </rPr>
      <t>Referente aos indicadores 97, 98c e 93 respectivamente da metodologia GCCA.</t>
    </r>
  </si>
  <si>
    <r>
      <t xml:space="preserve">Nota: </t>
    </r>
    <r>
      <rPr>
        <sz val="8"/>
        <color theme="1" tint="0.499984740745262"/>
        <rFont val="Montserrat"/>
      </rPr>
      <t>Os valores de 2022 não estão inclusas as unidades adquiridas pela Companhia (unidades de cimentos da LarfargeHolcim) no final do ano de 2022.</t>
    </r>
  </si>
  <si>
    <r>
      <t xml:space="preserve">Nota: </t>
    </r>
    <r>
      <rPr>
        <sz val="8"/>
        <color theme="1" tint="0.499984740745262"/>
        <rFont val="Montserrat"/>
      </rPr>
      <t>Os valores de 2022 não estão inclusas as unidades adquiridas pela Companhia (unidades de cimentos da LarfargeHolcim) no final do ano de 2022.</t>
    </r>
    <r>
      <rPr>
        <b/>
        <sz val="8"/>
        <color theme="1" tint="0.499984740745262"/>
        <rFont val="Montserrat"/>
      </rPr>
      <t xml:space="preserve"> </t>
    </r>
    <r>
      <rPr>
        <sz val="8"/>
        <color theme="1" tint="0.499984740745262"/>
        <rFont val="Montserrat"/>
      </rPr>
      <t>Considera-se como eletricidade adquirida a energia comprada no mercado cativo nacional e internacional.</t>
    </r>
  </si>
  <si>
    <t>HORIZONTE TEMPORAL¹</t>
  </si>
  <si>
    <r>
      <rPr>
        <b/>
        <sz val="8"/>
        <color theme="1" tint="0.499984740745262"/>
        <rFont val="Montserrat"/>
      </rPr>
      <t>Nota:</t>
    </r>
    <r>
      <rPr>
        <sz val="8"/>
        <color theme="1" tint="0.499984740745262"/>
        <rFont val="Montserrat"/>
      </rPr>
      <t xml:space="preserve"> Não há aquisição de outros tipos de energia e da a venda de energia. Fatores de conversão: Balanço Energético Nacional, GHG Protocol e dados específicos da CSN. Os valores de 2022 não estão inclusas as unidades adquiridas pela Companhia (unidades de cimentos da LarfargeHolcim) no final do ano de 2022.</t>
    </r>
  </si>
  <si>
    <r>
      <t xml:space="preserve">Nota: </t>
    </r>
    <r>
      <rPr>
        <sz val="8"/>
        <color theme="1" tint="0.499984740745262"/>
        <rFont val="Montserrat"/>
      </rPr>
      <t>Emissões (tCO</t>
    </r>
    <r>
      <rPr>
        <vertAlign val="subscript"/>
        <sz val="8"/>
        <color theme="1" tint="0.499984740745262"/>
        <rFont val="Montserrat"/>
      </rPr>
      <t>2</t>
    </r>
    <r>
      <rPr>
        <sz val="8"/>
        <color theme="1" tint="0.499984740745262"/>
        <rFont val="Montserrat"/>
      </rPr>
      <t>e) de outros gases de efeito estufa não controlados pelo Protocolo de Quioto (por exemplo, GEE controlados pelo Protocolo de Montreal). Não é realizada desagregação por escopo.</t>
    </r>
    <r>
      <rPr>
        <b/>
        <sz val="8"/>
        <color theme="1" tint="0.499984740745262"/>
        <rFont val="Montserrat"/>
      </rPr>
      <t xml:space="preserve"> </t>
    </r>
    <r>
      <rPr>
        <sz val="8"/>
        <color theme="1" tint="0.499984740745262"/>
        <rFont val="Montserrat"/>
      </rPr>
      <t>Os valores de 2022 não estão inclusas as unidades adquiridas pela Companhia (unidades de cimentos da LarfargeHolcim) no final do ano de 2022.</t>
    </r>
  </si>
  <si>
    <r>
      <t xml:space="preserve">Nota: </t>
    </r>
    <r>
      <rPr>
        <sz val="8"/>
        <color theme="1" tint="0.499984740745262"/>
        <rFont val="Montserrat"/>
      </rPr>
      <t>Os dados informados estão relacionados a metodologia da Global Cement and Concrete Association e correspondem a todas as plantas integradas e moagens. Não estão incluídas as emissões relacionadas aos processos de concreto &amp; agregados.</t>
    </r>
  </si>
  <si>
    <r>
      <t xml:space="preserve">Nota: </t>
    </r>
    <r>
      <rPr>
        <sz val="8"/>
        <color theme="1" tint="0.499984740745262"/>
        <rFont val="Montserrat"/>
      </rPr>
      <t>Os dados de emissões de gases de efeito estufa correspondem a metodologia do GHG Protocol Brasil</t>
    </r>
    <r>
      <rPr>
        <b/>
        <sz val="8"/>
        <color theme="1" tint="0.499984740745262"/>
        <rFont val="Montserrat"/>
      </rPr>
      <t xml:space="preserve">. </t>
    </r>
    <r>
      <rPr>
        <sz val="8"/>
        <color theme="1" tint="0.499984740745262"/>
        <rFont val="Montserrat"/>
      </rPr>
      <t>Os valores de 2022 não contemplam as unidades adquiridas pela Companhia (unidades de cimentos da LarfargeHolcim) no final do ano de 2022.</t>
    </r>
  </si>
  <si>
    <t>ESTRATÉGIA E MEDIDAS DE MITIGAÇÃO</t>
  </si>
  <si>
    <r>
      <t xml:space="preserve">Nota: </t>
    </r>
    <r>
      <rPr>
        <sz val="8"/>
        <color theme="1" tint="0.499984740745262"/>
        <rFont val="Montserrat"/>
      </rPr>
      <t>Segundo metodologia da World Steel Association (WSA) com consolidação das unidades UPV e SWT.</t>
    </r>
  </si>
  <si>
    <r>
      <t xml:space="preserve">Nota: </t>
    </r>
    <r>
      <rPr>
        <sz val="8"/>
        <color theme="1" tint="0.499984740745262"/>
        <rFont val="Montserrat"/>
      </rPr>
      <t>Considera todas as unidades de siderurgia Brasil e exterior (Lusosider e SWT).</t>
    </r>
  </si>
  <si>
    <r>
      <rPr>
        <b/>
        <sz val="8"/>
        <color theme="1" tint="0.499984740745262"/>
        <rFont val="Montserrat"/>
      </rPr>
      <t>Nota:</t>
    </r>
    <r>
      <rPr>
        <sz val="8"/>
        <color theme="1" tint="0.499984740745262"/>
        <rFont val="Montserrat"/>
      </rPr>
      <t xml:space="preserve"> Não há aquisição de outros tipos de energia e da a venda de energia. Fatores de conversão: Balanço Energético Nacional, GHG Protocol e dados específicos da CSN. Os dados de emissão correspondem as unidades da siderurgia Brasil e exterior.</t>
    </r>
  </si>
  <si>
    <r>
      <t xml:space="preserve">Nota: </t>
    </r>
    <r>
      <rPr>
        <sz val="8"/>
        <color theme="1" tint="0.499984740745262"/>
        <rFont val="Montserrat"/>
      </rPr>
      <t>Emissões (tCO</t>
    </r>
    <r>
      <rPr>
        <vertAlign val="subscript"/>
        <sz val="8"/>
        <color theme="1" tint="0.499984740745262"/>
        <rFont val="Montserrat"/>
      </rPr>
      <t>2</t>
    </r>
    <r>
      <rPr>
        <sz val="8"/>
        <color theme="1" tint="0.499984740745262"/>
        <rFont val="Montserrat"/>
      </rPr>
      <t>e) de outros gases de efeito estufa não controlados pelo Protocolo de Quioto (por exemplo, GEE controlados pelo Protocolo de Montreal). Não é realizada desagregação por escopo.</t>
    </r>
    <r>
      <rPr>
        <b/>
        <sz val="8"/>
        <color theme="1" tint="0.499984740745262"/>
        <rFont val="Montserrat"/>
      </rPr>
      <t xml:space="preserve"> </t>
    </r>
    <r>
      <rPr>
        <sz val="8"/>
        <color theme="1" tint="0.499984740745262"/>
        <rFont val="Montserrat"/>
      </rPr>
      <t>Os dados de emissão correspondem as unidades da siderurgia Brasil e exterior.</t>
    </r>
  </si>
  <si>
    <r>
      <t xml:space="preserve">Nota: </t>
    </r>
    <r>
      <rPr>
        <sz val="8"/>
        <color theme="1" tint="0.499984740745262"/>
        <rFont val="Montserrat"/>
      </rPr>
      <t>Os dados informados estão relacionados a metodologia da World Steel Association (WSA) e correspondem as unidades da Usina Presidente Vargas (UPV) no Brasil e SWT na Alemanha.</t>
    </r>
    <r>
      <rPr>
        <b/>
        <sz val="8"/>
        <color theme="1" tint="0.499984740745262"/>
        <rFont val="Montserrat"/>
      </rPr>
      <t xml:space="preserve"> </t>
    </r>
    <r>
      <rPr>
        <sz val="8"/>
        <color theme="1" tint="0.499984740745262"/>
        <rFont val="Montserrat"/>
      </rPr>
      <t>As emissões totais de escopo 2 da unidade UPV estão inclusas na unidade UPV Aços Planos.</t>
    </r>
  </si>
  <si>
    <r>
      <t xml:space="preserve">Nota: </t>
    </r>
    <r>
      <rPr>
        <sz val="8"/>
        <color theme="1" tint="0.499984740745262"/>
        <rFont val="Montserrat"/>
      </rPr>
      <t>Os dados de emissões de gases de efeito estufa correspondem a metodologia do GHG Protocol Brasil. Os dados de emissão correspondem às unidades da siderurgia Brasil e exterior.</t>
    </r>
  </si>
  <si>
    <r>
      <t xml:space="preserve">Nota: </t>
    </r>
    <r>
      <rPr>
        <sz val="8"/>
        <color theme="1" tint="0.499984740745262"/>
        <rFont val="Montserrat"/>
      </rPr>
      <t>Considera toda a energia consumida dentro da organização (escopo 1+2) e a produção total da unidade da Casa de Pedra.</t>
    </r>
  </si>
  <si>
    <r>
      <t xml:space="preserve">Nota: </t>
    </r>
    <r>
      <rPr>
        <sz val="8"/>
        <color theme="1" tint="0.499984740745262"/>
        <rFont val="Montserrat"/>
      </rPr>
      <t>O escopo 2 corresponde a abordagem de localização, o escopo 2 em abordagem de compra é zero devido a comprovação de energia proveniente de fontes renováveis.</t>
    </r>
    <r>
      <rPr>
        <b/>
        <sz val="8"/>
        <color theme="1" tint="0.499984740745262"/>
        <rFont val="Montserrat"/>
      </rPr>
      <t xml:space="preserve"> </t>
    </r>
    <r>
      <rPr>
        <sz val="8"/>
        <color theme="1" tint="0.499984740745262"/>
        <rFont val="Montserrat"/>
      </rPr>
      <t>Não há outras investidas da Companhia sendo consideradas.</t>
    </r>
  </si>
  <si>
    <r>
      <t xml:space="preserve">Nota: </t>
    </r>
    <r>
      <rPr>
        <sz val="8"/>
        <color theme="1" tint="0.499984740745262"/>
        <rFont val="Montserrat"/>
      </rPr>
      <t>Emissão considera as emissões de escopo 1 e 2 (abordagem de compra) da CSN Mineração e a produção total de minério de ferro produzido. A emissão de escopo 1 não abrange a categoria de mudança do uso do solo.</t>
    </r>
  </si>
  <si>
    <r>
      <t xml:space="preserve">Nota: </t>
    </r>
    <r>
      <rPr>
        <sz val="8"/>
        <color theme="1" tint="0.499984740745262"/>
        <rFont val="Montserrat"/>
      </rPr>
      <t>Os dados de emissões de gases de efeito estufa correspondem a metodologia do GHG Protocol Brasil</t>
    </r>
    <r>
      <rPr>
        <b/>
        <sz val="8"/>
        <color theme="1" tint="0.499984740745262"/>
        <rFont val="Montserrat"/>
      </rPr>
      <t xml:space="preserve">. </t>
    </r>
  </si>
  <si>
    <t>¹Horizonte temporal: curto prazo (1-3 anos), médio prazo (4-6 anos) e longo prazo (7-25 anos).</t>
  </si>
  <si>
    <t>² No item "Elos da Cadeia" é analisado onde o risco poderá impactar o negócio</t>
  </si>
  <si>
    <t>³ Nesse item foram identificados os segmentos cujo o fator de risco foi classificado como altarmente relevante</t>
  </si>
  <si>
    <r>
      <rPr>
        <vertAlign val="superscript"/>
        <sz val="8"/>
        <color theme="1" tint="0.499984740745262"/>
        <rFont val="Montserrat"/>
      </rPr>
      <t>4</t>
    </r>
    <r>
      <rPr>
        <sz val="8"/>
        <color theme="1" tint="0.499984740745262"/>
        <rFont val="Montserrat"/>
      </rPr>
      <t xml:space="preserve"> Nesse item foram identificados os segmentos cujo o fator de risco foi classificado como alto ou médio</t>
    </r>
  </si>
  <si>
    <r>
      <rPr>
        <vertAlign val="superscript"/>
        <sz val="8"/>
        <color theme="1" tint="0.499984740745262"/>
        <rFont val="Montserrat"/>
      </rPr>
      <t xml:space="preserve">5 </t>
    </r>
    <r>
      <rPr>
        <sz val="8"/>
        <color theme="1" tint="0.499984740745262"/>
        <rFont val="Montserrat"/>
      </rPr>
      <t>As faixas da tabela  indicam o valor médio anualizado do risco durante o horizonte temporal analisado, considerando apenas os fatores de riscos de alta relevância.</t>
    </r>
  </si>
  <si>
    <r>
      <rPr>
        <vertAlign val="superscript"/>
        <sz val="8"/>
        <color theme="1" tint="0.499984740745262"/>
        <rFont val="Montserrat"/>
      </rPr>
      <t>6</t>
    </r>
    <r>
      <rPr>
        <sz val="11"/>
        <color theme="1" tint="0.499984740745262"/>
        <rFont val="Calibri"/>
        <family val="2"/>
        <scheme val="minor"/>
      </rPr>
      <t xml:space="preserve"> </t>
    </r>
    <r>
      <rPr>
        <sz val="8"/>
        <color theme="1" tint="0.499984740745262"/>
        <rFont val="Montserrat"/>
      </rPr>
      <t>High Vulnerability Society (HVS); Stay on the Fence (SOF); Low Carbon Economy (LCE).</t>
    </r>
  </si>
  <si>
    <r>
      <t xml:space="preserve">Nota: </t>
    </r>
    <r>
      <rPr>
        <sz val="8"/>
        <color theme="1" tint="0.499984740745262"/>
        <rFont val="Montserrat"/>
      </rPr>
      <t>Valor correspondente ao Grupo CSN e CSN Mineração</t>
    </r>
    <r>
      <rPr>
        <b/>
        <sz val="8"/>
        <color theme="1" tint="0.499984740745262"/>
        <rFont val="Montserrat"/>
      </rPr>
      <t xml:space="preserve">. </t>
    </r>
    <r>
      <rPr>
        <sz val="8"/>
        <color theme="1" tint="0.499984740745262"/>
        <rFont val="Montserrat"/>
      </rPr>
      <t>Os valores de 2022 não contemplam as unidades adquiridas pela Companhia (unidades de energia da CEEE-G e unidades de cimentos da LarfargeHolcim) no final do ano de 2022.</t>
    </r>
  </si>
  <si>
    <t>ELOS DA CADEIA²</t>
  </si>
  <si>
    <r>
      <t xml:space="preserve">Nota: </t>
    </r>
    <r>
      <rPr>
        <sz val="8"/>
        <color theme="1" tint="0.499984740745262"/>
        <rFont val="Montserrat"/>
      </rPr>
      <t>Os dados mencionados nesse databook divergem do databook do Relato Integrado CSN 2024, uma vez que as informações acima se referem apenas as unidades pertencentes ao Grupo CSN. E já no databook do Relato Integrado CSN 2024 as informações apresentadas são do Grupo CSN + CSN Mineração.</t>
    </r>
    <r>
      <rPr>
        <b/>
        <sz val="8"/>
        <color theme="1" tint="0.499984740745262"/>
        <rFont val="Montserrat"/>
      </rPr>
      <t xml:space="preserve"> </t>
    </r>
    <r>
      <rPr>
        <sz val="8"/>
        <color theme="1" tint="0.499984740745262"/>
        <rFont val="Montserrat"/>
      </rPr>
      <t>Os valores de 2022 não contemplam as unidades adquiridas pela Companhia (unidades de energia da CEEE-G e unidades de cimentos da LarfargeHolcim) no final do ano de 2022.</t>
    </r>
  </si>
  <si>
    <r>
      <t xml:space="preserve">Nota: </t>
    </r>
    <r>
      <rPr>
        <sz val="8"/>
        <color theme="1" tint="0.499984740745262"/>
        <rFont val="Montserrat"/>
      </rPr>
      <t>Os valores de 2022 não contemplam as unidades adquiridas pela Companhia (unidades de energia da CEEE-G e unidades de cimentos da LarfargeHolcim) no final do ano de 2022.</t>
    </r>
    <r>
      <rPr>
        <b/>
        <sz val="8"/>
        <color theme="1" tint="0.499984740745262"/>
        <rFont val="Montserrat"/>
      </rPr>
      <t xml:space="preserve"> </t>
    </r>
    <r>
      <rPr>
        <sz val="8"/>
        <color theme="1" tint="0.499984740745262"/>
        <rFont val="Montserrat"/>
      </rPr>
      <t>Considera-se como eletricidade adquirida a energia comprada no mercado cativo nacional e internacional</t>
    </r>
    <r>
      <rPr>
        <b/>
        <sz val="8"/>
        <color theme="1" tint="0.499984740745262"/>
        <rFont val="Montserrat"/>
      </rPr>
      <t>.</t>
    </r>
  </si>
  <si>
    <r>
      <t xml:space="preserve">Nota: </t>
    </r>
    <r>
      <rPr>
        <sz val="8"/>
        <color theme="1" tint="0.499984740745262"/>
        <rFont val="Montserrat"/>
      </rPr>
      <t>Os dados mencionados nesse databook divergem do databook do Relato Integrado CSN 2024, uma vez que as informações acima se referem apenas as unidades pertencentes ao Grupo CSN. E já no databook do Relato Integrado CSN 2024 as informações apresentadas são do Grupo CSN + CSN Mineração.</t>
    </r>
    <r>
      <rPr>
        <b/>
        <sz val="8"/>
        <color theme="1" tint="0.499984740745262"/>
        <rFont val="Montserrat"/>
      </rPr>
      <t xml:space="preserve"> </t>
    </r>
    <r>
      <rPr>
        <sz val="8"/>
        <color theme="1" tint="0.499984740745262"/>
        <rFont val="Montserrat"/>
      </rPr>
      <t>Os valores de 2022 não estão inclusas as unidades adquiridas pela Companhia (unidades de energia da CEEE-G e unidades de cimentos da LarfargeHolcim) no final do ano de 2022.</t>
    </r>
  </si>
  <si>
    <t>SEGMENTO COM MAIOR VULNERABILIDADE AO RISCO³</t>
  </si>
  <si>
    <r>
      <rPr>
        <b/>
        <sz val="8"/>
        <color theme="1" tint="0.499984740745262"/>
        <rFont val="Montserrat"/>
      </rPr>
      <t>Nota:</t>
    </r>
    <r>
      <rPr>
        <sz val="8"/>
        <color theme="1" tint="0.499984740745262"/>
        <rFont val="Montserrat"/>
      </rPr>
      <t xml:space="preserve"> Emissões (tCO</t>
    </r>
    <r>
      <rPr>
        <vertAlign val="subscript"/>
        <sz val="8"/>
        <color theme="1" tint="0.499984740745262"/>
        <rFont val="Montserrat"/>
      </rPr>
      <t>2</t>
    </r>
    <r>
      <rPr>
        <sz val="8"/>
        <color theme="1" tint="0.499984740745262"/>
        <rFont val="Montserrat"/>
      </rPr>
      <t>e) de outros gases de efeito estufa não controlados pelo Protocolo de Quioto (por exemplo, GEE controlados pelo Protocolo de Montreal). Não é realizada desagregação por escopo. Os valores de 2022 não contemplam as unidades adquiridas pela Companhia (unidades de energia da CEEE-G e unidades de cimentos da LarfargeHolcim) no final do ano de 2022.</t>
    </r>
  </si>
  <si>
    <r>
      <rPr>
        <b/>
        <sz val="8"/>
        <color theme="1" tint="0.499984740745262"/>
        <rFont val="Montserrat"/>
      </rPr>
      <t>Nota:</t>
    </r>
    <r>
      <rPr>
        <sz val="8"/>
        <color theme="1" tint="0.499984740745262"/>
        <rFont val="Montserrat"/>
      </rPr>
      <t xml:space="preserve"> Emissões na Metodologia do GHG Protocol utilizando a abordagem de critério de compra (Market based). Inclui emissões de GEE Kyoto em tCO</t>
    </r>
    <r>
      <rPr>
        <vertAlign val="subscript"/>
        <sz val="8"/>
        <color theme="1" tint="0.499984740745262"/>
        <rFont val="Montserrat"/>
      </rPr>
      <t>2</t>
    </r>
    <r>
      <rPr>
        <sz val="8"/>
        <color theme="1" tint="0.499984740745262"/>
        <rFont val="Montserrat"/>
      </rPr>
      <t>e (CO</t>
    </r>
    <r>
      <rPr>
        <vertAlign val="subscript"/>
        <sz val="8"/>
        <color theme="1" tint="0.499984740745262"/>
        <rFont val="Montserrat"/>
      </rPr>
      <t>2</t>
    </r>
    <r>
      <rPr>
        <sz val="8"/>
        <color theme="1" tint="0.499984740745262"/>
        <rFont val="Montserrat"/>
      </rPr>
      <t>, CH</t>
    </r>
    <r>
      <rPr>
        <vertAlign val="subscript"/>
        <sz val="8"/>
        <color theme="1" tint="0.499984740745262"/>
        <rFont val="Montserrat"/>
      </rPr>
      <t>4</t>
    </r>
    <r>
      <rPr>
        <sz val="8"/>
        <color theme="1" tint="0.499984740745262"/>
        <rFont val="Montserrat"/>
      </rPr>
      <t>, N</t>
    </r>
    <r>
      <rPr>
        <vertAlign val="subscript"/>
        <sz val="8"/>
        <color theme="1" tint="0.499984740745262"/>
        <rFont val="Montserrat"/>
      </rPr>
      <t>2</t>
    </r>
    <r>
      <rPr>
        <sz val="8"/>
        <color theme="1" tint="0.499984740745262"/>
        <rFont val="Montserrat"/>
      </rPr>
      <t>O, SF</t>
    </r>
    <r>
      <rPr>
        <vertAlign val="subscript"/>
        <sz val="8"/>
        <color theme="1" tint="0.499984740745262"/>
        <rFont val="Montserrat"/>
      </rPr>
      <t>6</t>
    </r>
    <r>
      <rPr>
        <sz val="8"/>
        <color theme="1" tint="0.499984740745262"/>
        <rFont val="Montserrat"/>
      </rPr>
      <t>, HFCs e PFCs). Não inclui emissões de CO</t>
    </r>
    <r>
      <rPr>
        <vertAlign val="subscript"/>
        <sz val="8"/>
        <color theme="1" tint="0.499984740745262"/>
        <rFont val="Montserrat"/>
      </rPr>
      <t>2</t>
    </r>
    <r>
      <rPr>
        <sz val="8"/>
        <color theme="1" tint="0.499984740745262"/>
        <rFont val="Montserrat"/>
      </rPr>
      <t xml:space="preserve"> de origem renovável. O potencial de aquecimento global utilizada foi o GWP-100 do AR5. Os valores de 2022 não estão inclusas as unidades adquiridas pela Companhia (unidades de energia da CEEE-G e unidades de cimentos da LarfargeHolcim) no final do ano de 2022.  Não há outras investidas da Companhia sendo consideradas.</t>
    </r>
  </si>
  <si>
    <r>
      <rPr>
        <b/>
        <sz val="8"/>
        <color theme="1" tint="0.499984740745262"/>
        <rFont val="Montserrat"/>
      </rPr>
      <t>Nota:</t>
    </r>
    <r>
      <rPr>
        <sz val="8"/>
        <color theme="1" tint="0.499984740745262"/>
        <rFont val="Montserrat"/>
      </rPr>
      <t xml:space="preserve"> *As emissões de escopo 2 estão de acordo com a abordagem de compra da metodologia GHG Protocol. 
**Os valores de 2022 contemplam as unidades adquiridas pela Companhia (unidades de energia da CEEE-G e unidades de cimentos da LarfargeHolcim) no final do ano de 2022.
Os dados de emissões de gases de efeito estufa correspondem a metodologia do GHG Protocol Brasil.</t>
    </r>
  </si>
  <si>
    <r>
      <t xml:space="preserve">Nota: </t>
    </r>
    <r>
      <rPr>
        <sz val="8"/>
        <color theme="1" tint="0.499984740745262"/>
        <rFont val="Montserrat"/>
      </rPr>
      <t>Os dados de emissões de gases de efeito estufa correspondem a metodologia do GHG Protocol Brasil.</t>
    </r>
    <r>
      <rPr>
        <b/>
        <sz val="8"/>
        <color theme="1" tint="0.499984740745262"/>
        <rFont val="Montserrat"/>
      </rPr>
      <t xml:space="preserve"> </t>
    </r>
    <r>
      <rPr>
        <sz val="8"/>
        <color theme="1" tint="0.499984740745262"/>
        <rFont val="Montserrat"/>
      </rPr>
      <t>Os valores de 2022 não contemplam as unidades adquiridas pela Companhia (unidades de energia da CEEE-G e unidades de cimentos da LarfargeHolcim) no final do ano de 2022.</t>
    </r>
  </si>
  <si>
    <r>
      <t>FAIXA DE VALOR DO IMPACTO FINANCEIRO ESTIMADO</t>
    </r>
    <r>
      <rPr>
        <b/>
        <vertAlign val="superscript"/>
        <sz val="10"/>
        <rFont val="Montserrat"/>
      </rPr>
      <t>5</t>
    </r>
  </si>
  <si>
    <r>
      <t>Cenário Climático</t>
    </r>
    <r>
      <rPr>
        <b/>
        <vertAlign val="superscript"/>
        <sz val="10"/>
        <color theme="0"/>
        <rFont val="Montserrat"/>
      </rPr>
      <t>6</t>
    </r>
  </si>
  <si>
    <t>Com o intuito de mitigar os efeitos indiretos relacionados ao CBAM, a Companhia possui duas frentes principais de atuação: a busca por redução de custos por meio de investimentos que aumentem a sua eficiência operacional e o advocacy voltado à adoção de medidas de defesa comercial. Para manter o seu custo competitivo unidade Usina Presidente Vargas (UPV) pode avançar com projetos estruturados relacionados a melhora na eficiência energética, investimentos em eficiência operacional e digitalização dos processos industriais (como o uso de sensores e automação), além da aplicação de metodologias de melhoria contínua, como Lean e Six Sigma. Tais iniciativas não apenas reduzem os custos unitários como também contribuem para a diminuição das emissões, fortalecendo a competitividade da Companhia nos mercados interno e externo. Através do advocacy em defesa comercial, a CSN pode mitigar os riscos associados ao aumento da importação de aço com alta intensidade de emissões, que deve se intensificar a partir de 2026 com início do CBAM. Como exemplo de ação a ser adotada, em 2024, a partir de um pleito da CSN,  a indústria nacional foi beneficiada por medidas de defesa comercial, como a imposição de um direito antidumping provisório de 40% sobre a folha metálica importada da China, medida que ajudou a reduzir a pressão das importações e fortalecer a posição competitiva da Companhia.</t>
  </si>
  <si>
    <t>A CSN tem adotado uma abordagem abrangente para mitigação e adaptação aos riscos climáticos nos segmentos com maior exposição aos riscos de precificação de carbono, estabelecendo metas e roadmap específico para os segmentos aplicáveis. No segmento Cimentos, responsável por cerca de 40% das emissões da CSN, foi estabelecido umaa ambiciosa meta de redução de emissões aprovada pela Science Based Targets initiative (SBTi), evidenciando o compromisso com uma trajetória alinhada aos objetivos do Acordo de Paris. Ainda no âmbito desse segmento, a Companhia implementa uma estratégia de circularidade integrada, voltada à redução do fator clínquer, um dos principais responsáveis para redução de emissões do setor. No âmbito da utilização de combustíveis, destaca-se a expansão da atuação da Revalora e de projetos de coprocessamento, ampliando soluções sustentáveis para resíduos industriais e uso de biomassa. Nesse contexto, a estratégia de descarbonização do portifólio atual da CSN Cimentos e boa performance desses ativos, representam uma oportunidade no médio e longo prazo, mitigando o risco dos demais negócios e de potenciais expansões nos cenários SOF e HVS.
No segmento de Siderurgia, a Companhia realiza o acompanhamento mensal das metas de emissões de gases de efeito estufa e desenvolve projetos voltados à redução de emissões, buscando a diminuição do consumo de coque externo e a modernização dos altos-fornos à tecnologias menos carbono intensivas. Ambos os segmentos contam com robustos roadmaps de descarbonização, que orientam a adoção de tecnologias viáveis, em consonância com as estratégias de negócio, apoiando a tomada de decisões e impulsionando a transição para uma economia de baixo carbono. A CSN também participa ativamente das discussões sobre o mercado brasileiro de carbono, com atuação estratégica e responsável, reforçando seu compromisso com a sustentabilidade. Adicionalmente, a integração dos cinco negócios da CSN fortalece sua resiliência e proporciona uma alocação de capital diferenciada, permitindo direcionar investimentos para iniciativas de redução de emissões com maior relação custo-benefício.</t>
  </si>
  <si>
    <r>
      <rPr>
        <b/>
        <sz val="10"/>
        <color rgb="FF01438F"/>
        <rFont val="Montserrat"/>
      </rPr>
      <t>Transição</t>
    </r>
    <r>
      <rPr>
        <sz val="10"/>
        <color rgb="FF000000"/>
        <rFont val="Montserrat"/>
      </rPr>
      <t xml:space="preserve"> - Regulatário</t>
    </r>
  </si>
  <si>
    <t>&gt; R$ 100 MM</t>
  </si>
  <si>
    <t>&lt; R$ 500 MM</t>
  </si>
  <si>
    <r>
      <rPr>
        <b/>
        <sz val="8"/>
        <color theme="1"/>
        <rFont val="Montserrat"/>
      </rPr>
      <t xml:space="preserve">Frameworks: </t>
    </r>
    <r>
      <rPr>
        <sz val="8"/>
        <color theme="1"/>
        <rFont val="Montserrat"/>
      </rPr>
      <t>GRI 102-5, GRI 102-6, GRI 102-7, IFRS S2 29.a.i.1, IFRS S2 29.a.i.2, IFRS S2 29.a.i.3, CDP 7.5, 7.6, 7.7, 7.8, 7.8.1</t>
    </r>
  </si>
  <si>
    <r>
      <t>SEGMENTO COM MENOR VULNERABILIDADE AO RISCO</t>
    </r>
    <r>
      <rPr>
        <b/>
        <vertAlign val="superscript"/>
        <sz val="10"/>
        <rFont val="Montserrat"/>
      </rPr>
      <t>4</t>
    </r>
  </si>
  <si>
    <r>
      <rPr>
        <b/>
        <sz val="8"/>
        <color theme="1"/>
        <rFont val="Montserrat"/>
      </rPr>
      <t xml:space="preserve">Frameworks: </t>
    </r>
    <r>
      <rPr>
        <sz val="8"/>
        <color theme="1"/>
        <rFont val="Montserrat"/>
      </rPr>
      <t>GRI 102-5, GRI 102-6, GRI 102-7 e IFRS S2 29.a.v, CDP 7.5, 7.6, 7.7, 7.8, 7.8.1</t>
    </r>
  </si>
  <si>
    <r>
      <rPr>
        <b/>
        <sz val="8"/>
        <color theme="1"/>
        <rFont val="Montserrat"/>
      </rPr>
      <t xml:space="preserve">Frameworks: </t>
    </r>
    <r>
      <rPr>
        <sz val="8"/>
        <color theme="1"/>
        <rFont val="Montserrat"/>
      </rPr>
      <t>GRI 102-5, GRI 102-6, GRI 102-7, IFRS S2 29.a.v, CDP 7.5, 7.6, 7.7, 7.8, 7.8.1</t>
    </r>
  </si>
  <si>
    <r>
      <rPr>
        <b/>
        <sz val="8"/>
        <color theme="1"/>
        <rFont val="Montserrat"/>
      </rPr>
      <t xml:space="preserve">Frameworks: </t>
    </r>
    <r>
      <rPr>
        <sz val="8"/>
        <color theme="1"/>
        <rFont val="Montserrat"/>
      </rPr>
      <t>GRI 102-5, GRI 102-6, GRI 102-7, CDP 7.15.1</t>
    </r>
  </si>
  <si>
    <r>
      <rPr>
        <b/>
        <sz val="8"/>
        <color theme="1"/>
        <rFont val="Montserrat"/>
      </rPr>
      <t xml:space="preserve">Frameworks: </t>
    </r>
    <r>
      <rPr>
        <sz val="8"/>
        <color theme="1"/>
        <rFont val="Montserrat"/>
      </rPr>
      <t>GRI 102-5, GRI 102-6, GRI 102-7, CDP 7.12.1</t>
    </r>
  </si>
  <si>
    <t>Para mitigar os riscos associados à regulação climática no setor marítimo, a CSN está desenvolvendo o “Protocolo de Ação da IMO”, cuja construção está prevista para 2025. Esse protocolo irá estruturar a estratégia da Companhia frente às exigências da Organização Marítima Internacional (IMO), definindo planos de atuação para mitigar o risco da precificação no setor. Como a CSN, até o momento, não possui frota própria para transporte transoceânico, as ações de mitigação previstas no Protocolo serão baseadas em uma visão de mercado e em alianças estratégicas, buscando maior alinhamento com os requisitos regulatórios e as melhores práticas internacionais.
No campo comercial, a CSN tem adotado estratégias para diversificar mercados e portfólio de produtos na venda de minério de ferro, com o objetivo de reduzir a dependência de segmentos ou regiões específicas. Essa diversificação será impulsionada pela expansão da Planta P15, que permitirá a entrada em mercados mais próximos ao Brasil e com maior apetite para o consumo de pellet feed high grade. Além disso, a Companhia avalia a venda antecipada para clientes estratégicos, o que amplia a previsibilidade e a segurança das receitas. Adicionalmente, a Companhia considera a possibilidade de contratos de longo prazo com armadores e brokers de frete visando a redução da exposição ao risco do ponto de vista estratégico.</t>
  </si>
  <si>
    <r>
      <t xml:space="preserve">Frameworks: </t>
    </r>
    <r>
      <rPr>
        <sz val="8"/>
        <color theme="1"/>
        <rFont val="Montserrat"/>
      </rPr>
      <t>CDP</t>
    </r>
    <r>
      <rPr>
        <b/>
        <sz val="8"/>
        <color theme="1"/>
        <rFont val="Montserrat"/>
      </rPr>
      <t xml:space="preserve"> </t>
    </r>
    <r>
      <rPr>
        <sz val="8"/>
        <color theme="1"/>
        <rFont val="Montserrat"/>
      </rPr>
      <t>7.17.2, 7.20.2</t>
    </r>
  </si>
  <si>
    <r>
      <t xml:space="preserve">Frameworks: </t>
    </r>
    <r>
      <rPr>
        <sz val="8"/>
        <color theme="1"/>
        <rFont val="Montserrat"/>
      </rPr>
      <t>CDP 7.17.1, 7.20.1, IFRS S2 29.a.iv</t>
    </r>
  </si>
  <si>
    <t>&lt; R$ 200 MM</t>
  </si>
  <si>
    <t>&gt; R$ 200 MM</t>
  </si>
  <si>
    <r>
      <t>Frameworks:</t>
    </r>
    <r>
      <rPr>
        <sz val="8"/>
        <color theme="1"/>
        <rFont val="Montserrat"/>
      </rPr>
      <t xml:space="preserve"> CDP</t>
    </r>
    <r>
      <rPr>
        <b/>
        <sz val="8"/>
        <color theme="1"/>
        <rFont val="Montserrat"/>
      </rPr>
      <t xml:space="preserve"> </t>
    </r>
    <r>
      <rPr>
        <sz val="8"/>
        <color theme="1"/>
        <rFont val="Montserrat"/>
      </rPr>
      <t>7.15.1</t>
    </r>
  </si>
  <si>
    <r>
      <t xml:space="preserve">Frameworks: </t>
    </r>
    <r>
      <rPr>
        <sz val="8"/>
        <color theme="1"/>
        <rFont val="Montserrat"/>
      </rPr>
      <t>GRI 103-2, CDP 7.30.1</t>
    </r>
  </si>
  <si>
    <r>
      <t xml:space="preserve">Frameworks: </t>
    </r>
    <r>
      <rPr>
        <sz val="8"/>
        <color theme="1"/>
        <rFont val="Montserrat"/>
      </rPr>
      <t>GRI 103-2</t>
    </r>
    <r>
      <rPr>
        <b/>
        <sz val="8"/>
        <color theme="1"/>
        <rFont val="Montserrat"/>
      </rPr>
      <t xml:space="preserve">, </t>
    </r>
    <r>
      <rPr>
        <sz val="8"/>
        <color theme="1"/>
        <rFont val="Montserrat"/>
      </rPr>
      <t>GRI 103-3, CDP 7.30.4</t>
    </r>
  </si>
  <si>
    <r>
      <rPr>
        <b/>
        <sz val="8"/>
        <color theme="1"/>
        <rFont val="Montserrat"/>
      </rPr>
      <t xml:space="preserve">Frameworks: </t>
    </r>
    <r>
      <rPr>
        <sz val="8"/>
        <color theme="1"/>
        <rFont val="Montserrat"/>
      </rPr>
      <t>GRI 102-5, GRI 102-6, GRI 102-7, IFRS S2 29.a.i.1, IFRS S2 29.a.i.2, IFRS S2 29.a.i.3, SASB EM-MM-110a.1, CDP 7.5, 7.6, 7.7, 7.8, 7.8.1</t>
    </r>
  </si>
  <si>
    <r>
      <rPr>
        <b/>
        <sz val="8"/>
        <color theme="1"/>
        <rFont val="Montserrat"/>
      </rPr>
      <t xml:space="preserve">Frameworks: </t>
    </r>
    <r>
      <rPr>
        <sz val="8"/>
        <color theme="1"/>
        <rFont val="Montserrat"/>
      </rPr>
      <t>GRI 102-5, GRI 102-6 e GRI 102-7 , CDP 7.15.1</t>
    </r>
  </si>
  <si>
    <r>
      <rPr>
        <b/>
        <sz val="8"/>
        <color theme="1"/>
        <rFont val="Montserrat"/>
      </rPr>
      <t xml:space="preserve">Frameworks: </t>
    </r>
    <r>
      <rPr>
        <sz val="8"/>
        <color theme="1"/>
        <rFont val="Montserrat"/>
      </rPr>
      <t>GRI 102-5, GRI 102-6 e GRI 102-7, CDP 7.12.1</t>
    </r>
  </si>
  <si>
    <r>
      <t xml:space="preserve">Frameworks: </t>
    </r>
    <r>
      <rPr>
        <sz val="8"/>
        <color theme="1"/>
        <rFont val="Montserrat"/>
      </rPr>
      <t>CDP 7.17.2, 7.20.2, IFRS S2 29.a.iv</t>
    </r>
  </si>
  <si>
    <r>
      <t xml:space="preserve">Frameworks: </t>
    </r>
    <r>
      <rPr>
        <sz val="8"/>
        <color theme="1"/>
        <rFont val="Montserrat"/>
      </rPr>
      <t>CDP</t>
    </r>
    <r>
      <rPr>
        <b/>
        <sz val="8"/>
        <color theme="1"/>
        <rFont val="Montserrat"/>
      </rPr>
      <t xml:space="preserve"> </t>
    </r>
    <r>
      <rPr>
        <sz val="8"/>
        <color theme="1"/>
        <rFont val="Montserrat"/>
      </rPr>
      <t>7.15.1</t>
    </r>
  </si>
  <si>
    <r>
      <t xml:space="preserve">Frameworks: </t>
    </r>
    <r>
      <rPr>
        <sz val="8"/>
        <color theme="1"/>
        <rFont val="Montserrat"/>
      </rPr>
      <t>GRI 103-2</t>
    </r>
    <r>
      <rPr>
        <b/>
        <sz val="8"/>
        <color theme="1"/>
        <rFont val="Montserrat"/>
      </rPr>
      <t xml:space="preserve">, </t>
    </r>
    <r>
      <rPr>
        <sz val="8"/>
        <color theme="1"/>
        <rFont val="Montserrat"/>
      </rPr>
      <t>SASB EM-MM-130a.1, CDP 7.30.1</t>
    </r>
  </si>
  <si>
    <r>
      <rPr>
        <b/>
        <sz val="10"/>
        <color rgb="FF01438F"/>
        <rFont val="Montserrat"/>
      </rPr>
      <t>Físico</t>
    </r>
    <r>
      <rPr>
        <sz val="10"/>
        <color rgb="FF000000"/>
        <rFont val="Montserrat"/>
      </rPr>
      <t xml:space="preserve"> - Agudo</t>
    </r>
  </si>
  <si>
    <r>
      <rPr>
        <b/>
        <sz val="8"/>
        <color theme="1"/>
        <rFont val="Montserrat"/>
      </rPr>
      <t xml:space="preserve">Frameworks: </t>
    </r>
    <r>
      <rPr>
        <sz val="8"/>
        <color theme="1"/>
        <rFont val="Montserrat"/>
      </rPr>
      <t>GRI 102-5, GRI 102-6, GRI 102-7, IFRS S2 29.a.i.1, IFRS S2 29.a.i.2, IFRS S2 29.a.i.3, SASB EM-IS-110a.1, CDP 7.5, 7.6, 7.7, 7.8, 7.8.1</t>
    </r>
  </si>
  <si>
    <r>
      <rPr>
        <b/>
        <sz val="8"/>
        <color theme="1"/>
        <rFont val="Montserrat"/>
      </rPr>
      <t xml:space="preserve">Frameworks: </t>
    </r>
    <r>
      <rPr>
        <sz val="8"/>
        <color theme="1"/>
        <rFont val="Montserrat"/>
      </rPr>
      <t>GRI 102-5, GRI 102-6 e GRI 102-7, CDP 7.15.1</t>
    </r>
  </si>
  <si>
    <r>
      <t xml:space="preserve">Frameworks: </t>
    </r>
    <r>
      <rPr>
        <sz val="8"/>
        <color theme="1"/>
        <rFont val="Montserrat"/>
      </rPr>
      <t>GRI 103-2</t>
    </r>
    <r>
      <rPr>
        <b/>
        <sz val="8"/>
        <color theme="1"/>
        <rFont val="Montserrat"/>
      </rPr>
      <t xml:space="preserve">, </t>
    </r>
    <r>
      <rPr>
        <sz val="8"/>
        <color theme="1"/>
        <rFont val="Montserrat"/>
      </rPr>
      <t>SASB EM-IS-130a.1, SASB EM-IS-130a.2, CDP 7.30.1</t>
    </r>
  </si>
  <si>
    <r>
      <rPr>
        <b/>
        <sz val="8"/>
        <color theme="1"/>
        <rFont val="Montserrat"/>
      </rPr>
      <t xml:space="preserve">Frameworks: </t>
    </r>
    <r>
      <rPr>
        <sz val="8"/>
        <color theme="1"/>
        <rFont val="Montserrat"/>
      </rPr>
      <t>GRI 102-5, GRI 102-6, GRI 102-7, IFRS S2 29.a.i.1, IFRS S2 29.a.i.2, IFRS S2 29.a.i.3, SASB EM-CM-110a.1, CDP 7.5, 7.6, 7.7, 7.8, 7.8.1</t>
    </r>
  </si>
  <si>
    <r>
      <t xml:space="preserve">Frameworks: </t>
    </r>
    <r>
      <rPr>
        <sz val="8"/>
        <color theme="1"/>
        <rFont val="Montserrat"/>
      </rPr>
      <t>GRI 103-2</t>
    </r>
    <r>
      <rPr>
        <b/>
        <sz val="8"/>
        <color theme="1"/>
        <rFont val="Montserrat"/>
      </rPr>
      <t xml:space="preserve">, </t>
    </r>
    <r>
      <rPr>
        <sz val="8"/>
        <color theme="1"/>
        <rFont val="Montserrat"/>
      </rPr>
      <t>SASB EM-CM-130a.1, CDP 7.30.1</t>
    </r>
  </si>
  <si>
    <t xml:space="preserve">A redução do fator clínquer é uma das principais alavancas de descarbonização na indústria cimenteira. Nesse contexto, a Companhia identifica uma oportunidade estratégica na captação da escória ácida gerada internamente por pequenos e médios produtores de ferro-gusa. Quando tratada e beneficiada, essa escória ácida apresenta excelente reatividade e pode substituir o clínquer em altos percentuais, mantendo a qualidade e a resistência do cimento, além de agregar propriedades técnicas benéficas ao produto. Adicionalmente, CSN também está trabalhando com fornecedores estratégicos visando contratos de longo prazo que garantam a competividade da companhia de curto à longo prazo. Como exemplo concreto de modelo negócio da CSN, desde 2009 reaproveitamos a escória de alto-forno (básica) para produção de cimentos em Volta Redonda, produzindo cimento com fator clinquer médio de 30% na unidade de volta redonda, com emissões da ordem de 300 kgCO2/t cimento (50% abaixo da média global). </t>
  </si>
  <si>
    <t>SEGMENTOS ONDE A OPORTUNIDADE É CONSIDERADA DE ALTA RELEVÂNCIA</t>
  </si>
  <si>
    <t>SEGMENTOS ONDE A OPORTUNIDADE É CONSIDERADA</t>
  </si>
  <si>
    <t>A CSN Mineração desenvolveu um plano robusto para o período de chuvas, com a implantação de medidas que demandaram um investimento médio de R$ 19,06 milhões. As ações incluem obras de drenagem de águas pluviais e remoção de assoreamento em barragens, diques e fossas – responsáveis pela maior parte dos custos – além da contenção de taludes, manutenção de barragens e desassoreamento do lago de captação de água de recirculação. A Companhia também realiza estudos geotécnicos e inspeções regulares para avaliar a estabilidade de encostas, adota sistemas de controle de erosão e drenagem, monitora a qualidade da água e analisa o assoreamento dos reservatórios. Outras medidas envolvem a implantação de um plano de descargas atmosféricas e a instalação de sistemas de proteção contra detritos, como troncos e galhos, carregados pelas águas pluviais. O Plano de Adaptação Climático que será construído em 2025, visa expandir essa oportunidade de resiliência de negócio e captar mais ações de melhoria das unidades que possam gerar resultados relevantes como os observados no Plano de Chuvas em Casa de Pedra.</t>
  </si>
  <si>
    <t>O Grupo CSN estrutura suas jornadas de descarbonização em três fases distintas, alinhadas aos horizontes temporais e às metas específicas de cada negócio. A primeira fase, denominada Blue, abrange o período até 2030 e concentra-se em investimentos voltados à continuidade operacional e ao ganho de eficiência nos processos industriais. Entre os projetos em destaque estão as reformas das baterias de coque e dos altos-fornos, pilares essenciais para garantir a autossuficiência na produção de coque e a melhoria do desempenho ambiental da operação siderúrgica. Em 2024, a CSN investiu R$ 0,3 bilhão na recuperação e preservação das baterias existentes, e deu início ao projeto de construção de uma nova bateria de coque. Paralelamente, foram realizadas modernizações em outros ativos industriais, como altos-fornos e sinterizações. Esse conjunto de ações faz parte de um plano de investimentos robusto, que visa aumentar a produção, elevar a qualidade e recuperar margens operacionais nos próximos anos. A produção de  coque com propriedades físicas e químicas superiores é  essencial tanto para a competitividade industrial quanto para a redução das emissões de CO₂. Um coque de maior qualidade possibilita a redução  do consumo de combustíveis fósseis nos altos-fornos, como o coque adquirido de terceiros e o carvão PCI (Pulverized Coal Injection), contribuindo para a redução do fuel rate e, consequentemente, das emissões de gases de efeito estufa. Em linha com sua estratégia de descarbonização, a CSN visa avançar na modernização de seus altos-fornos com a incorporação de tecnologias voltadas à eficiência energética e à redução da dependência de combustíveis fósseis. Como parte desse movimento, está prevista, no planejamento estratégico, a reforma do Alto-Forno 3. Essa intervenção será determinante para que a Companhia atinja os patamares de redução de emissões compatíveis com suas metas climáticas, além de gerar valor ao negócio por meio da diminuição de custos operacionais.</t>
  </si>
  <si>
    <t>ESTRATÉGIAS PARA MATERIALIZAR</t>
  </si>
  <si>
    <t>OP4 - Desenvolvimento de produtos adaptados no cenário de transição climática</t>
  </si>
  <si>
    <t>Mercado e Produtos &amp; Serviços</t>
  </si>
  <si>
    <t>RT1, RT2 e RT4</t>
  </si>
  <si>
    <t xml:space="preserve">O cenário de transição climática traz oportunidades no desenvolvimento de soluções industriais alinhadas à descarbonização da cadeia de valor. Uma frente estratégica é o desenvolvimento de produtos e parcerias com clientes que visem à redução de emissões na fase de uso, como a oferta de materiais com menor pegada de carbono, adaptados às exigências de setores que buscam cumprir metas climáticas, como construção civil, automotivo e infraestrutura. Na Mineração, a construção da planta P15 em Casa de Pedra ao beneficiamento de minério de ferro voltada abre mercado para o fornecimento de material para produção de formas metálicas com baixa emissão, como o HBI (Hot Briquetted Iron) e o DRI (Direct Reduced Iron), representa uma oportunidade concreta de atender rotas industriais de redução direta, cada vez mais valorizadas em mercados internacionais. </t>
  </si>
  <si>
    <r>
      <rPr>
        <b/>
        <sz val="10"/>
        <color rgb="FF01438F"/>
        <rFont val="Montserrat"/>
      </rPr>
      <t>OP4</t>
    </r>
    <r>
      <rPr>
        <sz val="10"/>
        <color theme="1"/>
        <rFont val="Montserrat"/>
      </rPr>
      <t xml:space="preserve"> - Desenvolvimento de produtos adaptados no cenário de transição climática</t>
    </r>
  </si>
  <si>
    <t>FOP5 Desenvolvimento de produtos e de parcerias com clientes para reduzir as emissões de carbono na fase de uso.</t>
  </si>
  <si>
    <t>FOP6 Construção de plantas para produção de minério de ferro premium e produção de formas de ferro metálico com baixa emissão de carbono (HBI e DRI)</t>
  </si>
  <si>
    <t>Descritivo do Requisito</t>
  </si>
  <si>
    <r>
      <rPr>
        <b/>
        <sz val="9"/>
        <color rgb="FF01438F"/>
        <rFont val="Montserrat Black"/>
      </rPr>
      <t>FRT1</t>
    </r>
    <r>
      <rPr>
        <b/>
        <sz val="9"/>
        <color rgb="FF000000"/>
        <rFont val="Montserrat"/>
      </rPr>
      <t xml:space="preserve"> </t>
    </r>
    <r>
      <rPr>
        <sz val="9"/>
        <color rgb="FF000000"/>
        <rFont val="Montserrat"/>
      </rPr>
      <t>Entrada de produtos com alta emissão de carbono no Brasil, impacto indireto em função da nova regulação do CBAM na Europa.</t>
    </r>
  </si>
  <si>
    <r>
      <rPr>
        <b/>
        <sz val="9"/>
        <color rgb="FF01438F"/>
        <rFont val="Montserrat"/>
      </rPr>
      <t>FRT2</t>
    </r>
    <r>
      <rPr>
        <sz val="9"/>
        <color rgb="FF000000"/>
        <rFont val="Montserrat"/>
      </rPr>
      <t xml:space="preserve"> Implementação do Sistema Brasileiro de Comércio de Emissão (SBCE)
</t>
    </r>
    <r>
      <rPr>
        <b/>
        <sz val="9"/>
        <color rgb="FF01438F"/>
        <rFont val="Montserrat"/>
      </rPr>
      <t>FRT3</t>
    </r>
    <r>
      <rPr>
        <sz val="9"/>
        <color rgb="FF000000"/>
        <rFont val="Montserrat"/>
      </rPr>
      <t xml:space="preserve"> Implementação do Sistema Brasileiro de Comércio de Emissão (SBCE)
</t>
    </r>
    <r>
      <rPr>
        <b/>
        <sz val="9"/>
        <color rgb="FF01438F"/>
        <rFont val="Montserrat"/>
      </rPr>
      <t xml:space="preserve">FRT4 </t>
    </r>
    <r>
      <rPr>
        <sz val="9"/>
        <color rgb="FF000000"/>
        <rFont val="Montserrat"/>
      </rPr>
      <t>Expansão ou aquisição de ativos intensos em emissões de carbono</t>
    </r>
  </si>
  <si>
    <r>
      <rPr>
        <b/>
        <sz val="9"/>
        <color rgb="FF01438F"/>
        <rFont val="Montserrat"/>
      </rPr>
      <t>FRT5</t>
    </r>
    <r>
      <rPr>
        <sz val="9"/>
        <color rgb="FF000000"/>
        <rFont val="Montserrat"/>
      </rPr>
      <t xml:space="preserve"> Regulação de precificação sobre o carbono para o transporte marítimo internacional</t>
    </r>
  </si>
  <si>
    <r>
      <rPr>
        <b/>
        <sz val="9"/>
        <color rgb="FF01438F"/>
        <rFont val="Montserrat"/>
      </rPr>
      <t>FRF1</t>
    </r>
    <r>
      <rPr>
        <sz val="9"/>
        <color rgb="FF000000"/>
        <rFont val="Montserrat"/>
      </rPr>
      <t xml:space="preserve"> Alteração nos padrões de ventos na Usina Presidente Vargas
</t>
    </r>
    <r>
      <rPr>
        <b/>
        <sz val="9"/>
        <color rgb="FF01438F"/>
        <rFont val="Montserrat"/>
      </rPr>
      <t>FRF2</t>
    </r>
    <r>
      <rPr>
        <sz val="9"/>
        <color rgb="FF000000"/>
        <rFont val="Montserrat"/>
      </rPr>
      <t xml:space="preserve"> Aumento de intensidade e frequência de precipitações em Casa de Pedra
</t>
    </r>
    <r>
      <rPr>
        <b/>
        <sz val="9"/>
        <color rgb="FF01438F"/>
        <rFont val="Montserrat"/>
      </rPr>
      <t>FRF3</t>
    </r>
    <r>
      <rPr>
        <sz val="9"/>
        <color rgb="FF000000"/>
        <rFont val="Montserrat"/>
      </rPr>
      <t xml:space="preserve"> Aumento de intensidade e frequência de precipitações nos ativos da CEEE-G</t>
    </r>
  </si>
  <si>
    <r>
      <t xml:space="preserve">A intensificação de eventos climáticos extremos, como resultado das mudanças nos padrões atmosféricos globais, representa um risco físico  relevante para diversos negócios. Visando entender esses efeitos, a CSN realizou um estudo de vulnerabilidade climática em 2023-2024 onde foram contemplados os ameaças climáticas físicas (agudas e crônicas). Como resultado desse trabalho três fatores de riscos (FRF1, FR2 e FR3), apresentados sob o âmbito desse risco (RF1), foram destacados como os mais relevantes para Companhia. A descrição de cada um deles é apresentada a seguir:
</t>
    </r>
    <r>
      <rPr>
        <b/>
        <sz val="9"/>
        <color rgb="FF000000"/>
        <rFont val="Montserrat"/>
      </rPr>
      <t>FRF1 Alteração nos padrões de ventos na Usina Presidente Vargas</t>
    </r>
    <r>
      <rPr>
        <sz val="9"/>
        <color rgb="FF000000"/>
        <rFont val="Montserrat"/>
      </rPr>
      <t xml:space="preserve">
Na Siderurgia, especificamente na UPV, ventos mais fortes e imprevisíveis podem comprometer a segurança estrutural de equipamentos, aumentar a emissão de material particulado e gerar paralisações operacionais.
</t>
    </r>
    <r>
      <rPr>
        <b/>
        <sz val="9"/>
        <color rgb="FF000000"/>
        <rFont val="Montserrat"/>
      </rPr>
      <t>FRF2 Aumento de intensidade e frequência de precipitações em Casa de Pedra</t>
    </r>
    <r>
      <rPr>
        <sz val="9"/>
        <color rgb="FF000000"/>
        <rFont val="Montserrat"/>
      </rPr>
      <t xml:space="preserve">
 Nas atividades minerais, os volumes excessivos de chuva em curtos períodos elevam o risco de alagamentos, danificação nos taludes e equipamentos, interrupção de vias de acesso, paradas operacionais, e aumento da incidência de eventos de erosões.
</t>
    </r>
    <r>
      <rPr>
        <b/>
        <sz val="9"/>
        <color rgb="FF000000"/>
        <rFont val="Montserrat"/>
      </rPr>
      <t>FRF3 Aumento de intensidade e frequência de precipitações nos ativos da CEEE-G</t>
    </r>
    <r>
      <rPr>
        <sz val="9"/>
        <color rgb="FF000000"/>
        <rFont val="Montserrat"/>
      </rPr>
      <t xml:space="preserve">
Especificamente para operações de Energia localizadas no Rio Grande do Sul, existe uma maior exposição ao aumento de precipitações extremas. Esses eventos podem causar risco de alagamentos em salas de comando, danificação nos taludes, abertura de comportas gerando impactos a jusante da barragem, paradas operacionais e aumento da incidência de eventos de erosões.
Adicionalmente aos três fatores citados (FRF1, FRF2 e FRF3), o estudo de vulnerabilidade também avaliou oito ameaças climáticas para os 49 ativos em diferentes cenários e horizonte temporais. Nesse estudo foram avaliadas 8 ameaças climáticas sendo elas divididas em crônicas (1. Aumento de dias chuvosos, 2. Diminuição de dias chuvosos, 3. Elevação do nível do mar e 4. Aumento no número de dias com temperaturas extremas) e agudas (5. Inundações, 6. Precipitação extrema, 7. Incêndios Florestais e 8. Alteração nos padrões de ventos). Os demais fatores risco avaliados nesse estudo, mas não classificados como de alta relevância, também podem resultar em danos a ativos, atrasos na cadeia de suprimentos e elevação de custos operacionais, exigindo investimentos crescentes em infraestrutura resiliente, monitoramento meteorológico e planos de contingência. </t>
    </r>
  </si>
  <si>
    <r>
      <t xml:space="preserve">A CSN tem objetivo de criar o plano de adaptação climática até 2025 voltada para as principais vulnerabilidades climáticas dos ativos com maior representatividade financeira do grupo. Os fatores de riscos agudos relacionados as ameaças climáticas exigem esforços e estratégias específicas para unidades em avaliação.
Para ameaça da alteração nos padrões de ventos </t>
    </r>
    <r>
      <rPr>
        <b/>
        <sz val="9"/>
        <color rgb="FF000000"/>
        <rFont val="Montserrat"/>
      </rPr>
      <t>(FRF1)</t>
    </r>
    <r>
      <rPr>
        <sz val="9"/>
        <color rgb="FF000000"/>
        <rFont val="Montserrat"/>
      </rPr>
      <t>,  entre as estratégias adotadas, destacam-se os estudos sobre alterações nos padrões de vento ao longo das estruturas de transmissão de energia elétrica e a análise da direção predominante dos ventos. Na UPV foram implementadas medidas para controle do arraste eólico, como a aplicação de polímeros sobre pilhas de matérias-primas, a umectação de vias não pavimentadas e a instalação de canhões de névoa, posicionados com base em modelagem CFD – simulação computacional que permite prever o comportamento do vento e otimizar a eficiência dos equipamentos. Além disso, a UPV realiza inspeções regulares para verificar a fixação das estruturas e aplica protocolos específicos para garantir a segurança operacional em condições adversas de vento.
Para ameaça relacionada com o aumento de intensidade e frequência de precipitações em Casa de Pedra</t>
    </r>
    <r>
      <rPr>
        <b/>
        <sz val="9"/>
        <color rgb="FF000000"/>
        <rFont val="Montserrat"/>
      </rPr>
      <t xml:space="preserve"> (FRF2)</t>
    </r>
    <r>
      <rPr>
        <sz val="9"/>
        <color rgb="FF000000"/>
        <rFont val="Montserrat"/>
      </rPr>
      <t xml:space="preserve">, a CSN Mineração desenvolveu um plano robusto de prevenção implementado medidas com investimento médio de R$ 19,06 milhões nos últimos anos. Ainda na unidade de Casa de Pedra, as ações contemplam obras de drenagem de águas pluviais e remoção de assoreamento em barragens, diques e fossas, que representam a maior parte dos custos, além da contenção de taludes, manutenção de barragens e desassoreamento do lago de captação de água de recirculação.
Para mitigar o fator de risco relacionado com intensidade e frequência de precipitações nos ativos da CEEE-G </t>
    </r>
    <r>
      <rPr>
        <b/>
        <sz val="9"/>
        <color rgb="FF000000"/>
        <rFont val="Montserrat"/>
      </rPr>
      <t>(FRF3)</t>
    </r>
    <r>
      <rPr>
        <sz val="9"/>
        <color rgb="FF000000"/>
        <rFont val="Montserrat"/>
      </rPr>
      <t xml:space="preserve">, a Companhia realiza estudos geotécnicos e inspeções regulares para avaliar a estabilidade de encostas, adota sistemas de controle de erosão e drenagem, monitora a qualidade da água e analisa o assoreamento de reservatórios. Outras medidas incluem a implantação de um plano de descargas atmosféricas e a instalação de sistemas de proteção contra detritos, como troncos e galhos, presentes nas águas pluviais. </t>
    </r>
  </si>
  <si>
    <r>
      <rPr>
        <b/>
        <sz val="9"/>
        <color theme="9" tint="-0.499984740745262"/>
        <rFont val="Montserrat"/>
      </rPr>
      <t>FOP1</t>
    </r>
    <r>
      <rPr>
        <sz val="9"/>
        <color rgb="FF000000"/>
        <rFont val="Montserrat"/>
      </rPr>
      <t xml:space="preserve"> Aumento do uso de escória ácida e outros materiais cimentícios para reduzir o fator clínquer na produção de cimento.</t>
    </r>
  </si>
  <si>
    <r>
      <rPr>
        <b/>
        <sz val="9"/>
        <color theme="9" tint="-0.499984740745262"/>
        <rFont val="Montserrat"/>
      </rPr>
      <t>FOP2</t>
    </r>
    <r>
      <rPr>
        <sz val="9"/>
        <color rgb="FF000000"/>
        <rFont val="Montserrat"/>
      </rPr>
      <t xml:space="preserve"> Elaboração de plano de chuvas e ventos para reduzir a exposição a riscos em períodos críticos.</t>
    </r>
  </si>
  <si>
    <r>
      <rPr>
        <b/>
        <sz val="9"/>
        <color theme="9" tint="-0.499984740745262"/>
        <rFont val="Montserrat"/>
      </rPr>
      <t>FOP3</t>
    </r>
    <r>
      <rPr>
        <sz val="9"/>
        <color rgb="FF000000"/>
        <rFont val="Montserrat"/>
      </rPr>
      <t xml:space="preserve"> Reforma das baterias de coque para reduzir a dependência externa do produto
</t>
    </r>
    <r>
      <rPr>
        <b/>
        <sz val="9"/>
        <color theme="9" tint="-0.499984740745262"/>
        <rFont val="Montserrat"/>
      </rPr>
      <t>FOP4</t>
    </r>
    <r>
      <rPr>
        <sz val="9"/>
        <color rgb="FF000000"/>
        <rFont val="Montserrat"/>
      </rPr>
      <t xml:space="preserve"> Reforma dos altos-fornos visando à redução da taxa de consumo de combustível (fuel rate)</t>
    </r>
  </si>
  <si>
    <r>
      <rPr>
        <b/>
        <sz val="9"/>
        <color theme="9" tint="-0.499984740745262"/>
        <rFont val="Montserrat"/>
      </rPr>
      <t>FOP5</t>
    </r>
    <r>
      <rPr>
        <sz val="9"/>
        <color rgb="FF000000"/>
        <rFont val="Montserrat"/>
      </rPr>
      <t xml:space="preserve"> Desenvolvimento de produtos e de parcerias com clientes para reduzir as emissões de carbono na fase de uso.
</t>
    </r>
    <r>
      <rPr>
        <b/>
        <sz val="9"/>
        <color theme="9" tint="-0.499984740745262"/>
        <rFont val="Montserrat"/>
      </rPr>
      <t>FOP6</t>
    </r>
    <r>
      <rPr>
        <sz val="9"/>
        <color rgb="FF000000"/>
        <rFont val="Montserrat"/>
      </rPr>
      <t xml:space="preserve"> Construção de plantas para produção de minério de ferro premium e produção de formas de ferro metálico com baixa emissão de carbono (HBI e DRI)</t>
    </r>
  </si>
  <si>
    <r>
      <t>A CSN mantém um diálogo constante e proativo com seus clientes, buscando compreender seus principais desafios e identificar oportunidades de apoio. Esse relacionamento próximo permite à Companhia oferecer soluções eficientes, com foco em qualidade, excelência operacional e inovação. Assim, garante agilidade, customização e transparência em todas as etapas do processo. Além disso, está em desenvolvimento a linha de produtos sustentáveis, criada para atender às necessidades específicas de cada cliente e reforçar o compromisso da CSN com a sustentabilidade (FOP5).</t>
    </r>
    <r>
      <rPr>
        <b/>
        <sz val="9"/>
        <color rgb="FF000000"/>
        <rFont val="Montserrat"/>
      </rPr>
      <t xml:space="preserve"> </t>
    </r>
    <r>
      <rPr>
        <sz val="9"/>
        <color rgb="FF000000"/>
        <rFont val="Montserrat"/>
      </rPr>
      <t xml:space="preserve">
Alinhada à estratégia de descarbonização do Grupo CSN, a CSN Mineração está investindo R$ 13,2 bilhões em projetos de expansão (FOP6). Entre os destaques, está o Projeto Itabirito P15, uma planta de beneficiamento de minério de ferro projetada para operar com elevado teor de ferro, contribuindo para ganhos de eficiência no processo siderúrgico e redução das emissões ao longo da cadeia produtiva. Outro destaque é o Low-Carbon Iron Hub, uma parceria entre a CSN Inova e os Emirados Árabes Unidos para a produção de pelotas e HBI (Hot Briquetted Iron).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</si>
</sst>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164" formatCode="0.0%"/>
    <numFmt numFmtId="165" formatCode="#,##0.000"/>
  </numFmts>
  <fonts count="10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b/>
      <sz val="7"/>
      <color theme="4"/>
      <name val="Calibri"/>
      <family val="2"/>
      <scheme val="minor"/>
    </font>
    <font>
      <b/>
      <sz val="9.5"/>
      <color theme="4"/>
      <name val="Calibri"/>
      <family val="2"/>
      <scheme val="minor"/>
    </font>
    <font>
      <u/>
      <sz val="11"/>
      <color theme="10"/>
      <name val="Calibri"/>
      <family val="2"/>
      <scheme val="minor"/>
    </font>
    <font>
      <sz val="14"/>
      <color theme="1"/>
      <name val="Calibri"/>
      <family val="2"/>
      <scheme val="minor"/>
    </font>
    <font>
      <sz val="8"/>
      <color theme="1"/>
      <name val="Calibri"/>
      <family val="2"/>
      <scheme val="minor"/>
    </font>
    <font>
      <sz val="11"/>
      <color theme="1"/>
      <name val="Calibri"/>
      <family val="2"/>
      <scheme val="minor"/>
    </font>
    <font>
      <sz val="11"/>
      <color theme="1"/>
      <name val="Montserrat"/>
    </font>
    <font>
      <sz val="9"/>
      <color theme="1"/>
      <name val="Montserrat"/>
    </font>
    <font>
      <b/>
      <sz val="9"/>
      <color theme="1"/>
      <name val="Montserrat"/>
    </font>
    <font>
      <sz val="14"/>
      <color theme="1"/>
      <name val="Montserrat"/>
    </font>
    <font>
      <b/>
      <sz val="16"/>
      <color theme="0"/>
      <name val="Montserrat"/>
    </font>
    <font>
      <b/>
      <sz val="11"/>
      <name val="Montserrat"/>
    </font>
    <font>
      <sz val="8"/>
      <color theme="1"/>
      <name val="Montserrat"/>
    </font>
    <font>
      <b/>
      <sz val="8"/>
      <color theme="1"/>
      <name val="Montserrat"/>
    </font>
    <font>
      <sz val="11"/>
      <color theme="0"/>
      <name val="Montserrat"/>
    </font>
    <font>
      <sz val="10"/>
      <color theme="1"/>
      <name val="Montserrat"/>
    </font>
    <font>
      <sz val="11"/>
      <name val="Montserrat"/>
    </font>
    <font>
      <b/>
      <sz val="10"/>
      <color theme="1"/>
      <name val="Montserrat"/>
    </font>
    <font>
      <sz val="11"/>
      <color rgb="FFFF0000"/>
      <name val="Montserrat"/>
    </font>
    <font>
      <b/>
      <sz val="14"/>
      <color theme="0"/>
      <name val="Montserrat"/>
    </font>
    <font>
      <b/>
      <sz val="11"/>
      <color theme="0"/>
      <name val="Montserrat"/>
    </font>
    <font>
      <b/>
      <sz val="9"/>
      <color theme="0"/>
      <name val="Montserrat"/>
    </font>
    <font>
      <sz val="9"/>
      <color theme="0"/>
      <name val="Montserrat"/>
    </font>
    <font>
      <vertAlign val="subscript"/>
      <sz val="9"/>
      <color theme="1"/>
      <name val="Montserrat"/>
    </font>
    <font>
      <i/>
      <sz val="9"/>
      <color theme="1"/>
      <name val="Montserrat"/>
    </font>
    <font>
      <b/>
      <sz val="9"/>
      <color rgb="FF01438F"/>
      <name val="Montserrat"/>
    </font>
    <font>
      <sz val="10"/>
      <color theme="1"/>
      <name val="Verdana"/>
      <family val="2"/>
    </font>
    <font>
      <sz val="8"/>
      <name val="Calibri"/>
      <family val="2"/>
      <scheme val="minor"/>
    </font>
    <font>
      <b/>
      <sz val="16"/>
      <color theme="1" tint="4.9989318521683403E-2"/>
      <name val="Montserrat"/>
    </font>
    <font>
      <b/>
      <sz val="11"/>
      <color rgb="FF555555"/>
      <name val="Montserrat"/>
    </font>
    <font>
      <sz val="10"/>
      <color theme="3" tint="4.9989318521683403E-2"/>
      <name val="Montserrat"/>
    </font>
    <font>
      <sz val="9"/>
      <color theme="3" tint="4.9989318521683403E-2"/>
      <name val="Montserrat"/>
    </font>
    <font>
      <u/>
      <sz val="10"/>
      <color theme="3" tint="4.9989318521683403E-2"/>
      <name val="Montserrat"/>
    </font>
    <font>
      <b/>
      <sz val="12"/>
      <color rgb="FF555555"/>
      <name val="Montserrat"/>
    </font>
    <font>
      <b/>
      <sz val="11"/>
      <color rgb="FFFF0000"/>
      <name val="Montserrat"/>
    </font>
    <font>
      <sz val="9"/>
      <name val="Montserrat"/>
    </font>
    <font>
      <u/>
      <sz val="10"/>
      <color theme="10"/>
      <name val="Montserrat"/>
    </font>
    <font>
      <b/>
      <sz val="11"/>
      <color rgb="FF01438F"/>
      <name val="Montserrat"/>
    </font>
    <font>
      <b/>
      <sz val="11"/>
      <color theme="9"/>
      <name val="Montserrat"/>
    </font>
    <font>
      <b/>
      <sz val="11"/>
      <color theme="5"/>
      <name val="Montserrat"/>
    </font>
    <font>
      <b/>
      <sz val="11"/>
      <color rgb="FF7030A0"/>
      <name val="Montserrat"/>
    </font>
    <font>
      <b/>
      <sz val="11"/>
      <color theme="8"/>
      <name val="Montserrat"/>
    </font>
    <font>
      <sz val="11"/>
      <color rgb="FF00B050"/>
      <name val="Montserrat"/>
    </font>
    <font>
      <b/>
      <sz val="10"/>
      <color theme="0"/>
      <name val="Montserrat"/>
    </font>
    <font>
      <sz val="8"/>
      <color rgb="FF000000"/>
      <name val="Montserrat"/>
    </font>
    <font>
      <b/>
      <sz val="9"/>
      <name val="Montserrat"/>
    </font>
    <font>
      <b/>
      <sz val="10"/>
      <name val="Montserrat"/>
    </font>
    <font>
      <b/>
      <sz val="14"/>
      <name val="Montserrat"/>
    </font>
    <font>
      <b/>
      <sz val="16"/>
      <name val="Montserrat"/>
    </font>
    <font>
      <b/>
      <sz val="9"/>
      <color rgb="FF375623"/>
      <name val="Montserrat"/>
    </font>
    <font>
      <b/>
      <sz val="9"/>
      <color rgb="FF833C0C"/>
      <name val="Montserrat"/>
    </font>
    <font>
      <b/>
      <sz val="9"/>
      <color rgb="FF7030A0"/>
      <name val="Montserrat"/>
    </font>
    <font>
      <b/>
      <sz val="9"/>
      <color rgb="FF92D050"/>
      <name val="Montserrat"/>
    </font>
    <font>
      <b/>
      <sz val="9"/>
      <color rgb="FF00B050"/>
      <name val="Montserrat"/>
    </font>
    <font>
      <b/>
      <sz val="10"/>
      <color rgb="FF01438F"/>
      <name val="Montserrat"/>
    </font>
    <font>
      <sz val="11"/>
      <color rgb="FFFF0000"/>
      <name val="Calibri"/>
      <family val="2"/>
      <scheme val="minor"/>
    </font>
    <font>
      <b/>
      <i/>
      <sz val="9"/>
      <color theme="0"/>
      <name val="Montserrat"/>
    </font>
    <font>
      <b/>
      <sz val="8.5"/>
      <color rgb="FF01438F"/>
      <name val="Montserrat"/>
    </font>
    <font>
      <vertAlign val="subscript"/>
      <sz val="10"/>
      <color theme="1"/>
      <name val="Montserrat"/>
    </font>
    <font>
      <b/>
      <sz val="8"/>
      <name val="Montserrat"/>
    </font>
    <font>
      <b/>
      <sz val="11"/>
      <color rgb="FF00B050"/>
      <name val="Montserrat"/>
    </font>
    <font>
      <b/>
      <vertAlign val="subscript"/>
      <sz val="11"/>
      <color theme="0"/>
      <name val="Montserrat"/>
    </font>
    <font>
      <b/>
      <vertAlign val="subscript"/>
      <sz val="11"/>
      <name val="Montserrat"/>
    </font>
    <font>
      <vertAlign val="subscript"/>
      <sz val="9"/>
      <name val="Montserrat"/>
    </font>
    <font>
      <b/>
      <vertAlign val="subscript"/>
      <sz val="9"/>
      <color theme="1"/>
      <name val="Montserrat"/>
    </font>
    <font>
      <b/>
      <sz val="11"/>
      <color theme="0"/>
      <name val="Calibri"/>
      <family val="2"/>
      <scheme val="minor"/>
    </font>
    <font>
      <b/>
      <sz val="10"/>
      <color theme="0"/>
      <name val="Montserrat Light"/>
    </font>
    <font>
      <b/>
      <sz val="8"/>
      <color theme="0"/>
      <name val="Montserrat Light"/>
    </font>
    <font>
      <sz val="8"/>
      <color theme="1"/>
      <name val="Montserrat Light"/>
    </font>
    <font>
      <b/>
      <sz val="8"/>
      <name val="Montserrat Light"/>
    </font>
    <font>
      <sz val="8"/>
      <name val="Montserrat Light"/>
    </font>
    <font>
      <sz val="10"/>
      <color rgb="FF000000"/>
      <name val="Montserrat"/>
    </font>
    <font>
      <b/>
      <sz val="9"/>
      <color rgb="FF000000"/>
      <name val="Montserrat"/>
    </font>
    <font>
      <sz val="9"/>
      <color rgb="FF000000"/>
      <name val="Montserrat"/>
    </font>
    <font>
      <sz val="9"/>
      <color theme="0"/>
      <name val="Montserrat Black"/>
    </font>
    <font>
      <sz val="9"/>
      <color theme="1"/>
      <name val="Calibri"/>
      <family val="2"/>
      <scheme val="minor"/>
    </font>
    <font>
      <b/>
      <vertAlign val="superscript"/>
      <sz val="10"/>
      <color theme="0"/>
      <name val="Montserrat"/>
    </font>
    <font>
      <b/>
      <vertAlign val="superscript"/>
      <sz val="10"/>
      <name val="Montserrat"/>
    </font>
    <font>
      <sz val="11"/>
      <color theme="0"/>
      <name val="Aptos Narrow"/>
      <family val="2"/>
    </font>
    <font>
      <u/>
      <sz val="8"/>
      <color rgb="FF0070C0"/>
      <name val="Montserrat Light"/>
    </font>
    <font>
      <u/>
      <sz val="8"/>
      <color theme="10"/>
      <name val="Montserrat Light"/>
    </font>
    <font>
      <sz val="8"/>
      <color theme="1" tint="0.499984740745262"/>
      <name val="Montserrat"/>
    </font>
    <font>
      <b/>
      <sz val="8"/>
      <color theme="1" tint="0.499984740745262"/>
      <name val="Montserrat"/>
    </font>
    <font>
      <sz val="8"/>
      <color theme="1" tint="0.499984740745262"/>
      <name val="Montserrat Light"/>
    </font>
    <font>
      <vertAlign val="subscript"/>
      <sz val="8"/>
      <color theme="1" tint="0.499984740745262"/>
      <name val="Montserrat"/>
    </font>
    <font>
      <vertAlign val="superscript"/>
      <sz val="8"/>
      <color theme="1" tint="0.499984740745262"/>
      <name val="Montserrat"/>
    </font>
    <font>
      <sz val="11"/>
      <color theme="1" tint="0.499984740745262"/>
      <name val="Calibri"/>
      <family val="2"/>
      <scheme val="minor"/>
    </font>
    <font>
      <b/>
      <sz val="9"/>
      <color theme="1" tint="0.499984740745262"/>
      <name val="Montserrat"/>
    </font>
    <font>
      <b/>
      <sz val="9"/>
      <color theme="9" tint="-0.499984740745262"/>
      <name val="Montserrat"/>
    </font>
    <font>
      <b/>
      <sz val="9"/>
      <color rgb="FF01438F"/>
      <name val="Montserrat Black"/>
    </font>
    <font>
      <sz val="8"/>
      <color theme="5"/>
      <name val="Montserrat"/>
    </font>
    <font>
      <sz val="8"/>
      <color theme="0" tint="-0.34998626667073579"/>
      <name val="Montserrat"/>
    </font>
    <font>
      <sz val="8"/>
      <color rgb="FF7030A0"/>
      <name val="Montserrat"/>
    </font>
    <font>
      <sz val="8"/>
      <color rgb="FF92D050"/>
      <name val="Montserrat"/>
    </font>
    <font>
      <sz val="8"/>
      <color theme="9" tint="-0.249977111117893"/>
      <name val="Montserrat"/>
    </font>
    <font>
      <sz val="11"/>
      <color theme="0" tint="-0.34998626667073579"/>
      <name val="Calibri"/>
      <family val="2"/>
      <scheme val="minor"/>
    </font>
    <font>
      <sz val="8"/>
      <color theme="4"/>
      <name val="Montserrat"/>
    </font>
  </fonts>
  <fills count="41">
    <fill>
      <patternFill patternType="none"/>
    </fill>
    <fill>
      <patternFill patternType="gray125"/>
    </fill>
    <fill>
      <patternFill patternType="solid">
        <fgColor theme="0"/>
        <bgColor indexed="64"/>
      </patternFill>
    </fill>
    <fill>
      <patternFill patternType="solid">
        <fgColor rgb="FF5CA4DB"/>
        <bgColor indexed="64"/>
      </patternFill>
    </fill>
    <fill>
      <patternFill patternType="solid">
        <fgColor rgb="FF01438F"/>
        <bgColor indexed="64"/>
      </patternFill>
    </fill>
    <fill>
      <patternFill patternType="solid">
        <fgColor rgb="FFF1F6FC"/>
        <bgColor indexed="64"/>
      </patternFill>
    </fill>
    <fill>
      <patternFill patternType="solid">
        <fgColor rgb="FFF2F2F2"/>
        <bgColor indexed="64"/>
      </patternFill>
    </fill>
    <fill>
      <patternFill patternType="solid">
        <fgColor rgb="FF5CA4DB"/>
        <bgColor rgb="FFF2F2F2"/>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249977111117893"/>
        <bgColor rgb="FFF2F2F2"/>
      </patternFill>
    </fill>
    <fill>
      <patternFill patternType="solid">
        <fgColor theme="9" tint="-0.249977111117893"/>
        <bgColor indexed="64"/>
      </patternFill>
    </fill>
    <fill>
      <patternFill patternType="solid">
        <fgColor theme="5" tint="-0.499984740745262"/>
        <bgColor indexed="64"/>
      </patternFill>
    </fill>
    <fill>
      <patternFill patternType="solid">
        <fgColor theme="5" tint="0.39997558519241921"/>
        <bgColor indexed="64"/>
      </patternFill>
    </fill>
    <fill>
      <patternFill patternType="solid">
        <fgColor theme="5"/>
        <bgColor rgb="FFF2F2F2"/>
      </patternFill>
    </fill>
    <fill>
      <patternFill patternType="solid">
        <fgColor theme="5"/>
        <bgColor indexed="64"/>
      </patternFill>
    </fill>
    <fill>
      <patternFill patternType="solid">
        <fgColor rgb="FF7030A0"/>
        <bgColor indexed="64"/>
      </patternFill>
    </fill>
    <fill>
      <patternFill patternType="solid">
        <fgColor rgb="FFA984BE"/>
        <bgColor indexed="64"/>
      </patternFill>
    </fill>
    <fill>
      <patternFill patternType="solid">
        <fgColor rgb="FF7030A0"/>
        <bgColor rgb="FFF2F2F2"/>
      </patternFill>
    </fill>
    <fill>
      <patternFill patternType="solid">
        <fgColor theme="9"/>
        <bgColor rgb="FFF2F2F2"/>
      </patternFill>
    </fill>
    <fill>
      <patternFill patternType="solid">
        <fgColor theme="9"/>
        <bgColor indexed="64"/>
      </patternFill>
    </fill>
    <fill>
      <patternFill patternType="solid">
        <fgColor rgb="FF92D050"/>
        <bgColor indexed="64"/>
      </patternFill>
    </fill>
    <fill>
      <patternFill patternType="solid">
        <fgColor theme="4" tint="0.59999389629810485"/>
        <bgColor rgb="FFF2F2F2"/>
      </patternFill>
    </fill>
    <fill>
      <patternFill patternType="solid">
        <fgColor theme="4" tint="0.59999389629810485"/>
        <bgColor indexed="64"/>
      </patternFill>
    </fill>
    <fill>
      <patternFill patternType="solid">
        <fgColor rgb="FFC0E399"/>
        <bgColor indexed="64"/>
      </patternFill>
    </fill>
    <fill>
      <patternFill patternType="solid">
        <fgColor rgb="FF92D050"/>
        <bgColor rgb="FFF2F2F2"/>
      </patternFill>
    </fill>
    <fill>
      <patternFill patternType="solid">
        <fgColor rgb="FFBDD7EE"/>
        <bgColor indexed="64"/>
      </patternFill>
    </fill>
    <fill>
      <patternFill patternType="solid">
        <fgColor rgb="FF375623"/>
        <bgColor indexed="64"/>
      </patternFill>
    </fill>
    <fill>
      <patternFill patternType="solid">
        <fgColor rgb="FFA9D08E"/>
        <bgColor indexed="64"/>
      </patternFill>
    </fill>
    <fill>
      <patternFill patternType="solid">
        <fgColor rgb="FF833C0C"/>
        <bgColor indexed="64"/>
      </patternFill>
    </fill>
    <fill>
      <patternFill patternType="solid">
        <fgColor rgb="FFF4B084"/>
        <bgColor indexed="64"/>
      </patternFill>
    </fill>
    <fill>
      <patternFill patternType="solid">
        <fgColor rgb="FFED7D31"/>
        <bgColor rgb="FFF2F2F2"/>
      </patternFill>
    </fill>
    <fill>
      <patternFill patternType="solid">
        <fgColor theme="4" tint="0.79998168889431442"/>
        <bgColor indexed="64"/>
      </patternFill>
    </fill>
    <fill>
      <patternFill patternType="solid">
        <fgColor rgb="FF42A7C9"/>
        <bgColor indexed="64"/>
      </patternFill>
    </fill>
    <fill>
      <patternFill patternType="solid">
        <fgColor rgb="FF389BBA"/>
        <bgColor indexed="64"/>
      </patternFill>
    </fill>
    <fill>
      <patternFill patternType="solid">
        <fgColor rgb="FF276E84"/>
        <bgColor indexed="64"/>
      </patternFill>
    </fill>
    <fill>
      <patternFill patternType="solid">
        <fgColor theme="4" tint="0.39997558519241921"/>
        <bgColor indexed="64"/>
      </patternFill>
    </fill>
    <fill>
      <patternFill patternType="solid">
        <fgColor theme="2" tint="-0.14999847407452621"/>
        <bgColor indexed="64"/>
      </patternFill>
    </fill>
    <fill>
      <patternFill patternType="solid">
        <fgColor theme="4"/>
        <bgColor indexed="64"/>
      </patternFill>
    </fill>
  </fills>
  <borders count="46">
    <border>
      <left/>
      <right/>
      <top/>
      <bottom/>
      <diagonal/>
    </border>
    <border>
      <left/>
      <right/>
      <top/>
      <bottom style="thick">
        <color theme="5"/>
      </bottom>
      <diagonal/>
    </border>
    <border>
      <left/>
      <right/>
      <top style="thin">
        <color rgb="FF002060"/>
      </top>
      <bottom style="thin">
        <color rgb="FF002060"/>
      </bottom>
      <diagonal/>
    </border>
    <border>
      <left/>
      <right/>
      <top style="hair">
        <color rgb="FF7F7F7F"/>
      </top>
      <bottom style="hair">
        <color rgb="FF7F7F7F"/>
      </bottom>
      <diagonal/>
    </border>
    <border>
      <left/>
      <right/>
      <top/>
      <bottom style="hair">
        <color rgb="FF7F7F7F"/>
      </bottom>
      <diagonal/>
    </border>
    <border>
      <left/>
      <right/>
      <top/>
      <bottom style="thin">
        <color rgb="FF002060"/>
      </bottom>
      <diagonal/>
    </border>
    <border>
      <left/>
      <right/>
      <top/>
      <bottom style="thick">
        <color rgb="FF01438F"/>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bottom style="hair">
        <color rgb="FF7F7F7F"/>
      </bottom>
      <diagonal/>
    </border>
    <border>
      <left style="thin">
        <color theme="0"/>
      </left>
      <right style="thin">
        <color theme="0"/>
      </right>
      <top style="hair">
        <color rgb="FF7F7F7F"/>
      </top>
      <bottom style="hair">
        <color rgb="FF7F7F7F"/>
      </bottom>
      <diagonal/>
    </border>
    <border>
      <left/>
      <right style="thin">
        <color theme="0"/>
      </right>
      <top/>
      <bottom style="hair">
        <color rgb="FF7F7F7F"/>
      </bottom>
      <diagonal/>
    </border>
    <border>
      <left/>
      <right style="thin">
        <color theme="0"/>
      </right>
      <top style="hair">
        <color rgb="FF7F7F7F"/>
      </top>
      <bottom style="hair">
        <color rgb="FF7F7F7F"/>
      </bottom>
      <diagonal/>
    </border>
    <border>
      <left style="thin">
        <color theme="0"/>
      </left>
      <right style="thin">
        <color theme="0"/>
      </right>
      <top style="thin">
        <color theme="0"/>
      </top>
      <bottom style="hair">
        <color rgb="FF7F7F7F"/>
      </bottom>
      <diagonal/>
    </border>
    <border>
      <left/>
      <right/>
      <top style="thin">
        <color theme="0"/>
      </top>
      <bottom style="hair">
        <color rgb="FF7F7F7F"/>
      </bottom>
      <diagonal/>
    </border>
    <border>
      <left/>
      <right style="dashed">
        <color indexed="64"/>
      </right>
      <top/>
      <bottom style="hair">
        <color rgb="FF7F7F7F"/>
      </bottom>
      <diagonal/>
    </border>
    <border>
      <left style="thin">
        <color theme="0"/>
      </left>
      <right style="dashed">
        <color indexed="64"/>
      </right>
      <top/>
      <bottom style="hair">
        <color rgb="FF7F7F7F"/>
      </bottom>
      <diagonal/>
    </border>
    <border>
      <left/>
      <right/>
      <top style="hair">
        <color rgb="FF7F7F7F"/>
      </top>
      <bottom/>
      <diagonal/>
    </border>
    <border>
      <left/>
      <right/>
      <top style="thin">
        <color theme="0"/>
      </top>
      <bottom style="dashed">
        <color indexed="64"/>
      </bottom>
      <diagonal/>
    </border>
    <border>
      <left/>
      <right style="dashed">
        <color indexed="64"/>
      </right>
      <top style="thin">
        <color theme="0"/>
      </top>
      <bottom style="dashed">
        <color indexed="64"/>
      </bottom>
      <diagonal/>
    </border>
    <border>
      <left style="dashed">
        <color indexed="64"/>
      </left>
      <right/>
      <top style="thin">
        <color theme="0"/>
      </top>
      <bottom style="dashed">
        <color indexed="64"/>
      </bottom>
      <diagonal/>
    </border>
    <border>
      <left style="thin">
        <color theme="0"/>
      </left>
      <right/>
      <top/>
      <bottom style="hair">
        <color rgb="FF7F7F7F"/>
      </bottom>
      <diagonal/>
    </border>
    <border>
      <left style="thin">
        <color theme="0"/>
      </left>
      <right/>
      <top style="hair">
        <color rgb="FF7F7F7F"/>
      </top>
      <bottom style="hair">
        <color rgb="FF7F7F7F"/>
      </bottom>
      <diagonal/>
    </border>
    <border>
      <left style="thin">
        <color theme="0"/>
      </left>
      <right style="dashed">
        <color indexed="64"/>
      </right>
      <top style="dashed">
        <color indexed="64"/>
      </top>
      <bottom style="hair">
        <color rgb="FF7F7F7F"/>
      </bottom>
      <diagonal/>
    </border>
    <border>
      <left/>
      <right style="dashed">
        <color indexed="64"/>
      </right>
      <top style="dashed">
        <color indexed="64"/>
      </top>
      <bottom style="hair">
        <color rgb="FF7F7F7F"/>
      </bottom>
      <diagonal/>
    </border>
    <border>
      <left style="thin">
        <color theme="0"/>
      </left>
      <right/>
      <top/>
      <bottom/>
      <diagonal/>
    </border>
    <border>
      <left style="thin">
        <color theme="0"/>
      </left>
      <right/>
      <top/>
      <bottom style="thin">
        <color theme="0"/>
      </bottom>
      <diagonal/>
    </border>
    <border>
      <left style="thin">
        <color theme="0"/>
      </left>
      <right/>
      <top style="dashed">
        <color indexed="64"/>
      </top>
      <bottom style="hair">
        <color rgb="FF7F7F7F"/>
      </bottom>
      <diagonal/>
    </border>
    <border>
      <left style="dashed">
        <color rgb="FF7F7F7F"/>
      </left>
      <right style="thin">
        <color theme="0"/>
      </right>
      <top/>
      <bottom/>
      <diagonal/>
    </border>
    <border>
      <left style="thin">
        <color theme="0"/>
      </left>
      <right style="dashed">
        <color rgb="FF7F7F7F"/>
      </right>
      <top/>
      <bottom/>
      <diagonal/>
    </border>
    <border>
      <left style="dashed">
        <color rgb="FF7F7F7F"/>
      </left>
      <right style="thin">
        <color theme="0"/>
      </right>
      <top/>
      <bottom style="thin">
        <color theme="0"/>
      </bottom>
      <diagonal/>
    </border>
    <border>
      <left style="thin">
        <color theme="0"/>
      </left>
      <right style="dashed">
        <color rgb="FF7F7F7F"/>
      </right>
      <top/>
      <bottom style="thin">
        <color theme="0"/>
      </bottom>
      <diagonal/>
    </border>
    <border>
      <left style="dashed">
        <color rgb="FF7F7F7F"/>
      </left>
      <right/>
      <top style="thin">
        <color theme="0"/>
      </top>
      <bottom style="dashed">
        <color indexed="64"/>
      </bottom>
      <diagonal/>
    </border>
    <border>
      <left/>
      <right style="dashed">
        <color rgb="FF7F7F7F"/>
      </right>
      <top style="thin">
        <color theme="0"/>
      </top>
      <bottom style="dashed">
        <color indexed="64"/>
      </bottom>
      <diagonal/>
    </border>
    <border>
      <left style="dashed">
        <color rgb="FF7F7F7F"/>
      </left>
      <right style="thin">
        <color theme="0"/>
      </right>
      <top/>
      <bottom style="hair">
        <color rgb="FF7F7F7F"/>
      </bottom>
      <diagonal/>
    </border>
    <border>
      <left style="thin">
        <color theme="0"/>
      </left>
      <right style="dashed">
        <color rgb="FF7F7F7F"/>
      </right>
      <top style="dashed">
        <color indexed="64"/>
      </top>
      <bottom style="hair">
        <color rgb="FF7F7F7F"/>
      </bottom>
      <diagonal/>
    </border>
    <border>
      <left style="thin">
        <color theme="0"/>
      </left>
      <right style="dashed">
        <color rgb="FF7F7F7F"/>
      </right>
      <top/>
      <bottom style="hair">
        <color rgb="FF7F7F7F"/>
      </bottom>
      <diagonal/>
    </border>
    <border>
      <left style="thin">
        <color theme="0"/>
      </left>
      <right style="thin">
        <color theme="0"/>
      </right>
      <top style="thin">
        <color theme="0"/>
      </top>
      <bottom style="hair">
        <color indexed="64"/>
      </bottom>
      <diagonal/>
    </border>
    <border>
      <left style="thin">
        <color theme="0"/>
      </left>
      <right style="thin">
        <color theme="0"/>
      </right>
      <top style="hair">
        <color indexed="64"/>
      </top>
      <bottom style="hair">
        <color rgb="FF7F7F7F"/>
      </bottom>
      <diagonal/>
    </border>
    <border>
      <left/>
      <right/>
      <top style="dashed">
        <color indexed="64"/>
      </top>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s>
  <cellStyleXfs count="9">
    <xf numFmtId="0" fontId="0" fillId="0" borderId="0"/>
    <xf numFmtId="44" fontId="5" fillId="0" borderId="0" applyFont="0" applyFill="0" applyBorder="0" applyAlignment="0" applyProtection="0"/>
    <xf numFmtId="0" fontId="7" fillId="0" borderId="0">
      <alignment horizontal="right"/>
    </xf>
    <xf numFmtId="0" fontId="8" fillId="0" borderId="1" applyFill="0" applyProtection="0">
      <alignment horizontal="left"/>
    </xf>
    <xf numFmtId="0" fontId="9" fillId="0" borderId="0" applyNumberFormat="0" applyFill="0" applyBorder="0" applyAlignment="0" applyProtection="0"/>
    <xf numFmtId="0" fontId="4" fillId="0" borderId="0"/>
    <xf numFmtId="0" fontId="9" fillId="0" borderId="0" applyNumberFormat="0" applyFill="0" applyBorder="0" applyAlignment="0" applyProtection="0"/>
    <xf numFmtId="9" fontId="12" fillId="0" borderId="0" applyFont="0" applyFill="0" applyBorder="0" applyAlignment="0" applyProtection="0"/>
    <xf numFmtId="0" fontId="2" fillId="0" borderId="0"/>
  </cellStyleXfs>
  <cellXfs count="455">
    <xf numFmtId="0" fontId="0" fillId="0" borderId="0" xfId="0"/>
    <xf numFmtId="0" fontId="0" fillId="0" borderId="0" xfId="0" applyAlignment="1">
      <alignment wrapText="1"/>
    </xf>
    <xf numFmtId="44" fontId="0" fillId="0" borderId="0" xfId="1" applyFont="1"/>
    <xf numFmtId="0" fontId="10" fillId="0" borderId="0" xfId="0" applyFont="1"/>
    <xf numFmtId="0" fontId="0" fillId="0" borderId="0" xfId="0" applyAlignment="1">
      <alignment horizontal="center" vertical="center"/>
    </xf>
    <xf numFmtId="0" fontId="3" fillId="0" borderId="0" xfId="0" applyFont="1" applyAlignment="1">
      <alignment horizontal="left" vertical="center" wrapText="1"/>
    </xf>
    <xf numFmtId="0" fontId="13" fillId="0" borderId="0" xfId="0" applyFont="1"/>
    <xf numFmtId="0" fontId="16" fillId="4" borderId="0" xfId="0" applyFont="1" applyFill="1"/>
    <xf numFmtId="0" fontId="17" fillId="4" borderId="0" xfId="0" applyFont="1" applyFill="1"/>
    <xf numFmtId="0" fontId="13" fillId="8" borderId="0" xfId="0" applyFont="1" applyFill="1"/>
    <xf numFmtId="0" fontId="18" fillId="8" borderId="0" xfId="0" applyFont="1" applyFill="1"/>
    <xf numFmtId="0" fontId="19" fillId="0" borderId="0" xfId="0" applyFont="1"/>
    <xf numFmtId="0" fontId="20" fillId="0" borderId="0" xfId="0" applyFont="1"/>
    <xf numFmtId="0" fontId="23" fillId="8" borderId="0" xfId="0" applyFont="1" applyFill="1"/>
    <xf numFmtId="0" fontId="22" fillId="0" borderId="0" xfId="5" applyFont="1" applyAlignment="1">
      <alignment horizontal="right" vertical="center"/>
    </xf>
    <xf numFmtId="0" fontId="25" fillId="0" borderId="0" xfId="0" applyFont="1"/>
    <xf numFmtId="0" fontId="14" fillId="0" borderId="0" xfId="0" applyFont="1"/>
    <xf numFmtId="0" fontId="26" fillId="4" borderId="0" xfId="0" applyFont="1" applyFill="1"/>
    <xf numFmtId="0" fontId="13" fillId="3" borderId="0" xfId="0" applyFont="1" applyFill="1"/>
    <xf numFmtId="0" fontId="14" fillId="0" borderId="14" xfId="5" applyFont="1" applyBorder="1" applyAlignment="1">
      <alignment vertical="center"/>
    </xf>
    <xf numFmtId="3" fontId="14" fillId="0" borderId="12" xfId="5" applyNumberFormat="1" applyFont="1" applyBorder="1" applyAlignment="1">
      <alignment horizontal="center" vertical="center"/>
    </xf>
    <xf numFmtId="3" fontId="14" fillId="0" borderId="4" xfId="5" applyNumberFormat="1" applyFont="1" applyBorder="1" applyAlignment="1">
      <alignment horizontal="center" vertical="center"/>
    </xf>
    <xf numFmtId="0" fontId="14" fillId="0" borderId="15" xfId="5" applyFont="1" applyBorder="1" applyAlignment="1">
      <alignment vertical="center"/>
    </xf>
    <xf numFmtId="3" fontId="14" fillId="0" borderId="13" xfId="5" applyNumberFormat="1" applyFont="1" applyBorder="1" applyAlignment="1">
      <alignment horizontal="center" vertical="center"/>
    </xf>
    <xf numFmtId="3" fontId="14" fillId="0" borderId="3" xfId="5" applyNumberFormat="1" applyFont="1" applyBorder="1" applyAlignment="1">
      <alignment horizontal="center" vertical="center"/>
    </xf>
    <xf numFmtId="0" fontId="15" fillId="6" borderId="4" xfId="5" applyFont="1" applyFill="1" applyBorder="1" applyAlignment="1">
      <alignment vertical="center"/>
    </xf>
    <xf numFmtId="3" fontId="15" fillId="6" borderId="4" xfId="5" applyNumberFormat="1" applyFont="1" applyFill="1" applyBorder="1" applyAlignment="1">
      <alignment horizontal="center" vertical="center"/>
    </xf>
    <xf numFmtId="3" fontId="14" fillId="0" borderId="14" xfId="5" applyNumberFormat="1" applyFont="1" applyBorder="1" applyAlignment="1">
      <alignment horizontal="center" vertical="center"/>
    </xf>
    <xf numFmtId="3" fontId="14" fillId="0" borderId="24" xfId="5" applyNumberFormat="1" applyFont="1" applyBorder="1" applyAlignment="1">
      <alignment horizontal="center" vertical="center"/>
    </xf>
    <xf numFmtId="0" fontId="14" fillId="0" borderId="4" xfId="5" applyFont="1" applyBorder="1" applyAlignment="1">
      <alignment vertical="center"/>
    </xf>
    <xf numFmtId="0" fontId="14" fillId="0" borderId="3" xfId="5" applyFont="1" applyBorder="1" applyAlignment="1">
      <alignment vertical="center"/>
    </xf>
    <xf numFmtId="0" fontId="15" fillId="6" borderId="3" xfId="5" applyFont="1" applyFill="1" applyBorder="1" applyAlignment="1">
      <alignment vertical="center"/>
    </xf>
    <xf numFmtId="3" fontId="14" fillId="0" borderId="16" xfId="5" applyNumberFormat="1" applyFont="1" applyBorder="1" applyAlignment="1">
      <alignment horizontal="center" vertical="center"/>
    </xf>
    <xf numFmtId="0" fontId="15" fillId="0" borderId="17" xfId="5" applyFont="1" applyBorder="1" applyAlignment="1">
      <alignment vertical="center"/>
    </xf>
    <xf numFmtId="3" fontId="14" fillId="5" borderId="12" xfId="5" applyNumberFormat="1" applyFont="1" applyFill="1" applyBorder="1" applyAlignment="1">
      <alignment horizontal="center" vertical="center"/>
    </xf>
    <xf numFmtId="3" fontId="14" fillId="5" borderId="14" xfId="5" applyNumberFormat="1" applyFont="1" applyFill="1" applyBorder="1" applyAlignment="1">
      <alignment horizontal="center" vertical="center"/>
    </xf>
    <xf numFmtId="3" fontId="14" fillId="5" borderId="26" xfId="5" applyNumberFormat="1" applyFont="1" applyFill="1" applyBorder="1" applyAlignment="1">
      <alignment horizontal="center" vertical="center"/>
    </xf>
    <xf numFmtId="3" fontId="14" fillId="5" borderId="4" xfId="5" applyNumberFormat="1" applyFont="1" applyFill="1" applyBorder="1" applyAlignment="1">
      <alignment horizontal="center" vertical="center"/>
    </xf>
    <xf numFmtId="3" fontId="14" fillId="5" borderId="19" xfId="5" applyNumberFormat="1" applyFont="1" applyFill="1" applyBorder="1" applyAlignment="1">
      <alignment horizontal="center" vertical="center"/>
    </xf>
    <xf numFmtId="0" fontId="15" fillId="0" borderId="14" xfId="5" applyFont="1" applyBorder="1" applyAlignment="1">
      <alignment vertical="center"/>
    </xf>
    <xf numFmtId="3" fontId="15" fillId="0" borderId="12" xfId="5" applyNumberFormat="1" applyFont="1" applyBorder="1" applyAlignment="1">
      <alignment horizontal="center" vertical="center"/>
    </xf>
    <xf numFmtId="9" fontId="15" fillId="0" borderId="12" xfId="7" applyFont="1" applyBorder="1" applyAlignment="1">
      <alignment horizontal="center" vertical="center"/>
    </xf>
    <xf numFmtId="0" fontId="32" fillId="5" borderId="21" xfId="5" applyFont="1" applyFill="1" applyBorder="1" applyAlignment="1">
      <alignment vertical="center"/>
    </xf>
    <xf numFmtId="3" fontId="32" fillId="5" borderId="21" xfId="5" applyNumberFormat="1" applyFont="1" applyFill="1" applyBorder="1" applyAlignment="1">
      <alignment horizontal="center" vertical="center"/>
    </xf>
    <xf numFmtId="4" fontId="14" fillId="0" borderId="14" xfId="5" applyNumberFormat="1" applyFont="1" applyBorder="1" applyAlignment="1">
      <alignment horizontal="center" vertical="center"/>
    </xf>
    <xf numFmtId="3" fontId="14" fillId="0" borderId="15" xfId="5" applyNumberFormat="1" applyFont="1" applyBorder="1" applyAlignment="1">
      <alignment horizontal="center" vertical="center"/>
    </xf>
    <xf numFmtId="3" fontId="14" fillId="0" borderId="25" xfId="5" applyNumberFormat="1" applyFont="1" applyBorder="1" applyAlignment="1">
      <alignment horizontal="center" vertical="center"/>
    </xf>
    <xf numFmtId="0" fontId="14" fillId="0" borderId="0" xfId="5" applyFont="1" applyAlignment="1">
      <alignment horizontal="right" vertical="center"/>
    </xf>
    <xf numFmtId="0" fontId="16" fillId="10" borderId="0" xfId="0" applyFont="1" applyFill="1"/>
    <xf numFmtId="0" fontId="26" fillId="10" borderId="0" xfId="0" applyFont="1" applyFill="1"/>
    <xf numFmtId="0" fontId="13" fillId="11" borderId="0" xfId="0" applyFont="1" applyFill="1"/>
    <xf numFmtId="0" fontId="18" fillId="11" borderId="0" xfId="0" applyFont="1" applyFill="1"/>
    <xf numFmtId="0" fontId="23" fillId="11" borderId="0" xfId="0" applyFont="1" applyFill="1"/>
    <xf numFmtId="0" fontId="17" fillId="10" borderId="0" xfId="0" applyFont="1" applyFill="1"/>
    <xf numFmtId="0" fontId="16" fillId="14" borderId="0" xfId="0" applyFont="1" applyFill="1"/>
    <xf numFmtId="0" fontId="26" fillId="14" borderId="0" xfId="0" applyFont="1" applyFill="1"/>
    <xf numFmtId="0" fontId="13" fillId="15" borderId="0" xfId="0" applyFont="1" applyFill="1"/>
    <xf numFmtId="0" fontId="18" fillId="15" borderId="0" xfId="0" applyFont="1" applyFill="1"/>
    <xf numFmtId="0" fontId="23" fillId="15" borderId="0" xfId="0" applyFont="1" applyFill="1"/>
    <xf numFmtId="0" fontId="17" fillId="14" borderId="0" xfId="0" applyFont="1" applyFill="1"/>
    <xf numFmtId="3" fontId="33" fillId="0" borderId="0" xfId="0" applyNumberFormat="1" applyFont="1" applyAlignment="1">
      <alignment vertical="center"/>
    </xf>
    <xf numFmtId="3" fontId="13" fillId="0" borderId="0" xfId="0" applyNumberFormat="1" applyFont="1"/>
    <xf numFmtId="4" fontId="15" fillId="0" borderId="14" xfId="5" applyNumberFormat="1" applyFont="1" applyBorder="1" applyAlignment="1">
      <alignment horizontal="center" vertical="center"/>
    </xf>
    <xf numFmtId="4" fontId="15" fillId="0" borderId="24" xfId="5" applyNumberFormat="1" applyFont="1" applyBorder="1" applyAlignment="1">
      <alignment horizontal="center" vertical="center"/>
    </xf>
    <xf numFmtId="4" fontId="15" fillId="0" borderId="12" xfId="5" applyNumberFormat="1" applyFont="1" applyBorder="1" applyAlignment="1">
      <alignment horizontal="center" vertical="center"/>
    </xf>
    <xf numFmtId="9" fontId="14" fillId="0" borderId="13" xfId="7" applyFont="1" applyBorder="1" applyAlignment="1">
      <alignment horizontal="center" vertical="center"/>
    </xf>
    <xf numFmtId="9" fontId="14" fillId="0" borderId="3" xfId="7" applyFont="1" applyBorder="1" applyAlignment="1">
      <alignment horizontal="center" vertical="center"/>
    </xf>
    <xf numFmtId="0" fontId="16" fillId="18" borderId="0" xfId="0" applyFont="1" applyFill="1"/>
    <xf numFmtId="0" fontId="26" fillId="18" borderId="0" xfId="0" applyFont="1" applyFill="1"/>
    <xf numFmtId="0" fontId="13" fillId="19" borderId="0" xfId="0" applyFont="1" applyFill="1"/>
    <xf numFmtId="0" fontId="23" fillId="19" borderId="0" xfId="0" applyFont="1" applyFill="1"/>
    <xf numFmtId="0" fontId="17" fillId="18" borderId="0" xfId="0" applyFont="1" applyFill="1"/>
    <xf numFmtId="9" fontId="14" fillId="0" borderId="12" xfId="7" applyFont="1" applyBorder="1" applyAlignment="1">
      <alignment horizontal="center" vertical="center"/>
    </xf>
    <xf numFmtId="9" fontId="14" fillId="0" borderId="14" xfId="7" applyFont="1" applyBorder="1" applyAlignment="1">
      <alignment horizontal="center" vertical="center"/>
    </xf>
    <xf numFmtId="9" fontId="14" fillId="0" borderId="24" xfId="7" applyFont="1" applyBorder="1" applyAlignment="1">
      <alignment horizontal="center" vertical="center"/>
    </xf>
    <xf numFmtId="3" fontId="15" fillId="0" borderId="14" xfId="5" applyNumberFormat="1" applyFont="1" applyBorder="1" applyAlignment="1">
      <alignment horizontal="center" vertical="center"/>
    </xf>
    <xf numFmtId="3" fontId="15" fillId="0" borderId="24" xfId="5" applyNumberFormat="1" applyFont="1" applyBorder="1" applyAlignment="1">
      <alignment horizontal="center" vertical="center"/>
    </xf>
    <xf numFmtId="0" fontId="35" fillId="0" borderId="0" xfId="0" applyFont="1"/>
    <xf numFmtId="0" fontId="36" fillId="0" borderId="6" xfId="3" applyFont="1" applyFill="1" applyBorder="1">
      <alignment horizontal="left"/>
    </xf>
    <xf numFmtId="0" fontId="36" fillId="0" borderId="6" xfId="3" applyFont="1" applyFill="1" applyBorder="1" applyAlignment="1">
      <alignment horizontal="center"/>
    </xf>
    <xf numFmtId="0" fontId="13" fillId="0" borderId="6" xfId="0" applyFont="1" applyBorder="1"/>
    <xf numFmtId="0" fontId="36" fillId="0" borderId="0" xfId="3" applyFont="1" applyFill="1" applyBorder="1" applyAlignment="1">
      <alignment horizontal="center"/>
    </xf>
    <xf numFmtId="0" fontId="36" fillId="0" borderId="0" xfId="3" applyFont="1" applyBorder="1" applyAlignment="1">
      <alignment horizontal="center"/>
    </xf>
    <xf numFmtId="0" fontId="37" fillId="0" borderId="5" xfId="0" applyFont="1" applyBorder="1"/>
    <xf numFmtId="0" fontId="13" fillId="0" borderId="5" xfId="0" applyFont="1" applyBorder="1"/>
    <xf numFmtId="0" fontId="38" fillId="0" borderId="5" xfId="0" applyFont="1" applyBorder="1"/>
    <xf numFmtId="0" fontId="39" fillId="0" borderId="5" xfId="4" applyFont="1" applyBorder="1" applyAlignment="1">
      <alignment horizontal="center"/>
    </xf>
    <xf numFmtId="0" fontId="37" fillId="0" borderId="0" xfId="0" applyFont="1" applyAlignment="1">
      <alignment horizontal="center"/>
    </xf>
    <xf numFmtId="0" fontId="39" fillId="0" borderId="0" xfId="4" applyFont="1" applyBorder="1" applyAlignment="1">
      <alignment horizontal="center"/>
    </xf>
    <xf numFmtId="0" fontId="37" fillId="0" borderId="2" xfId="0" applyFont="1" applyBorder="1"/>
    <xf numFmtId="0" fontId="13" fillId="0" borderId="2" xfId="0" applyFont="1" applyBorder="1"/>
    <xf numFmtId="0" fontId="38" fillId="0" borderId="2" xfId="0" applyFont="1" applyBorder="1"/>
    <xf numFmtId="0" fontId="37" fillId="0" borderId="2" xfId="0" applyFont="1" applyBorder="1" applyAlignment="1">
      <alignment horizontal="center"/>
    </xf>
    <xf numFmtId="0" fontId="40" fillId="0" borderId="6" xfId="3" applyFont="1" applyFill="1" applyBorder="1">
      <alignment horizontal="left"/>
    </xf>
    <xf numFmtId="0" fontId="41" fillId="0" borderId="6" xfId="3" applyFont="1" applyFill="1" applyBorder="1" applyAlignment="1">
      <alignment horizontal="center"/>
    </xf>
    <xf numFmtId="0" fontId="22" fillId="5" borderId="5" xfId="0" applyFont="1" applyFill="1" applyBorder="1"/>
    <xf numFmtId="0" fontId="13" fillId="5" borderId="5" xfId="0" applyFont="1" applyFill="1" applyBorder="1"/>
    <xf numFmtId="0" fontId="22" fillId="0" borderId="2" xfId="0" applyFont="1" applyBorder="1"/>
    <xf numFmtId="0" fontId="22" fillId="5" borderId="2" xfId="0" applyFont="1" applyFill="1" applyBorder="1"/>
    <xf numFmtId="0" fontId="13" fillId="5" borderId="2" xfId="0" applyFont="1" applyFill="1" applyBorder="1"/>
    <xf numFmtId="0" fontId="19" fillId="0" borderId="0" xfId="0" applyFont="1" applyAlignment="1">
      <alignment vertical="center"/>
    </xf>
    <xf numFmtId="0" fontId="16" fillId="13" borderId="0" xfId="0" applyFont="1" applyFill="1"/>
    <xf numFmtId="0" fontId="26" fillId="13" borderId="0" xfId="0" applyFont="1" applyFill="1"/>
    <xf numFmtId="0" fontId="23" fillId="9" borderId="0" xfId="0" applyFont="1" applyFill="1"/>
    <xf numFmtId="0" fontId="18" fillId="9" borderId="0" xfId="0" applyFont="1" applyFill="1"/>
    <xf numFmtId="3" fontId="42" fillId="0" borderId="12" xfId="5" applyNumberFormat="1" applyFont="1" applyBorder="1" applyAlignment="1">
      <alignment horizontal="center" vertical="center"/>
    </xf>
    <xf numFmtId="0" fontId="16" fillId="22" borderId="0" xfId="0" applyFont="1" applyFill="1"/>
    <xf numFmtId="0" fontId="17" fillId="22" borderId="0" xfId="0" applyFont="1" applyFill="1"/>
    <xf numFmtId="0" fontId="13" fillId="9" borderId="0" xfId="0" applyFont="1" applyFill="1"/>
    <xf numFmtId="0" fontId="19" fillId="0" borderId="0" xfId="0" applyFont="1" applyAlignment="1">
      <alignment wrapText="1"/>
    </xf>
    <xf numFmtId="0" fontId="14" fillId="0" borderId="12" xfId="5" applyFont="1" applyBorder="1" applyAlignment="1">
      <alignment horizontal="center" vertical="center"/>
    </xf>
    <xf numFmtId="1" fontId="14" fillId="0" borderId="14" xfId="5" applyNumberFormat="1" applyFont="1" applyBorder="1" applyAlignment="1">
      <alignment horizontal="center" vertical="center"/>
    </xf>
    <xf numFmtId="1" fontId="14" fillId="0" borderId="24" xfId="5" applyNumberFormat="1" applyFont="1" applyBorder="1" applyAlignment="1">
      <alignment horizontal="center" vertical="center"/>
    </xf>
    <xf numFmtId="1" fontId="14" fillId="0" borderId="16" xfId="5" applyNumberFormat="1" applyFont="1" applyBorder="1" applyAlignment="1">
      <alignment horizontal="center" vertical="center"/>
    </xf>
    <xf numFmtId="0" fontId="14" fillId="0" borderId="16" xfId="5" applyFont="1" applyBorder="1" applyAlignment="1">
      <alignment horizontal="center" vertical="center"/>
    </xf>
    <xf numFmtId="0" fontId="14" fillId="0" borderId="14" xfId="5" applyFont="1" applyBorder="1" applyAlignment="1">
      <alignment horizontal="center" vertical="center"/>
    </xf>
    <xf numFmtId="0" fontId="14" fillId="0" borderId="24" xfId="5" applyFont="1" applyBorder="1" applyAlignment="1">
      <alignment horizontal="center" vertical="center"/>
    </xf>
    <xf numFmtId="0" fontId="14" fillId="0" borderId="13" xfId="5" applyFont="1" applyBorder="1" applyAlignment="1">
      <alignment horizontal="center" vertical="center"/>
    </xf>
    <xf numFmtId="1" fontId="13" fillId="0" borderId="0" xfId="0" applyNumberFormat="1" applyFont="1"/>
    <xf numFmtId="0" fontId="14" fillId="0" borderId="15" xfId="5" applyFont="1" applyBorder="1" applyAlignment="1">
      <alignment horizontal="center" vertical="center"/>
    </xf>
    <xf numFmtId="0" fontId="14" fillId="0" borderId="25" xfId="5" applyFont="1" applyBorder="1" applyAlignment="1">
      <alignment horizontal="center" vertical="center"/>
    </xf>
    <xf numFmtId="0" fontId="24" fillId="0" borderId="2" xfId="0" applyFont="1" applyBorder="1" applyAlignment="1">
      <alignment horizontal="left" indent="1"/>
    </xf>
    <xf numFmtId="0" fontId="22" fillId="0" borderId="2" xfId="0" applyFont="1" applyBorder="1" applyAlignment="1">
      <alignment horizontal="left" indent="2"/>
    </xf>
    <xf numFmtId="0" fontId="22" fillId="0" borderId="2" xfId="0" applyFont="1" applyBorder="1" applyAlignment="1">
      <alignment horizontal="left" indent="3"/>
    </xf>
    <xf numFmtId="0" fontId="22" fillId="0" borderId="5" xfId="0" applyFont="1" applyBorder="1" applyAlignment="1">
      <alignment horizontal="left" indent="2"/>
    </xf>
    <xf numFmtId="0" fontId="43" fillId="0" borderId="6" xfId="4" quotePrefix="1" applyFont="1" applyFill="1" applyBorder="1" applyAlignment="1">
      <alignment horizontal="center"/>
    </xf>
    <xf numFmtId="0" fontId="44" fillId="5" borderId="2" xfId="0" applyFont="1" applyFill="1" applyBorder="1"/>
    <xf numFmtId="0" fontId="45" fillId="5" borderId="2" xfId="0" applyFont="1" applyFill="1" applyBorder="1"/>
    <xf numFmtId="0" fontId="47" fillId="5" borderId="2" xfId="0" applyFont="1" applyFill="1" applyBorder="1"/>
    <xf numFmtId="0" fontId="48" fillId="5" borderId="2" xfId="0" applyFont="1" applyFill="1" applyBorder="1"/>
    <xf numFmtId="3" fontId="15" fillId="0" borderId="12" xfId="5" applyNumberFormat="1" applyFont="1" applyBorder="1" applyAlignment="1">
      <alignment horizontal="right" vertical="center"/>
    </xf>
    <xf numFmtId="9" fontId="15" fillId="0" borderId="12" xfId="7" applyFont="1" applyBorder="1" applyAlignment="1">
      <alignment horizontal="right" vertical="center"/>
    </xf>
    <xf numFmtId="0" fontId="49" fillId="0" borderId="0" xfId="0" applyFont="1"/>
    <xf numFmtId="0" fontId="51" fillId="0" borderId="0" xfId="0" applyFont="1" applyAlignment="1">
      <alignment horizontal="left" vertical="center"/>
    </xf>
    <xf numFmtId="0" fontId="51" fillId="0" borderId="0" xfId="0" applyFont="1" applyAlignment="1">
      <alignment vertical="center" wrapText="1"/>
    </xf>
    <xf numFmtId="0" fontId="27" fillId="3" borderId="0" xfId="0" applyFont="1" applyFill="1"/>
    <xf numFmtId="0" fontId="23" fillId="3" borderId="0" xfId="0" applyFont="1" applyFill="1"/>
    <xf numFmtId="0" fontId="21" fillId="3" borderId="0" xfId="0" applyFont="1" applyFill="1"/>
    <xf numFmtId="0" fontId="0" fillId="25" borderId="0" xfId="0" applyFill="1" applyAlignment="1">
      <alignment horizontal="center" vertical="center"/>
    </xf>
    <xf numFmtId="0" fontId="53" fillId="25" borderId="0" xfId="0" applyFont="1" applyFill="1"/>
    <xf numFmtId="0" fontId="6" fillId="25" borderId="0" xfId="0" applyFont="1" applyFill="1" applyAlignment="1">
      <alignment horizontal="center" vertical="center"/>
    </xf>
    <xf numFmtId="3" fontId="14" fillId="5" borderId="30" xfId="5" applyNumberFormat="1" applyFont="1" applyFill="1" applyBorder="1" applyAlignment="1">
      <alignment horizontal="center" vertical="center"/>
    </xf>
    <xf numFmtId="3" fontId="14" fillId="5" borderId="24" xfId="5" applyNumberFormat="1" applyFont="1" applyFill="1" applyBorder="1" applyAlignment="1">
      <alignment horizontal="center" vertical="center"/>
    </xf>
    <xf numFmtId="0" fontId="51" fillId="0" borderId="0" xfId="0" applyFont="1" applyAlignment="1">
      <alignment vertical="top" wrapText="1"/>
    </xf>
    <xf numFmtId="0" fontId="27" fillId="19" borderId="0" xfId="0" applyFont="1" applyFill="1"/>
    <xf numFmtId="0" fontId="16" fillId="23" borderId="0" xfId="0" applyFont="1" applyFill="1"/>
    <xf numFmtId="0" fontId="13" fillId="26" borderId="0" xfId="0" applyFont="1" applyFill="1"/>
    <xf numFmtId="0" fontId="18" fillId="26" borderId="0" xfId="0" applyFont="1" applyFill="1"/>
    <xf numFmtId="0" fontId="54" fillId="23" borderId="0" xfId="0" applyFont="1" applyFill="1"/>
    <xf numFmtId="0" fontId="23" fillId="26" borderId="0" xfId="0" applyFont="1" applyFill="1"/>
    <xf numFmtId="0" fontId="21" fillId="26" borderId="0" xfId="0" applyFont="1" applyFill="1"/>
    <xf numFmtId="0" fontId="55" fillId="23" borderId="0" xfId="0" applyFont="1" applyFill="1"/>
    <xf numFmtId="0" fontId="46" fillId="5" borderId="2" xfId="0" applyFont="1" applyFill="1" applyBorder="1" applyAlignment="1">
      <alignment horizontal="left"/>
    </xf>
    <xf numFmtId="0" fontId="16" fillId="29" borderId="0" xfId="0" applyFont="1" applyFill="1"/>
    <xf numFmtId="0" fontId="13" fillId="30" borderId="0" xfId="0" applyFont="1" applyFill="1"/>
    <xf numFmtId="0" fontId="56" fillId="5" borderId="21" xfId="5" applyFont="1" applyFill="1" applyBorder="1" applyAlignment="1">
      <alignment vertical="center"/>
    </xf>
    <xf numFmtId="3" fontId="56" fillId="5" borderId="21" xfId="5" applyNumberFormat="1" applyFont="1" applyFill="1" applyBorder="1" applyAlignment="1">
      <alignment horizontal="center" vertical="center"/>
    </xf>
    <xf numFmtId="0" fontId="16" fillId="31" borderId="0" xfId="0" applyFont="1" applyFill="1"/>
    <xf numFmtId="0" fontId="13" fillId="32" borderId="0" xfId="0" applyFont="1" applyFill="1"/>
    <xf numFmtId="0" fontId="57" fillId="5" borderId="21" xfId="5" applyFont="1" applyFill="1" applyBorder="1" applyAlignment="1">
      <alignment vertical="center"/>
    </xf>
    <xf numFmtId="3" fontId="57" fillId="5" borderId="21" xfId="5" applyNumberFormat="1" applyFont="1" applyFill="1" applyBorder="1" applyAlignment="1">
      <alignment horizontal="center" vertical="center"/>
    </xf>
    <xf numFmtId="0" fontId="58" fillId="5" borderId="21" xfId="5" applyFont="1" applyFill="1" applyBorder="1" applyAlignment="1">
      <alignment vertical="center"/>
    </xf>
    <xf numFmtId="3" fontId="58" fillId="5" borderId="21" xfId="5" applyNumberFormat="1" applyFont="1" applyFill="1" applyBorder="1" applyAlignment="1">
      <alignment horizontal="center" vertical="center"/>
    </xf>
    <xf numFmtId="3" fontId="59" fillId="5" borderId="21" xfId="5" applyNumberFormat="1" applyFont="1" applyFill="1" applyBorder="1" applyAlignment="1">
      <alignment horizontal="center" vertical="center"/>
    </xf>
    <xf numFmtId="0" fontId="60" fillId="5" borderId="21" xfId="5" applyFont="1" applyFill="1" applyBorder="1" applyAlignment="1">
      <alignment vertical="center"/>
    </xf>
    <xf numFmtId="3" fontId="60" fillId="5" borderId="21" xfId="5" applyNumberFormat="1" applyFont="1" applyFill="1" applyBorder="1" applyAlignment="1">
      <alignment horizontal="center" vertical="center"/>
    </xf>
    <xf numFmtId="3" fontId="14" fillId="0" borderId="12" xfId="5" applyNumberFormat="1" applyFont="1" applyBorder="1" applyAlignment="1">
      <alignment horizontal="right" vertical="center"/>
    </xf>
    <xf numFmtId="3" fontId="14" fillId="0" borderId="14" xfId="5" applyNumberFormat="1" applyFont="1" applyBorder="1" applyAlignment="1">
      <alignment horizontal="right" vertical="center"/>
    </xf>
    <xf numFmtId="9" fontId="14" fillId="0" borderId="13" xfId="7" applyFont="1" applyFill="1" applyBorder="1" applyAlignment="1">
      <alignment horizontal="center" vertical="center"/>
    </xf>
    <xf numFmtId="9" fontId="14" fillId="0" borderId="3" xfId="7" applyFont="1" applyFill="1" applyBorder="1" applyAlignment="1">
      <alignment horizontal="center" vertical="center"/>
    </xf>
    <xf numFmtId="4" fontId="14" fillId="0" borderId="12" xfId="5" applyNumberFormat="1" applyFont="1" applyBorder="1" applyAlignment="1">
      <alignment horizontal="center" vertical="center"/>
    </xf>
    <xf numFmtId="3" fontId="14" fillId="0" borderId="27" xfId="5" applyNumberFormat="1" applyFont="1" applyBorder="1" applyAlignment="1">
      <alignment horizontal="center" vertical="center"/>
    </xf>
    <xf numFmtId="3" fontId="14" fillId="0" borderId="18" xfId="5" applyNumberFormat="1" applyFont="1" applyBorder="1" applyAlignment="1">
      <alignment horizontal="center" vertical="center"/>
    </xf>
    <xf numFmtId="3" fontId="14" fillId="0" borderId="37" xfId="5" applyNumberFormat="1" applyFont="1" applyBorder="1" applyAlignment="1">
      <alignment horizontal="center" vertical="center"/>
    </xf>
    <xf numFmtId="3" fontId="14" fillId="0" borderId="38" xfId="5" applyNumberFormat="1" applyFont="1" applyBorder="1" applyAlignment="1">
      <alignment horizontal="center" vertical="center"/>
    </xf>
    <xf numFmtId="3" fontId="14" fillId="0" borderId="39" xfId="5" applyNumberFormat="1" applyFont="1" applyBorder="1" applyAlignment="1">
      <alignment horizontal="center" vertical="center"/>
    </xf>
    <xf numFmtId="0" fontId="44" fillId="5" borderId="5" xfId="0" applyFont="1" applyFill="1" applyBorder="1"/>
    <xf numFmtId="165" fontId="14" fillId="0" borderId="14" xfId="5" applyNumberFormat="1" applyFont="1" applyBorder="1" applyAlignment="1">
      <alignment horizontal="center" vertical="center"/>
    </xf>
    <xf numFmtId="0" fontId="44" fillId="0" borderId="0" xfId="0" applyFont="1"/>
    <xf numFmtId="0" fontId="64" fillId="0" borderId="0" xfId="2" applyFont="1" applyAlignment="1">
      <alignment horizontal="right" vertical="center"/>
    </xf>
    <xf numFmtId="0" fontId="21" fillId="13" borderId="0" xfId="0" applyFont="1" applyFill="1"/>
    <xf numFmtId="0" fontId="27" fillId="13" borderId="0" xfId="0" applyFont="1" applyFill="1"/>
    <xf numFmtId="0" fontId="53" fillId="11" borderId="0" xfId="0" applyFont="1" applyFill="1"/>
    <xf numFmtId="0" fontId="6" fillId="11" borderId="0" xfId="0" applyFont="1" applyFill="1" applyAlignment="1">
      <alignment horizontal="center" vertical="center"/>
    </xf>
    <xf numFmtId="0" fontId="62" fillId="0" borderId="0" xfId="0" applyFont="1"/>
    <xf numFmtId="0" fontId="22" fillId="0" borderId="0" xfId="0" applyFont="1"/>
    <xf numFmtId="4" fontId="15" fillId="0" borderId="41" xfId="5" applyNumberFormat="1" applyFont="1" applyBorder="1" applyAlignment="1">
      <alignment horizontal="center" vertical="center"/>
    </xf>
    <xf numFmtId="0" fontId="42" fillId="0" borderId="14" xfId="5" applyFont="1" applyBorder="1" applyAlignment="1">
      <alignment vertical="center"/>
    </xf>
    <xf numFmtId="4" fontId="14" fillId="0" borderId="24" xfId="5" applyNumberFormat="1" applyFont="1" applyBorder="1" applyAlignment="1">
      <alignment horizontal="center" vertical="center"/>
    </xf>
    <xf numFmtId="2" fontId="14" fillId="0" borderId="14" xfId="5" applyNumberFormat="1" applyFont="1" applyBorder="1" applyAlignment="1">
      <alignment horizontal="center" vertical="center"/>
    </xf>
    <xf numFmtId="0" fontId="14" fillId="0" borderId="40" xfId="5" applyFont="1" applyBorder="1" applyAlignment="1">
      <alignment horizontal="center" vertical="center"/>
    </xf>
    <xf numFmtId="4" fontId="14" fillId="0" borderId="11" xfId="5" applyNumberFormat="1" applyFont="1" applyBorder="1" applyAlignment="1">
      <alignment horizontal="center" vertical="center"/>
    </xf>
    <xf numFmtId="0" fontId="43" fillId="0" borderId="2" xfId="4" applyFont="1" applyBorder="1" applyAlignment="1">
      <alignment horizontal="right"/>
    </xf>
    <xf numFmtId="0" fontId="43" fillId="0" borderId="2" xfId="4" quotePrefix="1" applyFont="1" applyBorder="1" applyAlignment="1">
      <alignment horizontal="right"/>
    </xf>
    <xf numFmtId="0" fontId="13" fillId="0" borderId="0" xfId="0" applyFont="1" applyAlignment="1">
      <alignment horizontal="right"/>
    </xf>
    <xf numFmtId="0" fontId="43" fillId="0" borderId="6" xfId="4" quotePrefix="1" applyFont="1" applyFill="1" applyBorder="1" applyAlignment="1">
      <alignment horizontal="right"/>
    </xf>
    <xf numFmtId="0" fontId="22" fillId="0" borderId="0" xfId="0" applyFont="1" applyAlignment="1">
      <alignment horizontal="right"/>
    </xf>
    <xf numFmtId="0" fontId="43" fillId="5" borderId="2" xfId="4" applyFont="1" applyFill="1" applyBorder="1" applyAlignment="1">
      <alignment horizontal="right"/>
    </xf>
    <xf numFmtId="0" fontId="43" fillId="0" borderId="5" xfId="4" applyFont="1" applyBorder="1" applyAlignment="1">
      <alignment horizontal="right"/>
    </xf>
    <xf numFmtId="0" fontId="43" fillId="5" borderId="5" xfId="4" applyFont="1" applyFill="1" applyBorder="1" applyAlignment="1">
      <alignment horizontal="right"/>
    </xf>
    <xf numFmtId="0" fontId="43" fillId="5" borderId="5" xfId="4" quotePrefix="1" applyFont="1" applyFill="1" applyBorder="1" applyAlignment="1">
      <alignment horizontal="right"/>
    </xf>
    <xf numFmtId="0" fontId="67" fillId="5" borderId="2" xfId="0" applyFont="1" applyFill="1" applyBorder="1"/>
    <xf numFmtId="164" fontId="15" fillId="0" borderId="12" xfId="7" applyNumberFormat="1" applyFont="1" applyBorder="1" applyAlignment="1">
      <alignment horizontal="right" vertical="center"/>
    </xf>
    <xf numFmtId="3" fontId="32" fillId="5" borderId="21" xfId="5" applyNumberFormat="1" applyFont="1" applyFill="1" applyBorder="1" applyAlignment="1">
      <alignment horizontal="right" vertical="center"/>
    </xf>
    <xf numFmtId="0" fontId="39" fillId="0" borderId="2" xfId="4" applyFont="1" applyBorder="1" applyAlignment="1">
      <alignment horizontal="center"/>
    </xf>
    <xf numFmtId="0" fontId="15" fillId="0" borderId="15" xfId="5" applyFont="1" applyBorder="1" applyAlignment="1">
      <alignment vertical="center"/>
    </xf>
    <xf numFmtId="3" fontId="15" fillId="5" borderId="12" xfId="5" applyNumberFormat="1" applyFont="1" applyFill="1" applyBorder="1" applyAlignment="1">
      <alignment horizontal="center" vertical="center"/>
    </xf>
    <xf numFmtId="3" fontId="15" fillId="5" borderId="19" xfId="5" applyNumberFormat="1" applyFont="1" applyFill="1" applyBorder="1" applyAlignment="1">
      <alignment horizontal="center" vertical="center"/>
    </xf>
    <xf numFmtId="3" fontId="15" fillId="0" borderId="4" xfId="5" applyNumberFormat="1" applyFont="1" applyBorder="1" applyAlignment="1">
      <alignment horizontal="center" vertical="center"/>
    </xf>
    <xf numFmtId="3" fontId="15" fillId="0" borderId="18" xfId="5" applyNumberFormat="1" applyFont="1" applyBorder="1" applyAlignment="1">
      <alignment horizontal="center" vertical="center"/>
    </xf>
    <xf numFmtId="3" fontId="15" fillId="5" borderId="4" xfId="5" applyNumberFormat="1" applyFont="1" applyFill="1" applyBorder="1" applyAlignment="1">
      <alignment horizontal="center" vertical="center"/>
    </xf>
    <xf numFmtId="0" fontId="0" fillId="0" borderId="0" xfId="0" applyAlignment="1">
      <alignment horizontal="center"/>
    </xf>
    <xf numFmtId="0" fontId="24" fillId="0" borderId="0" xfId="0" applyFont="1" applyAlignment="1">
      <alignment horizontal="center" vertical="center"/>
    </xf>
    <xf numFmtId="0" fontId="50" fillId="4" borderId="0" xfId="0" applyFont="1" applyFill="1" applyAlignment="1">
      <alignment horizontal="center" vertical="center" wrapText="1"/>
    </xf>
    <xf numFmtId="0" fontId="73" fillId="3" borderId="0" xfId="0" applyFont="1" applyFill="1" applyAlignment="1">
      <alignment vertical="center"/>
    </xf>
    <xf numFmtId="0" fontId="75" fillId="0" borderId="0" xfId="0" applyFont="1" applyAlignment="1">
      <alignment horizontal="left" vertical="center" wrapText="1"/>
    </xf>
    <xf numFmtId="0" fontId="11" fillId="0" borderId="0" xfId="0" applyFont="1" applyAlignment="1">
      <alignment wrapText="1"/>
    </xf>
    <xf numFmtId="0" fontId="75" fillId="0" borderId="43" xfId="0" applyFont="1" applyBorder="1" applyAlignment="1">
      <alignment horizontal="left" vertical="center" wrapText="1"/>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75" fillId="0" borderId="44" xfId="0" applyFont="1" applyBorder="1" applyAlignment="1">
      <alignment horizontal="left" vertical="center" wrapText="1"/>
    </xf>
    <xf numFmtId="0" fontId="73" fillId="3" borderId="0" xfId="0" applyFont="1" applyFill="1" applyAlignment="1">
      <alignment vertical="center" wrapText="1"/>
    </xf>
    <xf numFmtId="0" fontId="24" fillId="34" borderId="43" xfId="0" applyFont="1" applyFill="1" applyBorder="1" applyAlignment="1">
      <alignment horizontal="center" vertical="center"/>
    </xf>
    <xf numFmtId="0" fontId="75" fillId="34" borderId="43" xfId="0" applyFont="1" applyFill="1" applyBorder="1" applyAlignment="1">
      <alignment horizontal="left" vertical="center" wrapText="1"/>
    </xf>
    <xf numFmtId="0" fontId="24" fillId="34" borderId="0" xfId="0" applyFont="1" applyFill="1" applyAlignment="1">
      <alignment horizontal="center" vertical="center"/>
    </xf>
    <xf numFmtId="0" fontId="75" fillId="34" borderId="0" xfId="0" applyFont="1" applyFill="1" applyAlignment="1">
      <alignment horizontal="left" vertical="center" wrapText="1"/>
    </xf>
    <xf numFmtId="0" fontId="24" fillId="34" borderId="44" xfId="0" applyFont="1" applyFill="1" applyBorder="1" applyAlignment="1">
      <alignment horizontal="center" vertical="center"/>
    </xf>
    <xf numFmtId="0" fontId="75" fillId="34" borderId="44" xfId="0" applyFont="1" applyFill="1" applyBorder="1" applyAlignment="1">
      <alignment horizontal="left" vertical="center" wrapText="1"/>
    </xf>
    <xf numFmtId="0" fontId="53" fillId="34" borderId="0" xfId="0" applyFont="1" applyFill="1" applyAlignment="1">
      <alignment horizontal="center" vertical="center"/>
    </xf>
    <xf numFmtId="0" fontId="77" fillId="34" borderId="0" xfId="0" applyFont="1" applyFill="1" applyAlignment="1">
      <alignment horizontal="left" vertical="center" wrapText="1"/>
    </xf>
    <xf numFmtId="0" fontId="75" fillId="0" borderId="44" xfId="0" applyFont="1" applyBorder="1" applyAlignment="1">
      <alignment horizontal="center" vertical="center" wrapText="1"/>
    </xf>
    <xf numFmtId="0" fontId="75" fillId="0" borderId="44" xfId="0" applyFont="1" applyBorder="1" applyAlignment="1">
      <alignment horizontal="center" vertical="center"/>
    </xf>
    <xf numFmtId="0" fontId="75" fillId="34" borderId="43" xfId="0" applyFont="1" applyFill="1" applyBorder="1" applyAlignment="1">
      <alignment horizontal="center" vertical="center" wrapText="1"/>
    </xf>
    <xf numFmtId="0" fontId="75" fillId="0" borderId="43" xfId="0" applyFont="1" applyBorder="1" applyAlignment="1">
      <alignment horizontal="center" vertical="center" wrapText="1"/>
    </xf>
    <xf numFmtId="0" fontId="75" fillId="34" borderId="0" xfId="0" applyFont="1" applyFill="1" applyAlignment="1">
      <alignment horizontal="center" vertical="center" wrapText="1"/>
    </xf>
    <xf numFmtId="0" fontId="75" fillId="34" borderId="0" xfId="0" applyFont="1" applyFill="1" applyAlignment="1">
      <alignment horizontal="center" vertical="center"/>
    </xf>
    <xf numFmtId="0" fontId="74" fillId="3" borderId="0" xfId="0" applyFont="1" applyFill="1" applyAlignment="1">
      <alignment vertical="center" wrapText="1"/>
    </xf>
    <xf numFmtId="0" fontId="74" fillId="3" borderId="0" xfId="0" applyFont="1" applyFill="1" applyAlignment="1">
      <alignment vertical="center"/>
    </xf>
    <xf numFmtId="0" fontId="75" fillId="34" borderId="44" xfId="0" applyFont="1" applyFill="1" applyBorder="1" applyAlignment="1">
      <alignment horizontal="center" vertical="center" wrapText="1"/>
    </xf>
    <xf numFmtId="0" fontId="75" fillId="0" borderId="0" xfId="0" applyFont="1" applyAlignment="1">
      <alignment horizontal="center" vertical="center" wrapText="1"/>
    </xf>
    <xf numFmtId="0" fontId="75" fillId="0" borderId="0" xfId="0" applyFont="1" applyAlignment="1">
      <alignment horizontal="center" vertical="center"/>
    </xf>
    <xf numFmtId="0" fontId="76" fillId="3" borderId="0" xfId="0" applyFont="1" applyFill="1" applyAlignment="1">
      <alignment vertical="center" wrapText="1"/>
    </xf>
    <xf numFmtId="0" fontId="76" fillId="3" borderId="0" xfId="0" applyFont="1" applyFill="1" applyAlignment="1">
      <alignment vertical="center"/>
    </xf>
    <xf numFmtId="0" fontId="24" fillId="34" borderId="45" xfId="0" applyFont="1" applyFill="1" applyBorder="1" applyAlignment="1">
      <alignment horizontal="center" vertical="center"/>
    </xf>
    <xf numFmtId="0" fontId="75" fillId="34" borderId="45" xfId="0" applyFont="1" applyFill="1" applyBorder="1" applyAlignment="1">
      <alignment horizontal="left" vertical="center" wrapText="1"/>
    </xf>
    <xf numFmtId="0" fontId="75" fillId="34" borderId="45" xfId="0" applyFont="1" applyFill="1" applyBorder="1" applyAlignment="1">
      <alignment horizontal="center" vertical="center" wrapText="1"/>
    </xf>
    <xf numFmtId="0" fontId="75" fillId="34" borderId="45" xfId="0" applyFont="1" applyFill="1" applyBorder="1" applyAlignment="1">
      <alignment horizontal="center" vertical="center"/>
    </xf>
    <xf numFmtId="0" fontId="50" fillId="3" borderId="0" xfId="0" applyFont="1" applyFill="1" applyAlignment="1">
      <alignment horizontal="left" vertical="center" indent="1"/>
    </xf>
    <xf numFmtId="0" fontId="53" fillId="0" borderId="44" xfId="0" applyFont="1" applyBorder="1" applyAlignment="1">
      <alignment horizontal="center" vertical="center"/>
    </xf>
    <xf numFmtId="0" fontId="53" fillId="34" borderId="43" xfId="0" applyFont="1" applyFill="1" applyBorder="1" applyAlignment="1">
      <alignment horizontal="center" vertical="center"/>
    </xf>
    <xf numFmtId="0" fontId="53" fillId="34" borderId="44" xfId="0" applyFont="1" applyFill="1" applyBorder="1" applyAlignment="1">
      <alignment horizontal="center" vertical="center"/>
    </xf>
    <xf numFmtId="0" fontId="53" fillId="0" borderId="0" xfId="0" applyFont="1" applyAlignment="1">
      <alignment horizontal="center" vertical="center"/>
    </xf>
    <xf numFmtId="0" fontId="1" fillId="0" borderId="0" xfId="0" applyFont="1" applyAlignment="1">
      <alignment wrapText="1"/>
    </xf>
    <xf numFmtId="0" fontId="19" fillId="0" borderId="0" xfId="0" applyFont="1" applyAlignment="1">
      <alignment horizontal="center"/>
    </xf>
    <xf numFmtId="0" fontId="80" fillId="0" borderId="0" xfId="0" applyFont="1" applyAlignment="1">
      <alignment vertical="center"/>
    </xf>
    <xf numFmtId="0" fontId="82" fillId="0" borderId="0" xfId="0" applyFont="1"/>
    <xf numFmtId="0" fontId="72" fillId="39" borderId="0" xfId="0" applyFont="1" applyFill="1" applyAlignment="1">
      <alignment horizontal="center"/>
    </xf>
    <xf numFmtId="0" fontId="0" fillId="2" borderId="0" xfId="0" applyFill="1" applyAlignment="1">
      <alignment horizontal="center" vertical="center"/>
    </xf>
    <xf numFmtId="0" fontId="0" fillId="2" borderId="0" xfId="0" applyFill="1"/>
    <xf numFmtId="0" fontId="6" fillId="2" borderId="0" xfId="0" applyFont="1" applyFill="1" applyAlignment="1">
      <alignment horizontal="center" vertical="center"/>
    </xf>
    <xf numFmtId="0" fontId="80" fillId="2" borderId="0" xfId="0" applyFont="1" applyFill="1" applyAlignment="1">
      <alignment vertical="center"/>
    </xf>
    <xf numFmtId="0" fontId="51" fillId="0" borderId="0" xfId="0" applyFont="1" applyAlignment="1">
      <alignment horizontal="left" vertical="center" wrapText="1"/>
    </xf>
    <xf numFmtId="0" fontId="50" fillId="37" borderId="0" xfId="0" applyFont="1" applyFill="1" applyAlignment="1">
      <alignment horizontal="center" vertical="center"/>
    </xf>
    <xf numFmtId="0" fontId="51" fillId="0" borderId="0" xfId="0" applyFont="1" applyAlignment="1">
      <alignment horizontal="left" vertical="top" wrapText="1"/>
    </xf>
    <xf numFmtId="0" fontId="77" fillId="0" borderId="44" xfId="0" applyFont="1" applyBorder="1" applyAlignment="1">
      <alignment horizontal="center" vertical="center" wrapText="1"/>
    </xf>
    <xf numFmtId="0" fontId="86" fillId="0" borderId="44" xfId="0" applyFont="1" applyBorder="1" applyAlignment="1">
      <alignment horizontal="center" vertical="center" wrapText="1"/>
    </xf>
    <xf numFmtId="0" fontId="87" fillId="0" borderId="44" xfId="4" applyFont="1" applyBorder="1" applyAlignment="1">
      <alignment horizontal="center" vertical="center" wrapText="1"/>
    </xf>
    <xf numFmtId="0" fontId="87" fillId="34" borderId="44" xfId="4" applyFont="1" applyFill="1" applyBorder="1" applyAlignment="1">
      <alignment horizontal="center" vertical="center" wrapText="1"/>
    </xf>
    <xf numFmtId="0" fontId="77" fillId="34" borderId="44" xfId="0" applyFont="1" applyFill="1" applyBorder="1" applyAlignment="1">
      <alignment horizontal="center" vertical="center" wrapText="1"/>
    </xf>
    <xf numFmtId="0" fontId="86" fillId="34" borderId="45" xfId="0" applyFont="1" applyFill="1" applyBorder="1" applyAlignment="1">
      <alignment horizontal="center" vertical="center" wrapText="1"/>
    </xf>
    <xf numFmtId="0" fontId="87" fillId="34" borderId="0" xfId="4" applyFont="1" applyFill="1" applyBorder="1" applyAlignment="1">
      <alignment horizontal="center" vertical="center" wrapText="1"/>
    </xf>
    <xf numFmtId="0" fontId="87" fillId="0" borderId="45" xfId="4" applyFont="1" applyBorder="1" applyAlignment="1">
      <alignment horizontal="center" vertical="center" wrapText="1"/>
    </xf>
    <xf numFmtId="0" fontId="87" fillId="0" borderId="0" xfId="4" applyFont="1" applyBorder="1" applyAlignment="1">
      <alignment horizontal="center" vertical="center" wrapText="1"/>
    </xf>
    <xf numFmtId="0" fontId="87" fillId="34" borderId="45" xfId="4" applyFont="1" applyFill="1" applyBorder="1" applyAlignment="1">
      <alignment horizontal="center" vertical="center" wrapText="1"/>
    </xf>
    <xf numFmtId="0" fontId="43" fillId="0" borderId="2" xfId="4" applyFont="1" applyFill="1" applyBorder="1" applyAlignment="1">
      <alignment horizontal="right"/>
    </xf>
    <xf numFmtId="0" fontId="90" fillId="0" borderId="0" xfId="0" applyFont="1" applyAlignment="1">
      <alignment horizontal="left"/>
    </xf>
    <xf numFmtId="0" fontId="89" fillId="0" borderId="0" xfId="0" applyFont="1" applyAlignment="1">
      <alignment horizontal="left"/>
    </xf>
    <xf numFmtId="0" fontId="89" fillId="0" borderId="0" xfId="0" applyFont="1"/>
    <xf numFmtId="0" fontId="88" fillId="0" borderId="0" xfId="0" applyFont="1"/>
    <xf numFmtId="0" fontId="53" fillId="0" borderId="0" xfId="0" applyFont="1"/>
    <xf numFmtId="0" fontId="22" fillId="0" borderId="0" xfId="0" applyFont="1" applyAlignment="1">
      <alignment vertical="center" wrapText="1"/>
    </xf>
    <xf numFmtId="0" fontId="72" fillId="0" borderId="0" xfId="0" applyFont="1" applyAlignment="1">
      <alignment horizontal="center"/>
    </xf>
    <xf numFmtId="0" fontId="85" fillId="0" borderId="0" xfId="0" applyFont="1" applyAlignment="1">
      <alignment horizontal="center"/>
    </xf>
    <xf numFmtId="0" fontId="51" fillId="0" borderId="0" xfId="0" applyFont="1" applyAlignment="1">
      <alignment vertical="center"/>
    </xf>
    <xf numFmtId="0" fontId="14" fillId="0" borderId="0" xfId="0" applyFont="1" applyAlignment="1">
      <alignment horizontal="center"/>
    </xf>
    <xf numFmtId="0" fontId="6" fillId="0" borderId="0" xfId="0" applyFont="1" applyAlignment="1">
      <alignment horizontal="center" vertical="center"/>
    </xf>
    <xf numFmtId="0" fontId="14" fillId="0" borderId="0" xfId="0" applyFont="1" applyAlignment="1">
      <alignment vertical="top" wrapText="1"/>
    </xf>
    <xf numFmtId="0" fontId="20" fillId="0" borderId="0" xfId="0" applyFont="1" applyAlignment="1">
      <alignment vertical="center" wrapText="1"/>
    </xf>
    <xf numFmtId="0" fontId="66" fillId="0" borderId="0" xfId="0" applyFont="1" applyAlignment="1">
      <alignment vertical="top" wrapText="1"/>
    </xf>
    <xf numFmtId="0" fontId="85" fillId="40" borderId="0" xfId="0" applyFont="1" applyFill="1" applyAlignment="1">
      <alignment horizontal="center"/>
    </xf>
    <xf numFmtId="0" fontId="19" fillId="0" borderId="0" xfId="0" applyFont="1" applyAlignment="1">
      <alignment vertical="center" wrapText="1"/>
    </xf>
    <xf numFmtId="0" fontId="50" fillId="0" borderId="0" xfId="0" applyFont="1"/>
    <xf numFmtId="0" fontId="94" fillId="0" borderId="0" xfId="0" applyFont="1"/>
    <xf numFmtId="0" fontId="80" fillId="38" borderId="0" xfId="0" applyFont="1" applyFill="1" applyAlignment="1">
      <alignment horizontal="center" vertical="center"/>
    </xf>
    <xf numFmtId="0" fontId="14" fillId="25" borderId="0" xfId="0" applyFont="1" applyFill="1" applyAlignment="1">
      <alignment horizontal="center"/>
    </xf>
    <xf numFmtId="0" fontId="14" fillId="34" borderId="0" xfId="0" applyFont="1" applyFill="1" applyAlignment="1">
      <alignment horizontal="center"/>
    </xf>
    <xf numFmtId="0" fontId="97" fillId="0" borderId="0" xfId="0" applyFont="1" applyAlignment="1">
      <alignment horizontal="center"/>
    </xf>
    <xf numFmtId="0" fontId="98" fillId="0" borderId="0" xfId="0" applyFont="1" applyAlignment="1">
      <alignment horizontal="center"/>
    </xf>
    <xf numFmtId="0" fontId="99" fillId="0" borderId="0" xfId="0" applyFont="1" applyAlignment="1">
      <alignment horizontal="center"/>
    </xf>
    <xf numFmtId="0" fontId="100" fillId="0" borderId="0" xfId="0" applyFont="1" applyAlignment="1">
      <alignment horizontal="center"/>
    </xf>
    <xf numFmtId="0" fontId="101" fillId="0" borderId="0" xfId="0" applyFont="1" applyAlignment="1">
      <alignment horizontal="center"/>
    </xf>
    <xf numFmtId="0" fontId="102" fillId="0" borderId="0" xfId="0" applyFont="1"/>
    <xf numFmtId="0" fontId="103" fillId="0" borderId="0" xfId="0" applyFont="1" applyAlignment="1">
      <alignment horizontal="center"/>
    </xf>
    <xf numFmtId="0" fontId="80" fillId="0" borderId="0" xfId="0" applyFont="1" applyAlignment="1">
      <alignment horizontal="left" vertical="center"/>
    </xf>
    <xf numFmtId="164" fontId="0" fillId="0" borderId="0" xfId="7" applyNumberFormat="1" applyFont="1"/>
    <xf numFmtId="0" fontId="19" fillId="0" borderId="0" xfId="0" applyFont="1" applyAlignment="1">
      <alignment horizontal="left"/>
    </xf>
    <xf numFmtId="0" fontId="89" fillId="0" borderId="20" xfId="0" applyFont="1" applyBorder="1" applyAlignment="1">
      <alignment horizontal="left" wrapText="1"/>
    </xf>
    <xf numFmtId="0" fontId="89" fillId="0" borderId="20" xfId="0" applyFont="1" applyBorder="1" applyAlignment="1">
      <alignment horizontal="left" vertical="top" wrapText="1"/>
    </xf>
    <xf numFmtId="0" fontId="20" fillId="0" borderId="20" xfId="0" applyFont="1" applyBorder="1" applyAlignment="1">
      <alignment horizontal="left" wrapText="1"/>
    </xf>
    <xf numFmtId="0" fontId="89" fillId="0" borderId="42" xfId="0" applyFont="1" applyBorder="1" applyAlignment="1">
      <alignment horizontal="left" wrapText="1"/>
    </xf>
    <xf numFmtId="0" fontId="88" fillId="0" borderId="42" xfId="0" applyFont="1" applyBorder="1" applyAlignment="1">
      <alignment horizontal="left" wrapText="1"/>
    </xf>
    <xf numFmtId="0" fontId="89" fillId="0" borderId="20" xfId="0" applyFont="1" applyBorder="1" applyAlignment="1">
      <alignment horizontal="left" vertical="center" wrapText="1"/>
    </xf>
    <xf numFmtId="0" fontId="89" fillId="0" borderId="42" xfId="0" applyFont="1" applyBorder="1" applyAlignment="1">
      <alignment horizontal="left" vertical="top" wrapText="1"/>
    </xf>
    <xf numFmtId="0" fontId="88" fillId="0" borderId="20" xfId="0" applyFont="1" applyBorder="1" applyAlignment="1">
      <alignment horizontal="left" vertical="center" wrapText="1"/>
    </xf>
    <xf numFmtId="0" fontId="88" fillId="0" borderId="20" xfId="0" applyFont="1" applyBorder="1" applyAlignment="1">
      <alignment horizontal="left" wrapText="1"/>
    </xf>
    <xf numFmtId="0" fontId="52" fillId="24" borderId="7" xfId="5" applyFont="1" applyFill="1" applyBorder="1" applyAlignment="1">
      <alignment horizontal="center" vertical="center" wrapText="1"/>
    </xf>
    <xf numFmtId="0" fontId="52" fillId="24" borderId="9" xfId="5" applyFont="1" applyFill="1" applyBorder="1" applyAlignment="1">
      <alignment horizontal="center" vertical="center" wrapText="1"/>
    </xf>
    <xf numFmtId="0" fontId="52" fillId="24" borderId="7" xfId="5" applyFont="1" applyFill="1" applyBorder="1" applyAlignment="1">
      <alignment horizontal="center" vertical="center"/>
    </xf>
    <xf numFmtId="0" fontId="42" fillId="25" borderId="9" xfId="5" applyFont="1" applyFill="1" applyBorder="1"/>
    <xf numFmtId="0" fontId="52" fillId="24" borderId="11" xfId="5" applyFont="1" applyFill="1" applyBorder="1" applyAlignment="1">
      <alignment horizontal="center" vertical="center"/>
    </xf>
    <xf numFmtId="0" fontId="42" fillId="25" borderId="10" xfId="5" applyFont="1" applyFill="1" applyBorder="1"/>
    <xf numFmtId="0" fontId="15" fillId="24" borderId="0" xfId="5" applyFont="1" applyFill="1" applyAlignment="1">
      <alignment horizontal="center" vertical="center"/>
    </xf>
    <xf numFmtId="0" fontId="15" fillId="24" borderId="8" xfId="5" applyFont="1" applyFill="1" applyBorder="1" applyAlignment="1">
      <alignment horizontal="center" vertical="center"/>
    </xf>
    <xf numFmtId="0" fontId="52" fillId="24" borderId="10" xfId="5" applyFont="1" applyFill="1" applyBorder="1" applyAlignment="1">
      <alignment horizontal="center" vertical="center"/>
    </xf>
    <xf numFmtId="0" fontId="52" fillId="24" borderId="0" xfId="5" applyFont="1" applyFill="1" applyAlignment="1">
      <alignment horizontal="center" vertical="center"/>
    </xf>
    <xf numFmtId="0" fontId="52" fillId="24" borderId="8" xfId="5" applyFont="1" applyFill="1" applyBorder="1" applyAlignment="1">
      <alignment horizontal="center" vertical="center"/>
    </xf>
    <xf numFmtId="0" fontId="15" fillId="24" borderId="7" xfId="5" applyFont="1" applyFill="1" applyBorder="1" applyAlignment="1">
      <alignment horizontal="center" vertical="center" wrapText="1"/>
    </xf>
    <xf numFmtId="0" fontId="15" fillId="24" borderId="9" xfId="5" applyFont="1" applyFill="1" applyBorder="1" applyAlignment="1">
      <alignment horizontal="center" vertical="center" wrapText="1"/>
    </xf>
    <xf numFmtId="0" fontId="19" fillId="0" borderId="0" xfId="0" applyFont="1" applyAlignment="1">
      <alignment horizontal="left" vertical="center" wrapText="1"/>
    </xf>
    <xf numFmtId="0" fontId="28" fillId="12" borderId="7" xfId="5" applyFont="1" applyFill="1" applyBorder="1" applyAlignment="1">
      <alignment horizontal="center" vertical="center" wrapText="1"/>
    </xf>
    <xf numFmtId="0" fontId="28" fillId="12" borderId="9" xfId="5" applyFont="1" applyFill="1" applyBorder="1" applyAlignment="1">
      <alignment horizontal="center" vertical="center" wrapText="1"/>
    </xf>
    <xf numFmtId="0" fontId="28" fillId="12" borderId="7" xfId="5" applyFont="1" applyFill="1" applyBorder="1" applyAlignment="1">
      <alignment horizontal="center" vertical="center"/>
    </xf>
    <xf numFmtId="0" fontId="29" fillId="13" borderId="9" xfId="5" applyFont="1" applyFill="1" applyBorder="1"/>
    <xf numFmtId="0" fontId="28" fillId="12" borderId="11" xfId="5" applyFont="1" applyFill="1" applyBorder="1" applyAlignment="1">
      <alignment horizontal="center" vertical="center"/>
    </xf>
    <xf numFmtId="0" fontId="29" fillId="13" borderId="10" xfId="5" applyFont="1" applyFill="1" applyBorder="1"/>
    <xf numFmtId="0" fontId="28" fillId="16" borderId="7" xfId="5" applyFont="1" applyFill="1" applyBorder="1" applyAlignment="1">
      <alignment horizontal="center" vertical="center" wrapText="1"/>
    </xf>
    <xf numFmtId="0" fontId="28" fillId="16" borderId="9" xfId="5" applyFont="1" applyFill="1" applyBorder="1" applyAlignment="1">
      <alignment horizontal="center" vertical="center" wrapText="1"/>
    </xf>
    <xf numFmtId="0" fontId="28" fillId="16" borderId="11" xfId="5" applyFont="1" applyFill="1" applyBorder="1" applyAlignment="1">
      <alignment horizontal="center" vertical="center"/>
    </xf>
    <xf numFmtId="0" fontId="28" fillId="16" borderId="10" xfId="5" applyFont="1" applyFill="1" applyBorder="1" applyAlignment="1">
      <alignment horizontal="center" vertical="center"/>
    </xf>
    <xf numFmtId="0" fontId="29" fillId="17" borderId="10" xfId="5" applyFont="1" applyFill="1" applyBorder="1"/>
    <xf numFmtId="0" fontId="28" fillId="16" borderId="0" xfId="5" applyFont="1" applyFill="1" applyAlignment="1">
      <alignment horizontal="center" vertical="center"/>
    </xf>
    <xf numFmtId="0" fontId="28" fillId="16" borderId="8" xfId="5" applyFont="1" applyFill="1" applyBorder="1" applyAlignment="1">
      <alignment horizontal="center" vertical="center"/>
    </xf>
    <xf numFmtId="0" fontId="28" fillId="12" borderId="10" xfId="5" applyFont="1" applyFill="1" applyBorder="1" applyAlignment="1">
      <alignment horizontal="center" vertical="center"/>
    </xf>
    <xf numFmtId="0" fontId="28" fillId="12" borderId="0" xfId="5" applyFont="1" applyFill="1" applyAlignment="1">
      <alignment horizontal="center" vertical="center"/>
    </xf>
    <xf numFmtId="0" fontId="28" fillId="12" borderId="8" xfId="5" applyFont="1" applyFill="1" applyBorder="1" applyAlignment="1">
      <alignment horizontal="center" vertical="center"/>
    </xf>
    <xf numFmtId="0" fontId="15" fillId="5" borderId="21" xfId="5" applyFont="1" applyFill="1" applyBorder="1" applyAlignment="1">
      <alignment horizontal="center" vertical="center"/>
    </xf>
    <xf numFmtId="0" fontId="28" fillId="12" borderId="28" xfId="5" applyFont="1" applyFill="1" applyBorder="1" applyAlignment="1">
      <alignment horizontal="center" vertical="center"/>
    </xf>
    <xf numFmtId="0" fontId="28" fillId="12" borderId="29" xfId="5" applyFont="1" applyFill="1" applyBorder="1" applyAlignment="1">
      <alignment horizontal="center" vertical="center"/>
    </xf>
    <xf numFmtId="0" fontId="28" fillId="12" borderId="11" xfId="5" applyFont="1" applyFill="1" applyBorder="1" applyAlignment="1">
      <alignment horizontal="center" vertical="center" wrapText="1"/>
    </xf>
    <xf numFmtId="0" fontId="28" fillId="12" borderId="10" xfId="5" applyFont="1" applyFill="1" applyBorder="1" applyAlignment="1">
      <alignment horizontal="center" vertical="center" wrapText="1"/>
    </xf>
    <xf numFmtId="0" fontId="28" fillId="33" borderId="7" xfId="5" applyFont="1" applyFill="1" applyBorder="1" applyAlignment="1">
      <alignment horizontal="center" vertical="center" wrapText="1"/>
    </xf>
    <xf numFmtId="0" fontId="28" fillId="33" borderId="9" xfId="5" applyFont="1" applyFill="1" applyBorder="1" applyAlignment="1">
      <alignment horizontal="center" vertical="center" wrapText="1"/>
    </xf>
    <xf numFmtId="0" fontId="56" fillId="5" borderId="21" xfId="5" applyFont="1" applyFill="1" applyBorder="1" applyAlignment="1">
      <alignment horizontal="left" vertical="center"/>
    </xf>
    <xf numFmtId="0" fontId="28" fillId="0" borderId="0" xfId="5" applyFont="1" applyAlignment="1">
      <alignment horizontal="center" vertical="center"/>
    </xf>
    <xf numFmtId="0" fontId="29" fillId="0" borderId="0" xfId="5" applyFont="1"/>
    <xf numFmtId="0" fontId="15" fillId="5" borderId="22" xfId="5" applyFont="1" applyFill="1" applyBorder="1" applyAlignment="1">
      <alignment horizontal="center" vertical="center"/>
    </xf>
    <xf numFmtId="0" fontId="15" fillId="0" borderId="23" xfId="5" applyFont="1" applyBorder="1" applyAlignment="1">
      <alignment horizontal="center" vertical="center"/>
    </xf>
    <xf numFmtId="0" fontId="15" fillId="0" borderId="21" xfId="5" applyFont="1" applyBorder="1" applyAlignment="1">
      <alignment horizontal="center" vertical="center"/>
    </xf>
    <xf numFmtId="0" fontId="15" fillId="0" borderId="22" xfId="5" applyFont="1" applyBorder="1" applyAlignment="1">
      <alignment horizontal="center" vertical="center"/>
    </xf>
    <xf numFmtId="0" fontId="15" fillId="5" borderId="23" xfId="5" applyFont="1" applyFill="1" applyBorder="1" applyAlignment="1">
      <alignment horizontal="center" vertical="center"/>
    </xf>
    <xf numFmtId="0" fontId="89" fillId="0" borderId="0" xfId="0" applyFont="1" applyAlignment="1">
      <alignment horizontal="left" wrapText="1"/>
    </xf>
    <xf numFmtId="0" fontId="28" fillId="16" borderId="11" xfId="5" applyFont="1" applyFill="1" applyBorder="1" applyAlignment="1">
      <alignment horizontal="center" vertical="center" wrapText="1"/>
    </xf>
    <xf numFmtId="0" fontId="28" fillId="16" borderId="10" xfId="5" applyFont="1" applyFill="1" applyBorder="1" applyAlignment="1">
      <alignment horizontal="center" vertical="center" wrapText="1"/>
    </xf>
    <xf numFmtId="0" fontId="28" fillId="16" borderId="7" xfId="5" applyFont="1" applyFill="1" applyBorder="1" applyAlignment="1">
      <alignment horizontal="center" vertical="center"/>
    </xf>
    <xf numFmtId="0" fontId="29" fillId="17" borderId="9" xfId="5" applyFont="1" applyFill="1" applyBorder="1"/>
    <xf numFmtId="0" fontId="28" fillId="16" borderId="28" xfId="5" applyFont="1" applyFill="1" applyBorder="1" applyAlignment="1">
      <alignment horizontal="center" vertical="center"/>
    </xf>
    <xf numFmtId="0" fontId="29" fillId="17" borderId="29" xfId="5" applyFont="1" applyFill="1" applyBorder="1"/>
    <xf numFmtId="0" fontId="57" fillId="5" borderId="21" xfId="5" applyFont="1" applyFill="1" applyBorder="1" applyAlignment="1">
      <alignment horizontal="left" vertical="center"/>
    </xf>
    <xf numFmtId="0" fontId="28" fillId="20" borderId="7" xfId="5" applyFont="1" applyFill="1" applyBorder="1" applyAlignment="1">
      <alignment horizontal="center" vertical="center" wrapText="1"/>
    </xf>
    <xf numFmtId="0" fontId="28" fillId="20" borderId="9" xfId="5" applyFont="1" applyFill="1" applyBorder="1" applyAlignment="1">
      <alignment horizontal="center" vertical="center" wrapText="1"/>
    </xf>
    <xf numFmtId="0" fontId="28" fillId="20" borderId="11" xfId="5" applyFont="1" applyFill="1" applyBorder="1" applyAlignment="1">
      <alignment horizontal="center" vertical="center"/>
    </xf>
    <xf numFmtId="0" fontId="28" fillId="20" borderId="10" xfId="5" applyFont="1" applyFill="1" applyBorder="1" applyAlignment="1">
      <alignment horizontal="center" vertical="center"/>
    </xf>
    <xf numFmtId="0" fontId="29" fillId="18" borderId="10" xfId="5" applyFont="1" applyFill="1" applyBorder="1"/>
    <xf numFmtId="0" fontId="28" fillId="20" borderId="0" xfId="5" applyFont="1" applyFill="1" applyAlignment="1">
      <alignment horizontal="center" vertical="center"/>
    </xf>
    <xf numFmtId="0" fontId="28" fillId="20" borderId="8" xfId="5" applyFont="1" applyFill="1" applyBorder="1" applyAlignment="1">
      <alignment horizontal="center" vertical="center"/>
    </xf>
    <xf numFmtId="0" fontId="28" fillId="20" borderId="7" xfId="5" applyFont="1" applyFill="1" applyBorder="1" applyAlignment="1">
      <alignment horizontal="center" vertical="center"/>
    </xf>
    <xf numFmtId="0" fontId="29" fillId="18" borderId="9" xfId="5" applyFont="1" applyFill="1" applyBorder="1"/>
    <xf numFmtId="0" fontId="28" fillId="20" borderId="28" xfId="5" applyFont="1" applyFill="1" applyBorder="1" applyAlignment="1">
      <alignment horizontal="center" vertical="center"/>
    </xf>
    <xf numFmtId="0" fontId="29" fillId="18" borderId="29" xfId="5" applyFont="1" applyFill="1" applyBorder="1"/>
    <xf numFmtId="0" fontId="28" fillId="20" borderId="11" xfId="5" applyFont="1" applyFill="1" applyBorder="1" applyAlignment="1">
      <alignment horizontal="center" vertical="center" wrapText="1"/>
    </xf>
    <xf numFmtId="0" fontId="28" fillId="20" borderId="10" xfId="5" applyFont="1" applyFill="1" applyBorder="1" applyAlignment="1">
      <alignment horizontal="center" vertical="center" wrapText="1"/>
    </xf>
    <xf numFmtId="0" fontId="32" fillId="5" borderId="21" xfId="5" applyFont="1" applyFill="1" applyBorder="1" applyAlignment="1">
      <alignment horizontal="left" vertical="center"/>
    </xf>
    <xf numFmtId="0" fontId="15" fillId="0" borderId="35" xfId="5" applyFont="1" applyBorder="1" applyAlignment="1">
      <alignment horizontal="center" vertical="center"/>
    </xf>
    <xf numFmtId="0" fontId="15" fillId="0" borderId="36" xfId="5" applyFont="1" applyBorder="1" applyAlignment="1">
      <alignment horizontal="center" vertical="center"/>
    </xf>
    <xf numFmtId="0" fontId="52" fillId="24" borderId="32" xfId="5" applyFont="1" applyFill="1" applyBorder="1" applyAlignment="1">
      <alignment horizontal="center" vertical="center"/>
    </xf>
    <xf numFmtId="0" fontId="42" fillId="25" borderId="34" xfId="5" applyFont="1" applyFill="1" applyBorder="1"/>
    <xf numFmtId="0" fontId="89" fillId="0" borderId="0" xfId="0" applyFont="1" applyAlignment="1">
      <alignment horizontal="left" vertical="center" wrapText="1"/>
    </xf>
    <xf numFmtId="0" fontId="88" fillId="0" borderId="42" xfId="0" applyFont="1" applyBorder="1" applyAlignment="1">
      <alignment horizontal="left" vertical="center" wrapText="1"/>
    </xf>
    <xf numFmtId="0" fontId="88" fillId="0" borderId="0" xfId="0" applyFont="1" applyAlignment="1">
      <alignment horizontal="left" vertical="center" wrapText="1"/>
    </xf>
    <xf numFmtId="0" fontId="52" fillId="27" borderId="7" xfId="5" applyFont="1" applyFill="1" applyBorder="1" applyAlignment="1">
      <alignment horizontal="center" vertical="center" wrapText="1"/>
    </xf>
    <xf numFmtId="0" fontId="52" fillId="27" borderId="9" xfId="5" applyFont="1" applyFill="1" applyBorder="1" applyAlignment="1">
      <alignment horizontal="center" vertical="center" wrapText="1"/>
    </xf>
    <xf numFmtId="0" fontId="52" fillId="27" borderId="11" xfId="5" applyFont="1" applyFill="1" applyBorder="1" applyAlignment="1">
      <alignment horizontal="center" vertical="center"/>
    </xf>
    <xf numFmtId="0" fontId="52" fillId="27" borderId="10" xfId="5" applyFont="1" applyFill="1" applyBorder="1" applyAlignment="1">
      <alignment horizontal="center" vertical="center"/>
    </xf>
    <xf numFmtId="0" fontId="42" fillId="23" borderId="10" xfId="5" applyFont="1" applyFill="1" applyBorder="1"/>
    <xf numFmtId="0" fontId="52" fillId="27" borderId="0" xfId="5" applyFont="1" applyFill="1" applyAlignment="1">
      <alignment horizontal="center" vertical="center"/>
    </xf>
    <xf numFmtId="0" fontId="52" fillId="27" borderId="8" xfId="5" applyFont="1" applyFill="1" applyBorder="1" applyAlignment="1">
      <alignment horizontal="center" vertical="center"/>
    </xf>
    <xf numFmtId="0" fontId="52" fillId="27" borderId="7" xfId="5" applyFont="1" applyFill="1" applyBorder="1" applyAlignment="1">
      <alignment horizontal="center" vertical="center"/>
    </xf>
    <xf numFmtId="0" fontId="42" fillId="23" borderId="9" xfId="5" applyFont="1" applyFill="1" applyBorder="1"/>
    <xf numFmtId="0" fontId="58" fillId="5" borderId="21" xfId="5" applyFont="1" applyFill="1" applyBorder="1" applyAlignment="1">
      <alignment horizontal="left" vertical="center"/>
    </xf>
    <xf numFmtId="0" fontId="28" fillId="21" borderId="7" xfId="5" applyFont="1" applyFill="1" applyBorder="1" applyAlignment="1">
      <alignment horizontal="center" vertical="center" wrapText="1"/>
    </xf>
    <xf numFmtId="0" fontId="28" fillId="21" borderId="9" xfId="5" applyFont="1" applyFill="1" applyBorder="1" applyAlignment="1">
      <alignment horizontal="center" vertical="center" wrapText="1"/>
    </xf>
    <xf numFmtId="0" fontId="28" fillId="21" borderId="11" xfId="5" applyFont="1" applyFill="1" applyBorder="1" applyAlignment="1">
      <alignment horizontal="center" vertical="center"/>
    </xf>
    <xf numFmtId="0" fontId="28" fillId="21" borderId="10" xfId="5" applyFont="1" applyFill="1" applyBorder="1" applyAlignment="1">
      <alignment horizontal="center" vertical="center"/>
    </xf>
    <xf numFmtId="0" fontId="29" fillId="22" borderId="10" xfId="5" applyFont="1" applyFill="1" applyBorder="1"/>
    <xf numFmtId="0" fontId="28" fillId="21" borderId="0" xfId="5" applyFont="1" applyFill="1" applyAlignment="1">
      <alignment horizontal="center" vertical="center"/>
    </xf>
    <xf numFmtId="0" fontId="28" fillId="21" borderId="8" xfId="5" applyFont="1" applyFill="1" applyBorder="1" applyAlignment="1">
      <alignment horizontal="center" vertical="center"/>
    </xf>
    <xf numFmtId="0" fontId="28" fillId="27" borderId="7" xfId="5" applyFont="1" applyFill="1" applyBorder="1" applyAlignment="1">
      <alignment horizontal="center" vertical="center" wrapText="1"/>
    </xf>
    <xf numFmtId="0" fontId="28" fillId="27" borderId="9" xfId="5" applyFont="1" applyFill="1" applyBorder="1" applyAlignment="1">
      <alignment horizontal="center" vertical="center" wrapText="1"/>
    </xf>
    <xf numFmtId="0" fontId="28" fillId="27" borderId="7" xfId="5" applyFont="1" applyFill="1" applyBorder="1" applyAlignment="1">
      <alignment horizontal="center" vertical="center"/>
    </xf>
    <xf numFmtId="0" fontId="29" fillId="23" borderId="9" xfId="5" applyFont="1" applyFill="1" applyBorder="1"/>
    <xf numFmtId="0" fontId="28" fillId="27" borderId="11" xfId="5" applyFont="1" applyFill="1" applyBorder="1" applyAlignment="1">
      <alignment horizontal="center" vertical="center"/>
    </xf>
    <xf numFmtId="0" fontId="29" fillId="23" borderId="10" xfId="5" applyFont="1" applyFill="1" applyBorder="1"/>
    <xf numFmtId="0" fontId="60" fillId="5" borderId="21" xfId="5" applyFont="1" applyFill="1" applyBorder="1" applyAlignment="1">
      <alignment horizontal="left" vertical="center"/>
    </xf>
    <xf numFmtId="0" fontId="52" fillId="24" borderId="31" xfId="5" applyFont="1" applyFill="1" applyBorder="1" applyAlignment="1">
      <alignment horizontal="center" vertical="center"/>
    </xf>
    <xf numFmtId="0" fontId="42" fillId="25" borderId="33" xfId="5" applyFont="1" applyFill="1" applyBorder="1"/>
    <xf numFmtId="0" fontId="42" fillId="25" borderId="8" xfId="5" applyFont="1" applyFill="1" applyBorder="1"/>
    <xf numFmtId="0" fontId="28" fillId="21" borderId="7" xfId="5" applyFont="1" applyFill="1" applyBorder="1" applyAlignment="1">
      <alignment horizontal="center" vertical="center"/>
    </xf>
    <xf numFmtId="0" fontId="29" fillId="22" borderId="9" xfId="5" applyFont="1" applyFill="1" applyBorder="1"/>
    <xf numFmtId="0" fontId="28" fillId="7" borderId="7" xfId="5" applyFont="1" applyFill="1" applyBorder="1" applyAlignment="1">
      <alignment horizontal="center" vertical="center" wrapText="1"/>
    </xf>
    <xf numFmtId="0" fontId="28" fillId="7" borderId="9" xfId="5" applyFont="1" applyFill="1" applyBorder="1" applyAlignment="1">
      <alignment horizontal="center" vertical="center" wrapText="1"/>
    </xf>
    <xf numFmtId="0" fontId="28" fillId="7" borderId="11" xfId="5" applyFont="1" applyFill="1" applyBorder="1" applyAlignment="1">
      <alignment horizontal="center" vertical="center"/>
    </xf>
    <xf numFmtId="0" fontId="28" fillId="7" borderId="10" xfId="5" applyFont="1" applyFill="1" applyBorder="1" applyAlignment="1">
      <alignment horizontal="center" vertical="center"/>
    </xf>
    <xf numFmtId="0" fontId="29" fillId="3" borderId="10" xfId="5" applyFont="1" applyFill="1" applyBorder="1"/>
    <xf numFmtId="0" fontId="28" fillId="7" borderId="0" xfId="5" applyFont="1" applyFill="1" applyAlignment="1">
      <alignment horizontal="center" vertical="center"/>
    </xf>
    <xf numFmtId="0" fontId="28" fillId="7" borderId="8" xfId="5" applyFont="1" applyFill="1" applyBorder="1" applyAlignment="1">
      <alignment horizontal="center" vertical="center"/>
    </xf>
    <xf numFmtId="0" fontId="15" fillId="28" borderId="7" xfId="0" applyFont="1" applyFill="1" applyBorder="1" applyAlignment="1">
      <alignment horizontal="center" vertical="center"/>
    </xf>
    <xf numFmtId="0" fontId="52" fillId="25" borderId="10" xfId="5" applyFont="1" applyFill="1" applyBorder="1"/>
    <xf numFmtId="0" fontId="15" fillId="24" borderId="11" xfId="5" applyFont="1" applyFill="1" applyBorder="1" applyAlignment="1">
      <alignment horizontal="center" vertical="center"/>
    </xf>
    <xf numFmtId="0" fontId="15" fillId="24" borderId="10" xfId="5" applyFont="1" applyFill="1" applyBorder="1" applyAlignment="1">
      <alignment horizontal="center" vertical="center"/>
    </xf>
    <xf numFmtId="0" fontId="14" fillId="25" borderId="10" xfId="5" applyFont="1" applyFill="1" applyBorder="1"/>
    <xf numFmtId="0" fontId="28" fillId="7" borderId="7" xfId="5" applyFont="1" applyFill="1" applyBorder="1" applyAlignment="1">
      <alignment horizontal="center" vertical="center"/>
    </xf>
    <xf numFmtId="0" fontId="29" fillId="3" borderId="9" xfId="5" applyFont="1" applyFill="1" applyBorder="1"/>
    <xf numFmtId="0" fontId="79" fillId="34" borderId="0" xfId="0" applyFont="1" applyFill="1" applyAlignment="1">
      <alignment horizontal="center" vertical="center"/>
    </xf>
    <xf numFmtId="0" fontId="81" fillId="39" borderId="0" xfId="0" applyFont="1" applyFill="1" applyAlignment="1">
      <alignment horizontal="center" vertical="center"/>
    </xf>
    <xf numFmtId="0" fontId="81" fillId="37" borderId="0" xfId="0" applyFont="1" applyFill="1" applyAlignment="1">
      <alignment horizontal="center" vertical="center"/>
    </xf>
    <xf numFmtId="0" fontId="78" fillId="0" borderId="0" xfId="0" applyFont="1" applyAlignment="1">
      <alignment horizontal="left" vertical="center" wrapText="1"/>
    </xf>
    <xf numFmtId="0" fontId="22" fillId="0" borderId="0" xfId="0" applyFont="1" applyAlignment="1">
      <alignment horizontal="left" vertical="center" wrapText="1"/>
    </xf>
    <xf numFmtId="0" fontId="80" fillId="0" borderId="0" xfId="0" applyFont="1" applyAlignment="1">
      <alignment horizontal="left" vertical="center" wrapText="1"/>
    </xf>
    <xf numFmtId="0" fontId="81" fillId="10" borderId="0" xfId="0" applyFont="1" applyFill="1" applyAlignment="1">
      <alignment horizontal="center" vertical="center"/>
    </xf>
    <xf numFmtId="0" fontId="80" fillId="0" borderId="0" xfId="0" applyFont="1" applyAlignment="1">
      <alignment horizontal="left" vertical="top" wrapText="1"/>
    </xf>
    <xf numFmtId="0" fontId="81" fillId="13" borderId="0" xfId="0" applyFont="1" applyFill="1" applyAlignment="1">
      <alignment horizontal="center" vertical="center"/>
    </xf>
    <xf numFmtId="0" fontId="81" fillId="11" borderId="0" xfId="0" applyFont="1" applyFill="1" applyAlignment="1">
      <alignment horizontal="center" vertical="center"/>
    </xf>
    <xf numFmtId="0" fontId="79" fillId="38" borderId="0" xfId="0" applyFont="1" applyFill="1" applyAlignment="1">
      <alignment horizontal="center" vertical="center"/>
    </xf>
    <xf numFmtId="0" fontId="79" fillId="25" borderId="0" xfId="0" applyFont="1" applyFill="1" applyAlignment="1">
      <alignment horizontal="center" vertical="center"/>
    </xf>
    <xf numFmtId="0" fontId="14" fillId="0" borderId="0" xfId="0" applyFont="1" applyAlignment="1">
      <alignment horizontal="right" indent="1"/>
    </xf>
    <xf numFmtId="0" fontId="50" fillId="37" borderId="0" xfId="0" applyFont="1" applyFill="1" applyAlignment="1">
      <alignment horizontal="center" vertical="center"/>
    </xf>
    <xf numFmtId="0" fontId="81" fillId="36" borderId="0" xfId="0" applyFont="1" applyFill="1" applyAlignment="1">
      <alignment horizontal="center" vertical="center"/>
    </xf>
    <xf numFmtId="0" fontId="15" fillId="0" borderId="0" xfId="0" applyFont="1" applyAlignment="1">
      <alignment horizontal="right"/>
    </xf>
    <xf numFmtId="0" fontId="14" fillId="0" borderId="0" xfId="0" applyFont="1" applyAlignment="1">
      <alignment horizontal="left" wrapText="1"/>
    </xf>
    <xf numFmtId="0" fontId="14" fillId="0" borderId="0" xfId="0" applyFont="1" applyAlignment="1">
      <alignment horizontal="left" vertical="top" wrapText="1"/>
    </xf>
    <xf numFmtId="0" fontId="51" fillId="0" borderId="0" xfId="0" applyFont="1" applyAlignment="1">
      <alignment horizontal="left" vertical="center"/>
    </xf>
    <xf numFmtId="0" fontId="81" fillId="35" borderId="0" xfId="0" applyFont="1" applyFill="1" applyAlignment="1">
      <alignment horizontal="center" vertical="center"/>
    </xf>
    <xf numFmtId="0" fontId="15" fillId="0" borderId="0" xfId="0" applyFont="1" applyAlignment="1">
      <alignment horizontal="right" indent="1"/>
    </xf>
    <xf numFmtId="0" fontId="51" fillId="0" borderId="0" xfId="0" applyFont="1" applyAlignment="1">
      <alignment horizontal="left" vertical="center" wrapText="1"/>
    </xf>
    <xf numFmtId="0" fontId="14" fillId="0" borderId="0" xfId="0" applyFont="1" applyAlignment="1">
      <alignment horizontal="right"/>
    </xf>
  </cellXfs>
  <cellStyles count="9">
    <cellStyle name="ESG Addendum 2021" xfId="2" xr:uid="{96C89933-1629-48DF-BB8A-891B26041861}"/>
    <cellStyle name="Hiperlink" xfId="4" builtinId="8"/>
    <cellStyle name="Hyperlink" xfId="6" xr:uid="{45A5D388-C2AD-49B1-A9C1-E9165A91CFB0}"/>
    <cellStyle name="Moeda" xfId="1" builtinId="4"/>
    <cellStyle name="Normal" xfId="0" builtinId="0"/>
    <cellStyle name="Normal 2" xfId="5" xr:uid="{AD698B5E-AE4F-44DF-81EE-B4F3D5AACD04}"/>
    <cellStyle name="Normal 3" xfId="8" xr:uid="{CF38832A-EFE0-44A1-A60E-F7B93FC87969}"/>
    <cellStyle name="Porcentagem" xfId="7" builtinId="5"/>
    <cellStyle name="T-Head Left align" xfId="3" xr:uid="{D51F60AE-A7A9-43C5-986B-F9EC281A6488}"/>
  </cellStyles>
  <dxfs count="0"/>
  <tableStyles count="0" defaultTableStyle="TableStyleMedium2" defaultPivotStyle="PivotStyleLight16"/>
  <colors>
    <mruColors>
      <color rgb="FF01438F"/>
      <color rgb="FF276E84"/>
      <color rgb="FF5CA4DB"/>
      <color rgb="FF42A7C9"/>
      <color rgb="FF389BBA"/>
      <color rgb="FFA984BE"/>
      <color rgb="FFFBB03F"/>
      <color rgb="FFF1F6FC"/>
      <color rgb="FFF2F2F2"/>
      <color rgb="FFE5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 Sum&#225;rio'!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 Sum&#225;rio'!A1"/><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1. Sum&#225;rio'!A1"/><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3.sv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hyperlink" Target="#'1. Sum&#225;rio'!A1"/><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 Sum&#225;rio'!A1"/><Relationship Id="rId1" Type="http://schemas.openxmlformats.org/officeDocument/2006/relationships/image" Target="../media/image4.png"/><Relationship Id="rId4" Type="http://schemas.openxmlformats.org/officeDocument/2006/relationships/image" Target="../media/image3.svg"/></Relationships>
</file>

<file path=xl/drawings/drawing1.xml><?xml version="1.0" encoding="utf-8"?>
<xdr:wsDr xmlns:xdr="http://schemas.openxmlformats.org/drawingml/2006/spreadsheetDrawing" xmlns:a="http://schemas.openxmlformats.org/drawingml/2006/main">
  <xdr:twoCellAnchor editAs="oneCell">
    <xdr:from>
      <xdr:col>3</xdr:col>
      <xdr:colOff>425373</xdr:colOff>
      <xdr:row>0</xdr:row>
      <xdr:rowOff>50801</xdr:rowOff>
    </xdr:from>
    <xdr:to>
      <xdr:col>23</xdr:col>
      <xdr:colOff>214313</xdr:colOff>
      <xdr:row>36</xdr:row>
      <xdr:rowOff>23813</xdr:rowOff>
    </xdr:to>
    <xdr:pic>
      <xdr:nvPicPr>
        <xdr:cNvPr id="5" name="Imagem 1">
          <a:extLst>
            <a:ext uri="{FF2B5EF4-FFF2-40B4-BE49-F238E27FC236}">
              <a16:creationId xmlns:a16="http://schemas.microsoft.com/office/drawing/2014/main" id="{AF2AD4DF-A784-0BB8-8F88-CF913ABF0A69}"/>
            </a:ext>
          </a:extLst>
        </xdr:cNvPr>
        <xdr:cNvPicPr>
          <a:picLocks noChangeAspect="1"/>
        </xdr:cNvPicPr>
      </xdr:nvPicPr>
      <xdr:blipFill rotWithShape="1">
        <a:blip xmlns:r="http://schemas.openxmlformats.org/officeDocument/2006/relationships" r:embed="rId1"/>
        <a:srcRect r="1018"/>
        <a:stretch/>
      </xdr:blipFill>
      <xdr:spPr>
        <a:xfrm>
          <a:off x="2247029" y="50801"/>
          <a:ext cx="11540409" cy="68310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xdr:colOff>
      <xdr:row>3</xdr:row>
      <xdr:rowOff>0</xdr:rowOff>
    </xdr:from>
    <xdr:to>
      <xdr:col>8</xdr:col>
      <xdr:colOff>390525</xdr:colOff>
      <xdr:row>5</xdr:row>
      <xdr:rowOff>66675</xdr:rowOff>
    </xdr:to>
    <xdr:sp macro="" textlink="">
      <xdr:nvSpPr>
        <xdr:cNvPr id="25" name="CaixaDeTexto 24">
          <a:extLst>
            <a:ext uri="{FF2B5EF4-FFF2-40B4-BE49-F238E27FC236}">
              <a16:creationId xmlns:a16="http://schemas.microsoft.com/office/drawing/2014/main" id="{E0778537-7B73-4908-8442-1829D8E93204}"/>
            </a:ext>
          </a:extLst>
        </xdr:cNvPr>
        <xdr:cNvSpPr txBox="1"/>
      </xdr:nvSpPr>
      <xdr:spPr>
        <a:xfrm>
          <a:off x="276225" y="1038225"/>
          <a:ext cx="49911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cap="small" baseline="0">
              <a:solidFill>
                <a:schemeClr val="tx1">
                  <a:lumMod val="65000"/>
                  <a:lumOff val="35000"/>
                </a:schemeClr>
              </a:solidFill>
              <a:latin typeface="Montserrat Black" panose="00000A00000000000000" pitchFamily="2" charset="0"/>
              <a:cs typeface="Heebo" pitchFamily="2" charset="-79"/>
            </a:rPr>
            <a:t>S</a:t>
          </a:r>
          <a:r>
            <a:rPr lang="pt-BR" sz="2400" b="1" cap="small" baseline="0">
              <a:solidFill>
                <a:schemeClr val="tx1">
                  <a:lumMod val="65000"/>
                  <a:lumOff val="35000"/>
                </a:schemeClr>
              </a:solidFill>
              <a:latin typeface="Montserrat Black" panose="00000A00000000000000" pitchFamily="2" charset="0"/>
              <a:ea typeface="+mn-ea"/>
              <a:cs typeface="Heebo" pitchFamily="2" charset="-79"/>
            </a:rPr>
            <a:t>umário</a:t>
          </a:r>
          <a:r>
            <a:rPr lang="pt-BR" sz="2400" b="1" cap="small" baseline="0">
              <a:solidFill>
                <a:schemeClr val="tx1">
                  <a:lumMod val="65000"/>
                  <a:lumOff val="35000"/>
                </a:schemeClr>
              </a:solidFill>
              <a:latin typeface="Montserrat Black" panose="00000A00000000000000" pitchFamily="2" charset="0"/>
              <a:cs typeface="Heebo" pitchFamily="2" charset="-79"/>
            </a:rPr>
            <a:t> </a:t>
          </a:r>
        </a:p>
      </xdr:txBody>
    </xdr:sp>
    <xdr:clientData/>
  </xdr:twoCellAnchor>
  <xdr:twoCellAnchor>
    <xdr:from>
      <xdr:col>0</xdr:col>
      <xdr:colOff>4234</xdr:colOff>
      <xdr:row>0</xdr:row>
      <xdr:rowOff>0</xdr:rowOff>
    </xdr:from>
    <xdr:to>
      <xdr:col>19</xdr:col>
      <xdr:colOff>364067</xdr:colOff>
      <xdr:row>1</xdr:row>
      <xdr:rowOff>201858</xdr:rowOff>
    </xdr:to>
    <xdr:grpSp>
      <xdr:nvGrpSpPr>
        <xdr:cNvPr id="16" name="Agrupar 15">
          <a:extLst>
            <a:ext uri="{FF2B5EF4-FFF2-40B4-BE49-F238E27FC236}">
              <a16:creationId xmlns:a16="http://schemas.microsoft.com/office/drawing/2014/main" id="{30E3FAF9-6242-F80D-0BC0-D2AC6AF97422}"/>
            </a:ext>
          </a:extLst>
        </xdr:cNvPr>
        <xdr:cNvGrpSpPr/>
      </xdr:nvGrpSpPr>
      <xdr:grpSpPr>
        <a:xfrm>
          <a:off x="4234" y="0"/>
          <a:ext cx="15695083" cy="434691"/>
          <a:chOff x="4234" y="0"/>
          <a:chExt cx="15695083" cy="434691"/>
        </a:xfrm>
      </xdr:grpSpPr>
      <xdr:grpSp>
        <xdr:nvGrpSpPr>
          <xdr:cNvPr id="4" name="Agrupar 3">
            <a:extLst>
              <a:ext uri="{FF2B5EF4-FFF2-40B4-BE49-F238E27FC236}">
                <a16:creationId xmlns:a16="http://schemas.microsoft.com/office/drawing/2014/main" id="{0359E042-03B8-4044-816B-F90BE19C466A}"/>
              </a:ext>
            </a:extLst>
          </xdr:cNvPr>
          <xdr:cNvGrpSpPr/>
        </xdr:nvGrpSpPr>
        <xdr:grpSpPr>
          <a:xfrm>
            <a:off x="4234" y="0"/>
            <a:ext cx="15695083" cy="434691"/>
            <a:chOff x="0" y="0"/>
            <a:chExt cx="15695083" cy="434691"/>
          </a:xfrm>
        </xdr:grpSpPr>
        <xdr:grpSp>
          <xdr:nvGrpSpPr>
            <xdr:cNvPr id="5" name="Agrupar 27">
              <a:extLst>
                <a:ext uri="{FF2B5EF4-FFF2-40B4-BE49-F238E27FC236}">
                  <a16:creationId xmlns:a16="http://schemas.microsoft.com/office/drawing/2014/main" id="{01223B31-7BA6-21AE-1625-0B69ADF18404}"/>
                </a:ext>
              </a:extLst>
            </xdr:cNvPr>
            <xdr:cNvGrpSpPr/>
          </xdr:nvGrpSpPr>
          <xdr:grpSpPr>
            <a:xfrm>
              <a:off x="0" y="0"/>
              <a:ext cx="15695083" cy="434691"/>
              <a:chOff x="0" y="0"/>
              <a:chExt cx="15409333" cy="434691"/>
            </a:xfrm>
          </xdr:grpSpPr>
          <xdr:grpSp>
            <xdr:nvGrpSpPr>
              <xdr:cNvPr id="7" name="Agrupar 22">
                <a:extLst>
                  <a:ext uri="{FF2B5EF4-FFF2-40B4-BE49-F238E27FC236}">
                    <a16:creationId xmlns:a16="http://schemas.microsoft.com/office/drawing/2014/main" id="{0C5B3066-951F-3D4E-56F5-5AFD80D4C1C8}"/>
                  </a:ext>
                </a:extLst>
              </xdr:cNvPr>
              <xdr:cNvGrpSpPr/>
            </xdr:nvGrpSpPr>
            <xdr:grpSpPr>
              <a:xfrm>
                <a:off x="0" y="0"/>
                <a:ext cx="15409333" cy="434691"/>
                <a:chOff x="0" y="0"/>
                <a:chExt cx="15409333" cy="434691"/>
              </a:xfrm>
            </xdr:grpSpPr>
            <xdr:sp macro="" textlink="">
              <xdr:nvSpPr>
                <xdr:cNvPr id="11" name="Retângulo: Cantos Diagonais Arredondados 25">
                  <a:extLst>
                    <a:ext uri="{FF2B5EF4-FFF2-40B4-BE49-F238E27FC236}">
                      <a16:creationId xmlns:a16="http://schemas.microsoft.com/office/drawing/2014/main" id="{D24D9653-F473-04AB-D543-5D9C2F75693A}"/>
                    </a:ext>
                  </a:extLst>
                </xdr:cNvPr>
                <xdr:cNvSpPr/>
              </xdr:nvSpPr>
              <xdr:spPr>
                <a:xfrm flipV="1">
                  <a:off x="0" y="0"/>
                  <a:ext cx="15409333" cy="434691"/>
                </a:xfrm>
                <a:prstGeom prst="round2DiagRect">
                  <a:avLst/>
                </a:prstGeom>
                <a:solidFill>
                  <a:srgbClr val="01438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latin typeface="Heebo" pitchFamily="2" charset="-79"/>
                    <a:cs typeface="Heebo" pitchFamily="2" charset="-79"/>
                  </a:endParaRPr>
                </a:p>
              </xdr:txBody>
            </xdr:sp>
            <xdr:sp macro="" textlink="">
              <xdr:nvSpPr>
                <xdr:cNvPr id="14" name="CaixaDeTexto 5">
                  <a:extLst>
                    <a:ext uri="{FF2B5EF4-FFF2-40B4-BE49-F238E27FC236}">
                      <a16:creationId xmlns:a16="http://schemas.microsoft.com/office/drawing/2014/main" id="{868B36D4-16DE-9361-C5B9-239DC0C10115}"/>
                    </a:ext>
                  </a:extLst>
                </xdr:cNvPr>
                <xdr:cNvSpPr txBox="1"/>
              </xdr:nvSpPr>
              <xdr:spPr>
                <a:xfrm>
                  <a:off x="3926416" y="21166"/>
                  <a:ext cx="7493001" cy="380999"/>
                </a:xfrm>
                <a:prstGeom prst="rect">
                  <a:avLst/>
                </a:prstGeom>
                <a:solidFill>
                  <a:srgbClr val="01438F"/>
                </a:solidFill>
                <a:ln>
                  <a:noFill/>
                </a:ln>
                <a:effectLst/>
              </xdr:spPr>
              <xdr:style>
                <a:lnRef idx="0">
                  <a:scrgbClr r="0" g="0" b="0"/>
                </a:lnRef>
                <a:fillRef idx="0">
                  <a:scrgbClr r="0" g="0" b="0"/>
                </a:fillRef>
                <a:effectRef idx="0">
                  <a:scrgbClr r="0" g="0" b="0"/>
                </a:effectRef>
                <a:fontRef idx="minor">
                  <a:schemeClr val="accent1"/>
                </a:fontRef>
              </xdr:style>
              <xdr:txBody>
                <a:bodyPr vertOverflow="clip" horzOverflow="clip" wrap="none" rtlCol="0" anchor="t">
                  <a:noAutofit/>
                </a:bodyPr>
                <a:lstStyle/>
                <a:p>
                  <a:pPr algn="ctr"/>
                  <a:r>
                    <a:rPr lang="pt-BR" sz="2000" b="1" baseline="0">
                      <a:solidFill>
                        <a:schemeClr val="bg1"/>
                      </a:solidFill>
                      <a:latin typeface=" montserrat"/>
                      <a:ea typeface="+mn-ea"/>
                      <a:cs typeface="Heebo" pitchFamily="2" charset="-79"/>
                    </a:rPr>
                    <a:t>Databook CSN - Relatório de Ação Climática 2023-2024</a:t>
                  </a:r>
                </a:p>
              </xdr:txBody>
            </xdr:sp>
          </xdr:grpSp>
          <xdr:pic>
            <xdr:nvPicPr>
              <xdr:cNvPr id="8" name="Gráfico 16" descr="Círculo com seta para a esquerda com preenchimento sólido">
                <a:hlinkClick xmlns:r="http://schemas.openxmlformats.org/officeDocument/2006/relationships" r:id="rId1"/>
                <a:extLst>
                  <a:ext uri="{FF2B5EF4-FFF2-40B4-BE49-F238E27FC236}">
                    <a16:creationId xmlns:a16="http://schemas.microsoft.com/office/drawing/2014/main" id="{3056605B-CBE1-CE6F-BD4B-8CD85D9E00D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805833" y="0"/>
                <a:ext cx="433917" cy="433917"/>
              </a:xfrm>
              <a:prstGeom prst="rect">
                <a:avLst/>
              </a:prstGeom>
            </xdr:spPr>
          </xdr:pic>
        </xdr:grpSp>
        <xdr:pic>
          <xdr:nvPicPr>
            <xdr:cNvPr id="6" name="Imagem 30">
              <a:extLst>
                <a:ext uri="{FF2B5EF4-FFF2-40B4-BE49-F238E27FC236}">
                  <a16:creationId xmlns:a16="http://schemas.microsoft.com/office/drawing/2014/main" id="{87E75E68-92C5-3095-1293-841A3D28C3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959812" cy="403259"/>
            </a:xfrm>
            <a:prstGeom prst="rect">
              <a:avLst/>
            </a:prstGeom>
            <a:solidFill>
              <a:srgbClr val="01438F"/>
            </a:solidFill>
            <a:ln>
              <a:noFill/>
            </a:ln>
          </xdr:spPr>
        </xdr:pic>
      </xdr:grpSp>
      <xdr:sp macro="" textlink="">
        <xdr:nvSpPr>
          <xdr:cNvPr id="15" name="Retângulo 14">
            <a:extLst>
              <a:ext uri="{FF2B5EF4-FFF2-40B4-BE49-F238E27FC236}">
                <a16:creationId xmlns:a16="http://schemas.microsoft.com/office/drawing/2014/main" id="{7C268436-7FE4-DAD6-0C65-DABC65480C5A}"/>
              </a:ext>
            </a:extLst>
          </xdr:cNvPr>
          <xdr:cNvSpPr/>
        </xdr:nvSpPr>
        <xdr:spPr>
          <a:xfrm>
            <a:off x="12678834" y="10584"/>
            <a:ext cx="1185333" cy="412749"/>
          </a:xfrm>
          <a:prstGeom prst="rect">
            <a:avLst/>
          </a:prstGeom>
          <a:solidFill>
            <a:srgbClr val="01438F"/>
          </a:solidFill>
          <a:ln>
            <a:solidFill>
              <a:srgbClr val="01438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297393</xdr:colOff>
      <xdr:row>3</xdr:row>
      <xdr:rowOff>288924</xdr:rowOff>
    </xdr:from>
    <xdr:to>
      <xdr:col>16</xdr:col>
      <xdr:colOff>254000</xdr:colOff>
      <xdr:row>19</xdr:row>
      <xdr:rowOff>115357</xdr:rowOff>
    </xdr:to>
    <xdr:sp macro="" textlink="">
      <xdr:nvSpPr>
        <xdr:cNvPr id="15" name="Retângulo 14">
          <a:extLst>
            <a:ext uri="{FF2B5EF4-FFF2-40B4-BE49-F238E27FC236}">
              <a16:creationId xmlns:a16="http://schemas.microsoft.com/office/drawing/2014/main" id="{DFC70F92-3F6E-AC44-A75F-CDF5AD868243}"/>
            </a:ext>
          </a:extLst>
        </xdr:cNvPr>
        <xdr:cNvSpPr/>
      </xdr:nvSpPr>
      <xdr:spPr>
        <a:xfrm>
          <a:off x="297393" y="987424"/>
          <a:ext cx="10233024" cy="3625850"/>
        </a:xfrm>
        <a:prstGeom prst="rect">
          <a:avLst/>
        </a:prstGeom>
        <a:no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400" b="1" kern="1200">
              <a:solidFill>
                <a:schemeClr val="bg2">
                  <a:lumMod val="50000"/>
                </a:schemeClr>
              </a:solidFill>
              <a:latin typeface="Montserrat" panose="00000500000000000000" pitchFamily="2" charset="0"/>
              <a:cs typeface="Heebo" pitchFamily="2" charset="-79"/>
            </a:rPr>
            <a:t>Sobre este </a:t>
          </a:r>
          <a:r>
            <a:rPr lang="pt-BR" sz="1400" b="1" i="1" kern="1200">
              <a:solidFill>
                <a:schemeClr val="bg2">
                  <a:lumMod val="50000"/>
                </a:schemeClr>
              </a:solidFill>
              <a:latin typeface="Montserrat" panose="00000500000000000000" pitchFamily="2" charset="0"/>
              <a:cs typeface="Heebo" pitchFamily="2" charset="-79"/>
            </a:rPr>
            <a:t>Databook</a:t>
          </a:r>
        </a:p>
        <a:p>
          <a:pPr algn="l"/>
          <a:endParaRPr lang="pt-BR" sz="1400" b="1" kern="1200">
            <a:solidFill>
              <a:schemeClr val="bg2">
                <a:lumMod val="50000"/>
              </a:schemeClr>
            </a:solidFill>
            <a:latin typeface="Montserrat" panose="00000500000000000000" pitchFamily="2" charset="0"/>
            <a:cs typeface="Heebo" pitchFamily="2" charset="-79"/>
          </a:endParaRPr>
        </a:p>
        <a:p>
          <a:r>
            <a:rPr lang="pt-BR" sz="1100">
              <a:solidFill>
                <a:schemeClr val="bg2">
                  <a:lumMod val="50000"/>
                </a:schemeClr>
              </a:solidFill>
              <a:effectLst/>
              <a:latin typeface="Montserrat" panose="00000500000000000000" pitchFamily="2" charset="0"/>
              <a:ea typeface="+mn-ea"/>
              <a:cs typeface="Heebo" pitchFamily="2" charset="-79"/>
            </a:rPr>
            <a:t>O </a:t>
          </a:r>
          <a:r>
            <a:rPr lang="pt-BR" sz="1100" b="1">
              <a:solidFill>
                <a:schemeClr val="bg2">
                  <a:lumMod val="50000"/>
                </a:schemeClr>
              </a:solidFill>
              <a:effectLst/>
              <a:latin typeface="Montserrat" panose="00000500000000000000" pitchFamily="2" charset="0"/>
              <a:ea typeface="+mn-ea"/>
              <a:cs typeface="Heebo" pitchFamily="2" charset="-79"/>
            </a:rPr>
            <a:t>Databook CSN do Relatório de Ação Climática 2023-2024 </a:t>
          </a:r>
          <a:r>
            <a:rPr lang="pt-BR" sz="1100">
              <a:solidFill>
                <a:schemeClr val="bg2">
                  <a:lumMod val="50000"/>
                </a:schemeClr>
              </a:solidFill>
              <a:effectLst/>
              <a:latin typeface="Montserrat" panose="00000500000000000000" pitchFamily="2" charset="0"/>
              <a:ea typeface="+mn-ea"/>
              <a:cs typeface="Heebo" pitchFamily="2" charset="-79"/>
            </a:rPr>
            <a:t>foi desenvolvido com o objetivo de consolidar e apresentar, de forma transparente e padronizada, os dados e informações climáticas mais relevantes da Companhia, referentes aos anos de 2018, 2020, 2022, 2023 e 2024. Este material complementa o Relatório de Ação Climática e reforça o compromisso contínuo da CSN com a agenda de sustentabilidade e com a gestão estratégica das mudanças climáticas.</a:t>
          </a:r>
        </a:p>
        <a:p>
          <a:endParaRPr lang="pt-BR" sz="1100">
            <a:solidFill>
              <a:schemeClr val="bg2">
                <a:lumMod val="50000"/>
              </a:schemeClr>
            </a:solidFill>
            <a:effectLst/>
            <a:latin typeface="Montserrat" panose="00000500000000000000" pitchFamily="2" charset="0"/>
            <a:ea typeface="+mn-ea"/>
            <a:cs typeface="Heebo" pitchFamily="2" charset="-79"/>
          </a:endParaRPr>
        </a:p>
        <a:p>
          <a:r>
            <a:rPr lang="pt-BR" sz="1100">
              <a:solidFill>
                <a:schemeClr val="bg2">
                  <a:lumMod val="50000"/>
                </a:schemeClr>
              </a:solidFill>
              <a:effectLst/>
              <a:latin typeface="Montserrat" panose="00000500000000000000" pitchFamily="2" charset="0"/>
              <a:ea typeface="+mn-ea"/>
              <a:cs typeface="Heebo" pitchFamily="2" charset="-79"/>
            </a:rPr>
            <a:t>Este documento apresenta os principais indicadores quantitativos e qualitativos alinhados às metodologias do GHG Protocol</a:t>
          </a:r>
          <a:r>
            <a:rPr lang="pt-BR" sz="1100" baseline="0">
              <a:solidFill>
                <a:schemeClr val="bg2">
                  <a:lumMod val="50000"/>
                </a:schemeClr>
              </a:solidFill>
              <a:effectLst/>
              <a:latin typeface="Montserrat" panose="00000500000000000000" pitchFamily="2" charset="0"/>
              <a:ea typeface="+mn-ea"/>
              <a:cs typeface="Heebo" pitchFamily="2" charset="-79"/>
            </a:rPr>
            <a:t> Brasil,</a:t>
          </a:r>
          <a:r>
            <a:rPr lang="pt-BR" sz="1100">
              <a:solidFill>
                <a:schemeClr val="bg2">
                  <a:lumMod val="50000"/>
                </a:schemeClr>
              </a:solidFill>
              <a:effectLst/>
              <a:latin typeface="Montserrat" panose="00000500000000000000" pitchFamily="2" charset="0"/>
              <a:ea typeface="+mn-ea"/>
              <a:cs typeface="Heebo" pitchFamily="2" charset="-79"/>
            </a:rPr>
            <a:t> SASB (</a:t>
          </a:r>
          <a:r>
            <a:rPr lang="pt-BR" sz="1100" i="1">
              <a:solidFill>
                <a:schemeClr val="bg2">
                  <a:lumMod val="50000"/>
                </a:schemeClr>
              </a:solidFill>
              <a:effectLst/>
              <a:latin typeface="Montserrat" panose="00000500000000000000" pitchFamily="2" charset="0"/>
              <a:ea typeface="+mn-ea"/>
              <a:cs typeface="Heebo" pitchFamily="2" charset="-79"/>
            </a:rPr>
            <a:t>Sustainability Accounting Standards Board</a:t>
          </a:r>
          <a:r>
            <a:rPr lang="pt-BR" sz="1100">
              <a:solidFill>
                <a:schemeClr val="bg2">
                  <a:lumMod val="50000"/>
                </a:schemeClr>
              </a:solidFill>
              <a:effectLst/>
              <a:latin typeface="Montserrat" panose="00000500000000000000" pitchFamily="2" charset="0"/>
              <a:ea typeface="+mn-ea"/>
              <a:cs typeface="Heebo" pitchFamily="2" charset="-79"/>
            </a:rPr>
            <a:t>), GRI 2025 (</a:t>
          </a:r>
          <a:r>
            <a:rPr lang="pt-BR" sz="1100" i="1">
              <a:solidFill>
                <a:schemeClr val="bg2">
                  <a:lumMod val="50000"/>
                </a:schemeClr>
              </a:solidFill>
              <a:effectLst/>
              <a:latin typeface="Montserrat" panose="00000500000000000000" pitchFamily="2" charset="0"/>
              <a:ea typeface="+mn-ea"/>
              <a:cs typeface="Heebo" pitchFamily="2" charset="-79"/>
            </a:rPr>
            <a:t>Global Reporting Initiative</a:t>
          </a:r>
          <a:r>
            <a:rPr lang="pt-BR" sz="1100">
              <a:solidFill>
                <a:schemeClr val="bg2">
                  <a:lumMod val="50000"/>
                </a:schemeClr>
              </a:solidFill>
              <a:effectLst/>
              <a:latin typeface="Montserrat" panose="00000500000000000000" pitchFamily="2" charset="0"/>
              <a:ea typeface="+mn-ea"/>
              <a:cs typeface="Heebo" pitchFamily="2" charset="-79"/>
            </a:rPr>
            <a:t>), IFRS S2 (</a:t>
          </a:r>
          <a:r>
            <a:rPr lang="pt-BR" sz="1100" i="1">
              <a:solidFill>
                <a:schemeClr val="bg2">
                  <a:lumMod val="50000"/>
                </a:schemeClr>
              </a:solidFill>
              <a:effectLst/>
              <a:latin typeface="Montserrat" panose="00000500000000000000" pitchFamily="2" charset="0"/>
              <a:ea typeface="+mn-ea"/>
              <a:cs typeface="Heebo" pitchFamily="2" charset="-79"/>
            </a:rPr>
            <a:t>International Financial Reporting Standards – Sustainability Disclosure</a:t>
          </a:r>
          <a:r>
            <a:rPr lang="pt-BR" sz="1100">
              <a:solidFill>
                <a:schemeClr val="bg2">
                  <a:lumMod val="50000"/>
                </a:schemeClr>
              </a:solidFill>
              <a:effectLst/>
              <a:latin typeface="Montserrat" panose="00000500000000000000" pitchFamily="2" charset="0"/>
              <a:ea typeface="+mn-ea"/>
              <a:cs typeface="Heebo" pitchFamily="2" charset="-79"/>
            </a:rPr>
            <a:t>) e às recomendações da TCFD (</a:t>
          </a:r>
          <a:r>
            <a:rPr lang="pt-BR" sz="1100" i="1">
              <a:solidFill>
                <a:schemeClr val="bg2">
                  <a:lumMod val="50000"/>
                </a:schemeClr>
              </a:solidFill>
              <a:effectLst/>
              <a:latin typeface="Montserrat" panose="00000500000000000000" pitchFamily="2" charset="0"/>
              <a:ea typeface="+mn-ea"/>
              <a:cs typeface="Heebo" pitchFamily="2" charset="-79"/>
            </a:rPr>
            <a:t>Task Force on Climate-related Financial Disclosures</a:t>
          </a:r>
          <a:r>
            <a:rPr lang="pt-BR" sz="1100">
              <a:solidFill>
                <a:schemeClr val="bg2">
                  <a:lumMod val="50000"/>
                </a:schemeClr>
              </a:solidFill>
              <a:effectLst/>
              <a:latin typeface="Montserrat" panose="00000500000000000000" pitchFamily="2" charset="0"/>
              <a:ea typeface="+mn-ea"/>
              <a:cs typeface="Heebo" pitchFamily="2" charset="-79"/>
            </a:rPr>
            <a:t>). Também são considerados os indicadores setoriais da </a:t>
          </a:r>
          <a:r>
            <a:rPr lang="pt-BR" sz="1100" i="1">
              <a:solidFill>
                <a:schemeClr val="bg2">
                  <a:lumMod val="50000"/>
                </a:schemeClr>
              </a:solidFill>
              <a:effectLst/>
              <a:latin typeface="Montserrat" panose="00000500000000000000" pitchFamily="2" charset="0"/>
              <a:ea typeface="+mn-ea"/>
              <a:cs typeface="Heebo" pitchFamily="2" charset="-79"/>
            </a:rPr>
            <a:t>World Steel Association </a:t>
          </a:r>
          <a:r>
            <a:rPr lang="pt-BR" sz="1100">
              <a:solidFill>
                <a:schemeClr val="bg2">
                  <a:lumMod val="50000"/>
                </a:schemeClr>
              </a:solidFill>
              <a:effectLst/>
              <a:latin typeface="Montserrat" panose="00000500000000000000" pitchFamily="2" charset="0"/>
              <a:ea typeface="+mn-ea"/>
              <a:cs typeface="Heebo" pitchFamily="2" charset="-79"/>
            </a:rPr>
            <a:t>(WSA) e da </a:t>
          </a:r>
          <a:r>
            <a:rPr lang="pt-BR" sz="1100" i="1">
              <a:solidFill>
                <a:schemeClr val="bg2">
                  <a:lumMod val="50000"/>
                </a:schemeClr>
              </a:solidFill>
              <a:effectLst/>
              <a:latin typeface="Montserrat" panose="00000500000000000000" pitchFamily="2" charset="0"/>
              <a:ea typeface="+mn-ea"/>
              <a:cs typeface="Heebo" pitchFamily="2" charset="-79"/>
            </a:rPr>
            <a:t>Global Concrete and Cement Association </a:t>
          </a:r>
          <a:r>
            <a:rPr lang="pt-BR" sz="1100">
              <a:solidFill>
                <a:schemeClr val="bg2">
                  <a:lumMod val="50000"/>
                </a:schemeClr>
              </a:solidFill>
              <a:effectLst/>
              <a:latin typeface="Montserrat" panose="00000500000000000000" pitchFamily="2" charset="0"/>
              <a:ea typeface="+mn-ea"/>
              <a:cs typeface="Heebo" pitchFamily="2" charset="-79"/>
            </a:rPr>
            <a:t>(GCCA).</a:t>
          </a:r>
        </a:p>
        <a:p>
          <a:endParaRPr lang="pt-BR" sz="1100">
            <a:solidFill>
              <a:schemeClr val="bg2">
                <a:lumMod val="50000"/>
              </a:schemeClr>
            </a:solidFill>
            <a:effectLst/>
            <a:latin typeface="Montserrat" panose="00000500000000000000" pitchFamily="2" charset="0"/>
            <a:ea typeface="+mn-ea"/>
            <a:cs typeface="Heebo" pitchFamily="2" charset="-79"/>
          </a:endParaRPr>
        </a:p>
        <a:p>
          <a:r>
            <a:rPr lang="pt-BR" sz="1100">
              <a:solidFill>
                <a:schemeClr val="bg2">
                  <a:lumMod val="50000"/>
                </a:schemeClr>
              </a:solidFill>
              <a:effectLst/>
              <a:latin typeface="Montserrat" panose="00000500000000000000" pitchFamily="2" charset="0"/>
              <a:ea typeface="+mn-ea"/>
              <a:cs typeface="Heebo" pitchFamily="2" charset="-79"/>
            </a:rPr>
            <a:t>Adicionalmente, a CSN detalha os riscos críticos e as oportunidades identificadas por meio do Estudo de Vulnerabilidade Climática realizado em 2024, no qual foram avaliados 684 fatores de risco climático em nível de ativo, além da identificação de 90 fatores de oportunidade relacionados às mudanças climáticas.</a:t>
          </a:r>
          <a:r>
            <a:rPr lang="pt-BR" sz="1100" baseline="0">
              <a:solidFill>
                <a:schemeClr val="bg2">
                  <a:lumMod val="50000"/>
                </a:schemeClr>
              </a:solidFill>
              <a:effectLst/>
              <a:latin typeface="Montserrat" panose="00000500000000000000" pitchFamily="2" charset="0"/>
              <a:ea typeface="+mn-ea"/>
              <a:cs typeface="Heebo" pitchFamily="2" charset="-79"/>
            </a:rPr>
            <a:t> </a:t>
          </a:r>
          <a:r>
            <a:rPr lang="pt-BR" sz="1100">
              <a:solidFill>
                <a:schemeClr val="bg2">
                  <a:lumMod val="50000"/>
                </a:schemeClr>
              </a:solidFill>
              <a:effectLst/>
              <a:latin typeface="Montserrat" panose="00000500000000000000" pitchFamily="2" charset="0"/>
              <a:ea typeface="+mn-ea"/>
              <a:cs typeface="Heebo" pitchFamily="2" charset="-79"/>
            </a:rPr>
            <a:t>Complementando essas informações, a Companhia apresenta em seu databook do Relatório de Ação Climática um</a:t>
          </a:r>
          <a:r>
            <a:rPr lang="pt-BR" sz="1100" baseline="0">
              <a:solidFill>
                <a:schemeClr val="bg2">
                  <a:lumMod val="50000"/>
                </a:schemeClr>
              </a:solidFill>
              <a:effectLst/>
              <a:latin typeface="Montserrat" panose="00000500000000000000" pitchFamily="2" charset="0"/>
              <a:ea typeface="+mn-ea"/>
              <a:cs typeface="Heebo" pitchFamily="2" charset="-79"/>
            </a:rPr>
            <a:t> descritivo dos requisitos do IFRS S2 e sua equivalência ao </a:t>
          </a:r>
          <a:r>
            <a:rPr lang="pt-BR" sz="1100">
              <a:solidFill>
                <a:schemeClr val="bg2">
                  <a:lumMod val="50000"/>
                </a:schemeClr>
              </a:solidFill>
              <a:effectLst/>
              <a:latin typeface="Montserrat" panose="00000500000000000000" pitchFamily="2" charset="0"/>
              <a:ea typeface="+mn-ea"/>
              <a:cs typeface="Heebo" pitchFamily="2" charset="-79"/>
            </a:rPr>
            <a:t>TCFD.</a:t>
          </a:r>
        </a:p>
        <a:p>
          <a:endParaRPr lang="pt-BR" sz="1100" baseline="0">
            <a:solidFill>
              <a:schemeClr val="bg2">
                <a:lumMod val="50000"/>
              </a:schemeClr>
            </a:solidFill>
            <a:effectLst/>
            <a:latin typeface="Montserrat" panose="00000500000000000000" pitchFamily="2" charset="0"/>
            <a:ea typeface="+mn-ea"/>
            <a:cs typeface="Heebo" pitchFamily="2" charset="-79"/>
          </a:endParaRPr>
        </a:p>
        <a:p>
          <a:r>
            <a:rPr lang="pt-BR" sz="1100" baseline="0">
              <a:solidFill>
                <a:schemeClr val="bg2">
                  <a:lumMod val="50000"/>
                </a:schemeClr>
              </a:solidFill>
              <a:effectLst/>
              <a:latin typeface="Montserrat" panose="00000500000000000000" pitchFamily="2" charset="0"/>
              <a:ea typeface="+mn-ea"/>
              <a:cs typeface="Heebo" pitchFamily="2" charset="-79"/>
            </a:rPr>
            <a:t>A disponibilização deste material reafirma o compromisso da empresa com a transparência e a consistência na divulgação de informações climáticas, promovendo uma base sólida para a tomada de decisão por parte de seus stakeholders.</a:t>
          </a:r>
        </a:p>
        <a:p>
          <a:endParaRPr lang="pt-BR" sz="1100" baseline="0">
            <a:solidFill>
              <a:schemeClr val="bg2">
                <a:lumMod val="50000"/>
              </a:schemeClr>
            </a:solidFill>
            <a:effectLst/>
            <a:latin typeface="Montserrat" panose="00000500000000000000" pitchFamily="2" charset="0"/>
            <a:ea typeface="+mn-ea"/>
            <a:cs typeface="Heebo" pitchFamily="2" charset="-79"/>
          </a:endParaRPr>
        </a:p>
        <a:p>
          <a:endParaRPr lang="pt-BR" sz="1100">
            <a:solidFill>
              <a:schemeClr val="bg2">
                <a:lumMod val="50000"/>
              </a:schemeClr>
            </a:solidFill>
            <a:effectLst/>
            <a:latin typeface="Montserrat" panose="00000500000000000000" pitchFamily="2" charset="0"/>
            <a:ea typeface="+mn-ea"/>
            <a:cs typeface="Heebo" pitchFamily="2" charset="-79"/>
          </a:endParaRPr>
        </a:p>
        <a:p>
          <a:pPr algn="l"/>
          <a:endParaRPr lang="pt-BR" sz="1100" kern="1200">
            <a:latin typeface="Montserrat" panose="00000500000000000000" pitchFamily="2" charset="0"/>
          </a:endParaRPr>
        </a:p>
      </xdr:txBody>
    </xdr:sp>
    <xdr:clientData/>
  </xdr:twoCellAnchor>
  <xdr:twoCellAnchor>
    <xdr:from>
      <xdr:col>0</xdr:col>
      <xdr:colOff>276225</xdr:colOff>
      <xdr:row>22</xdr:row>
      <xdr:rowOff>133349</xdr:rowOff>
    </xdr:from>
    <xdr:to>
      <xdr:col>16</xdr:col>
      <xdr:colOff>222250</xdr:colOff>
      <xdr:row>44</xdr:row>
      <xdr:rowOff>190500</xdr:rowOff>
    </xdr:to>
    <xdr:sp macro="" textlink="">
      <xdr:nvSpPr>
        <xdr:cNvPr id="18" name="Retângulo 17">
          <a:extLst>
            <a:ext uri="{FF2B5EF4-FFF2-40B4-BE49-F238E27FC236}">
              <a16:creationId xmlns:a16="http://schemas.microsoft.com/office/drawing/2014/main" id="{63D9A93C-2B69-4089-A232-BCCF03D5B580}"/>
            </a:ext>
          </a:extLst>
        </xdr:cNvPr>
        <xdr:cNvSpPr/>
      </xdr:nvSpPr>
      <xdr:spPr>
        <a:xfrm>
          <a:off x="276225" y="5403849"/>
          <a:ext cx="10222442" cy="5846234"/>
        </a:xfrm>
        <a:prstGeom prst="rect">
          <a:avLst/>
        </a:prstGeom>
        <a:noFill/>
        <a:ln>
          <a:solidFill>
            <a:schemeClr val="bg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400" b="1" kern="1200">
              <a:solidFill>
                <a:schemeClr val="bg2">
                  <a:lumMod val="50000"/>
                </a:schemeClr>
              </a:solidFill>
              <a:latin typeface="Montserrat" panose="00000500000000000000" pitchFamily="2" charset="0"/>
              <a:cs typeface="Heebo" pitchFamily="2" charset="-79"/>
            </a:rPr>
            <a:t>Estrutura e</a:t>
          </a:r>
          <a:r>
            <a:rPr lang="pt-BR" sz="1400" b="1" kern="1200" baseline="0">
              <a:solidFill>
                <a:schemeClr val="bg2">
                  <a:lumMod val="50000"/>
                </a:schemeClr>
              </a:solidFill>
              <a:latin typeface="Montserrat" panose="00000500000000000000" pitchFamily="2" charset="0"/>
              <a:cs typeface="Heebo" pitchFamily="2" charset="-79"/>
            </a:rPr>
            <a:t> </a:t>
          </a:r>
          <a:r>
            <a:rPr lang="pt-BR" sz="1400" b="1" i="0" kern="1200">
              <a:solidFill>
                <a:schemeClr val="bg2">
                  <a:lumMod val="50000"/>
                </a:schemeClr>
              </a:solidFill>
              <a:latin typeface="Montserrat" panose="00000500000000000000" pitchFamily="2" charset="0"/>
              <a:cs typeface="Heebo" pitchFamily="2" charset="-79"/>
            </a:rPr>
            <a:t>Informações disponibilizadas</a:t>
          </a:r>
        </a:p>
        <a:p>
          <a:pPr algn="l"/>
          <a:endParaRPr lang="pt-BR" sz="1400" b="1" kern="1200">
            <a:solidFill>
              <a:schemeClr val="bg2">
                <a:lumMod val="50000"/>
              </a:schemeClr>
            </a:solidFill>
            <a:latin typeface="Montserrat" panose="00000500000000000000" pitchFamily="2" charset="0"/>
            <a:cs typeface="Heebo" pitchFamily="2" charset="-79"/>
          </a:endParaRPr>
        </a:p>
        <a:p>
          <a:pPr algn="l"/>
          <a:r>
            <a:rPr lang="pt-BR" sz="1100" b="0" kern="1200">
              <a:solidFill>
                <a:schemeClr val="bg2">
                  <a:lumMod val="50000"/>
                </a:schemeClr>
              </a:solidFill>
              <a:latin typeface="Montserrat" panose="00000500000000000000" pitchFamily="2" charset="0"/>
              <a:cs typeface="Heebo" pitchFamily="2" charset="-79"/>
            </a:rPr>
            <a:t>O </a:t>
          </a:r>
          <a:r>
            <a:rPr lang="pt-BR" sz="1100" b="1" kern="1200">
              <a:solidFill>
                <a:schemeClr val="bg2">
                  <a:lumMod val="50000"/>
                </a:schemeClr>
              </a:solidFill>
              <a:latin typeface="Montserrat" panose="00000500000000000000" pitchFamily="2" charset="0"/>
              <a:cs typeface="Heebo" pitchFamily="2" charset="-79"/>
            </a:rPr>
            <a:t>Databook do Relatório de Ação Climática 2023-2024 </a:t>
          </a:r>
          <a:r>
            <a:rPr lang="pt-BR" sz="1100" b="0" kern="1200">
              <a:solidFill>
                <a:schemeClr val="bg2">
                  <a:lumMod val="50000"/>
                </a:schemeClr>
              </a:solidFill>
              <a:latin typeface="Montserrat" panose="00000500000000000000" pitchFamily="2" charset="0"/>
              <a:cs typeface="Heebo" pitchFamily="2" charset="-79"/>
            </a:rPr>
            <a:t>da CSN é estruturado em três seções — Indicadores Quantitativos, Riscos e Oportunidades, e Comparativo Metodológico — cujas descrições são apresentadas a seguir.</a:t>
          </a:r>
        </a:p>
        <a:p>
          <a:pPr algn="l"/>
          <a:endParaRPr lang="pt-BR" sz="1100" b="0" kern="1200">
            <a:solidFill>
              <a:schemeClr val="bg2">
                <a:lumMod val="50000"/>
              </a:schemeClr>
            </a:solidFill>
            <a:latin typeface="Montserrat" panose="00000500000000000000" pitchFamily="2" charset="0"/>
            <a:cs typeface="Heebo" pitchFamily="2" charset="-79"/>
          </a:endParaRPr>
        </a:p>
        <a:p>
          <a:pPr algn="l"/>
          <a:r>
            <a:rPr lang="pt-BR" sz="1100" b="0" kern="1200">
              <a:solidFill>
                <a:schemeClr val="bg2">
                  <a:lumMod val="50000"/>
                </a:schemeClr>
              </a:solidFill>
              <a:latin typeface="Montserrat" panose="00000500000000000000" pitchFamily="2" charset="0"/>
              <a:cs typeface="Heebo" pitchFamily="2" charset="-79"/>
            </a:rPr>
            <a:t>Na seção dos</a:t>
          </a:r>
          <a:r>
            <a:rPr lang="pt-BR" sz="1100" b="0" kern="1200" baseline="0">
              <a:solidFill>
                <a:schemeClr val="bg2">
                  <a:lumMod val="50000"/>
                </a:schemeClr>
              </a:solidFill>
              <a:latin typeface="Montserrat" panose="00000500000000000000" pitchFamily="2" charset="0"/>
              <a:cs typeface="Heebo" pitchFamily="2" charset="-79"/>
            </a:rPr>
            <a:t> </a:t>
          </a:r>
          <a:r>
            <a:rPr lang="pt-BR" sz="1100" b="1" kern="1200" baseline="0">
              <a:solidFill>
                <a:srgbClr val="01438F"/>
              </a:solidFill>
              <a:latin typeface="Montserrat" panose="00000500000000000000" pitchFamily="2" charset="0"/>
              <a:cs typeface="Heebo" pitchFamily="2" charset="-79"/>
            </a:rPr>
            <a:t>Indicadores Quantitativos </a:t>
          </a:r>
          <a:r>
            <a:rPr lang="pt-BR" sz="1100" b="0" kern="1200" baseline="0">
              <a:solidFill>
                <a:schemeClr val="bg2">
                  <a:lumMod val="50000"/>
                </a:schemeClr>
              </a:solidFill>
              <a:latin typeface="Montserrat" panose="00000500000000000000" pitchFamily="2" charset="0"/>
              <a:cs typeface="Heebo" pitchFamily="2" charset="-79"/>
            </a:rPr>
            <a:t>são apresentados os dados do Grupo CSN e da CSN Mineração, bem como a distribuição dos dados do Grupo CSN por seus segmentos de atuação. Assim, a divisão e as unidades contempladas por segmento são:</a:t>
          </a:r>
        </a:p>
        <a:p>
          <a:pPr lvl="1" algn="l"/>
          <a:r>
            <a:rPr lang="pt-BR" sz="1100" b="1" kern="1200" baseline="0">
              <a:solidFill>
                <a:schemeClr val="bg2">
                  <a:lumMod val="50000"/>
                </a:schemeClr>
              </a:solidFill>
              <a:latin typeface="Montserrat" panose="00000500000000000000" pitchFamily="2" charset="0"/>
              <a:cs typeface="Heebo" pitchFamily="2" charset="-79"/>
            </a:rPr>
            <a:t>Indicadores do Grupo CSN: </a:t>
          </a:r>
          <a:r>
            <a:rPr lang="pt-BR" sz="1100" b="0" kern="1200" baseline="0">
              <a:solidFill>
                <a:schemeClr val="bg2">
                  <a:lumMod val="50000"/>
                </a:schemeClr>
              </a:solidFill>
              <a:latin typeface="Montserrat" panose="00000500000000000000" pitchFamily="2" charset="0"/>
              <a:cs typeface="Heebo" pitchFamily="2" charset="-79"/>
            </a:rPr>
            <a:t>abrange as unidades da CSN Cimentos (Arcos, Alhandra, Barroso, Candeias, Caaporã, Montes Claros, Pedro Leopoldo, Volta Redonda, Cantagalo, Rio Blender, Sorocaba, Vitória e Cocalzinho), Logística (FTL, TLSA e Porto TECON), Siderurgia (Usina Presidente Vargas, CSN Paraná, PRADA Embalagens, PRADA Distribuição, Porto Real, Lusosider e SWT), Outras Minerações (ERSA Mineração, ERSA Fundição e Minérios Nacional), Energia (CEEE e PCH outras) e Escritório (Faria Lima).</a:t>
          </a:r>
        </a:p>
        <a:p>
          <a:pPr lvl="1" algn="l"/>
          <a:endParaRPr lang="pt-BR" sz="1100" b="1" kern="1200" baseline="0">
            <a:solidFill>
              <a:schemeClr val="bg2">
                <a:lumMod val="50000"/>
              </a:schemeClr>
            </a:solidFill>
            <a:latin typeface="Montserrat" panose="00000500000000000000" pitchFamily="2" charset="0"/>
            <a:cs typeface="Heebo" pitchFamily="2" charset="-79"/>
          </a:endParaRPr>
        </a:p>
        <a:p>
          <a:pPr lvl="1" algn="l"/>
          <a:r>
            <a:rPr lang="pt-BR" sz="1100" b="1" kern="1200" baseline="0">
              <a:solidFill>
                <a:schemeClr val="bg2">
                  <a:lumMod val="50000"/>
                </a:schemeClr>
              </a:solidFill>
              <a:latin typeface="Montserrat" panose="00000500000000000000" pitchFamily="2" charset="0"/>
              <a:cs typeface="Heebo" pitchFamily="2" charset="-79"/>
            </a:rPr>
            <a:t>Indicadores da CSN Mineração: </a:t>
          </a:r>
          <a:r>
            <a:rPr lang="pt-BR" sz="1100" b="0" kern="1200" baseline="0">
              <a:solidFill>
                <a:schemeClr val="bg2">
                  <a:lumMod val="50000"/>
                </a:schemeClr>
              </a:solidFill>
              <a:latin typeface="Montserrat" panose="00000500000000000000" pitchFamily="2" charset="0"/>
              <a:cs typeface="Heebo" pitchFamily="2" charset="-79"/>
            </a:rPr>
            <a:t>abrange as unidades da CSN Mineração (Casa de Pedra e Engenho Pires) e Porto TECAR.</a:t>
          </a:r>
        </a:p>
        <a:p>
          <a:pPr lvl="1" algn="l"/>
          <a:endParaRPr lang="pt-BR" sz="1100" b="0" kern="1200" baseline="0">
            <a:solidFill>
              <a:schemeClr val="bg2">
                <a:lumMod val="50000"/>
              </a:schemeClr>
            </a:solidFill>
            <a:latin typeface="Montserrat" panose="00000500000000000000" pitchFamily="2" charset="0"/>
            <a:cs typeface="Heebo" pitchFamily="2" charset="-79"/>
          </a:endParaRPr>
        </a:p>
        <a:p>
          <a:pPr lvl="1" algn="l"/>
          <a:r>
            <a:rPr lang="pt-BR" sz="1100" b="1" kern="1200" baseline="0">
              <a:solidFill>
                <a:schemeClr val="bg2">
                  <a:lumMod val="50000"/>
                </a:schemeClr>
              </a:solidFill>
              <a:latin typeface="Montserrat" panose="00000500000000000000" pitchFamily="2" charset="0"/>
              <a:cs typeface="Heebo" pitchFamily="2" charset="-79"/>
            </a:rPr>
            <a:t>Indicadores da Siderurgia: </a:t>
          </a:r>
          <a:r>
            <a:rPr lang="pt-BR" sz="1100" b="0" kern="1200" baseline="0">
              <a:solidFill>
                <a:schemeClr val="bg2">
                  <a:lumMod val="50000"/>
                </a:schemeClr>
              </a:solidFill>
              <a:latin typeface="Montserrat" panose="00000500000000000000" pitchFamily="2" charset="0"/>
              <a:cs typeface="Heebo" pitchFamily="2" charset="-79"/>
            </a:rPr>
            <a:t>abrange as unidades da Usina Presidente Vargas, CSN Paraná, Porto Real, PRADA Emabalagens, PRADA Distribuição, Lusosider (unidade em Portugal) e SWT (unidade na Alemanha).</a:t>
          </a:r>
        </a:p>
        <a:p>
          <a:pPr lvl="1" algn="l"/>
          <a:endParaRPr lang="pt-BR" sz="1100" b="0" kern="1200" baseline="0">
            <a:solidFill>
              <a:schemeClr val="bg2">
                <a:lumMod val="50000"/>
              </a:schemeClr>
            </a:solidFill>
            <a:latin typeface="Montserrat" panose="00000500000000000000" pitchFamily="2" charset="0"/>
            <a:cs typeface="Heebo" pitchFamily="2" charset="-79"/>
          </a:endParaRPr>
        </a:p>
        <a:p>
          <a:pPr lvl="1" algn="l"/>
          <a:r>
            <a:rPr lang="pt-BR" sz="1100" b="1" kern="1200" baseline="0">
              <a:solidFill>
                <a:schemeClr val="bg2">
                  <a:lumMod val="50000"/>
                </a:schemeClr>
              </a:solidFill>
              <a:latin typeface="Montserrat" panose="00000500000000000000" pitchFamily="2" charset="0"/>
              <a:cs typeface="Heebo" pitchFamily="2" charset="-79"/>
            </a:rPr>
            <a:t>Indicadores da CSN Cimentos: </a:t>
          </a:r>
          <a:r>
            <a:rPr lang="pt-BR" sz="1100" b="0" kern="1200" baseline="0">
              <a:solidFill>
                <a:schemeClr val="bg2">
                  <a:lumMod val="50000"/>
                </a:schemeClr>
              </a:solidFill>
              <a:latin typeface="Montserrat" panose="00000500000000000000" pitchFamily="2" charset="0"/>
              <a:cs typeface="Heebo" pitchFamily="2" charset="-79"/>
            </a:rPr>
            <a:t>abrange as unidades de Arcos, Alhandra, Barroso, Candeias, Caaporã, Montes Claros, Pedro Leopoldo, Volta Redonda, Cantagalo, Rio Blender, Sorocaba, Vitória e Cocalzinho.</a:t>
          </a:r>
        </a:p>
        <a:p>
          <a:pPr lvl="1" algn="l"/>
          <a:endParaRPr lang="pt-BR" sz="1100" b="0" kern="1200" baseline="0">
            <a:solidFill>
              <a:schemeClr val="bg2">
                <a:lumMod val="50000"/>
              </a:schemeClr>
            </a:solidFill>
            <a:latin typeface="Montserrat" panose="00000500000000000000" pitchFamily="2" charset="0"/>
            <a:cs typeface="Heebo" pitchFamily="2" charset="-79"/>
          </a:endParaRPr>
        </a:p>
        <a:p>
          <a:pPr lvl="1" algn="l"/>
          <a:r>
            <a:rPr lang="pt-BR" sz="1100" b="1" kern="1200" baseline="0">
              <a:solidFill>
                <a:schemeClr val="bg2">
                  <a:lumMod val="50000"/>
                </a:schemeClr>
              </a:solidFill>
              <a:latin typeface="Montserrat" panose="00000500000000000000" pitchFamily="2" charset="0"/>
              <a:cs typeface="Heebo" pitchFamily="2" charset="-79"/>
            </a:rPr>
            <a:t>Indicadores da Logística: </a:t>
          </a:r>
          <a:r>
            <a:rPr lang="pt-BR" sz="1100" b="0" kern="1200" baseline="0">
              <a:solidFill>
                <a:schemeClr val="bg2">
                  <a:lumMod val="50000"/>
                </a:schemeClr>
              </a:solidFill>
              <a:latin typeface="Montserrat" panose="00000500000000000000" pitchFamily="2" charset="0"/>
              <a:cs typeface="Heebo" pitchFamily="2" charset="-79"/>
            </a:rPr>
            <a:t>abrange as unidades da FTL, TLSA e Porto TECON.</a:t>
          </a:r>
        </a:p>
        <a:p>
          <a:pPr lvl="1" algn="l"/>
          <a:endParaRPr lang="pt-BR" sz="1100" b="0" kern="1200" baseline="0">
            <a:solidFill>
              <a:schemeClr val="bg2">
                <a:lumMod val="50000"/>
              </a:schemeClr>
            </a:solidFill>
            <a:latin typeface="Montserrat" panose="00000500000000000000" pitchFamily="2" charset="0"/>
            <a:cs typeface="Heebo" pitchFamily="2" charset="-79"/>
          </a:endParaRPr>
        </a:p>
        <a:p>
          <a:pPr lvl="1" algn="l"/>
          <a:r>
            <a:rPr lang="pt-BR" sz="1100" b="1" kern="1200" baseline="0">
              <a:solidFill>
                <a:schemeClr val="bg2">
                  <a:lumMod val="50000"/>
                </a:schemeClr>
              </a:solidFill>
              <a:latin typeface="Montserrat" panose="00000500000000000000" pitchFamily="2" charset="0"/>
              <a:cs typeface="Heebo" pitchFamily="2" charset="-79"/>
            </a:rPr>
            <a:t>Indicadores das Outras Minerações: </a:t>
          </a:r>
          <a:r>
            <a:rPr lang="pt-BR" sz="1100" b="0" kern="1200" baseline="0">
              <a:solidFill>
                <a:schemeClr val="bg2">
                  <a:lumMod val="50000"/>
                </a:schemeClr>
              </a:solidFill>
              <a:latin typeface="Montserrat" panose="00000500000000000000" pitchFamily="2" charset="0"/>
              <a:cs typeface="Heebo" pitchFamily="2" charset="-79"/>
            </a:rPr>
            <a:t>abrange as unidades da ERSA Mineração, ERSA Fundição e Minérios Nacional.</a:t>
          </a:r>
        </a:p>
        <a:p>
          <a:pPr lvl="1" algn="l"/>
          <a:endParaRPr lang="pt-BR" sz="1100" b="0" kern="1200" baseline="0">
            <a:solidFill>
              <a:schemeClr val="bg2">
                <a:lumMod val="50000"/>
              </a:schemeClr>
            </a:solidFill>
            <a:latin typeface="Montserrat" panose="00000500000000000000" pitchFamily="2" charset="0"/>
            <a:cs typeface="Heebo" pitchFamily="2" charset="-79"/>
          </a:endParaRPr>
        </a:p>
        <a:p>
          <a:pPr lvl="1" algn="l"/>
          <a:r>
            <a:rPr lang="pt-BR" sz="1100" b="1" kern="1200" baseline="0">
              <a:solidFill>
                <a:schemeClr val="bg2">
                  <a:lumMod val="50000"/>
                </a:schemeClr>
              </a:solidFill>
              <a:latin typeface="Montserrat" panose="00000500000000000000" pitchFamily="2" charset="0"/>
              <a:cs typeface="Heebo" pitchFamily="2" charset="-79"/>
            </a:rPr>
            <a:t>Indicadores da CSN Energia:</a:t>
          </a:r>
          <a:r>
            <a:rPr lang="pt-BR" sz="1100" b="0" kern="1200" baseline="0">
              <a:solidFill>
                <a:schemeClr val="bg2">
                  <a:lumMod val="50000"/>
                </a:schemeClr>
              </a:solidFill>
              <a:latin typeface="Montserrat" panose="00000500000000000000" pitchFamily="2" charset="0"/>
              <a:cs typeface="Heebo" pitchFamily="2" charset="-79"/>
            </a:rPr>
            <a:t> abrange as unidades da CEEE e PCH outras.</a:t>
          </a:r>
        </a:p>
        <a:p>
          <a:pPr lvl="1" algn="l"/>
          <a:endParaRPr lang="pt-BR" sz="1100" b="0" kern="1200" baseline="0">
            <a:solidFill>
              <a:schemeClr val="bg2">
                <a:lumMod val="50000"/>
              </a:schemeClr>
            </a:solidFill>
            <a:latin typeface="Montserrat" panose="00000500000000000000" pitchFamily="2" charset="0"/>
            <a:cs typeface="Heebo" pitchFamily="2" charset="-79"/>
          </a:endParaRPr>
        </a:p>
        <a:p>
          <a:pPr lvl="0" algn="l"/>
          <a:r>
            <a:rPr lang="pt-BR" sz="1100" b="0" kern="1200" baseline="0">
              <a:solidFill>
                <a:schemeClr val="bg2">
                  <a:lumMod val="50000"/>
                </a:schemeClr>
              </a:solidFill>
              <a:latin typeface="Montserrat" panose="00000500000000000000" pitchFamily="2" charset="0"/>
              <a:cs typeface="Heebo" pitchFamily="2" charset="-79"/>
            </a:rPr>
            <a:t>Na seção de </a:t>
          </a:r>
          <a:r>
            <a:rPr lang="pt-BR" sz="1100" b="1" kern="1200" baseline="0">
              <a:solidFill>
                <a:srgbClr val="01438F"/>
              </a:solidFill>
              <a:latin typeface="Montserrat" panose="00000500000000000000" pitchFamily="2" charset="0"/>
              <a:cs typeface="Heebo" pitchFamily="2" charset="-79"/>
            </a:rPr>
            <a:t>Riscos e Oportunidades</a:t>
          </a:r>
          <a:r>
            <a:rPr lang="pt-BR" sz="1100" b="0" kern="1200" baseline="0">
              <a:solidFill>
                <a:srgbClr val="01438F"/>
              </a:solidFill>
              <a:latin typeface="Montserrat" panose="00000500000000000000" pitchFamily="2" charset="0"/>
              <a:cs typeface="Heebo" pitchFamily="2" charset="-79"/>
            </a:rPr>
            <a:t>,</a:t>
          </a:r>
          <a:r>
            <a:rPr lang="pt-BR" sz="1100" b="1" kern="1200" baseline="0">
              <a:solidFill>
                <a:srgbClr val="01438F"/>
              </a:solidFill>
              <a:latin typeface="Montserrat" panose="00000500000000000000" pitchFamily="2" charset="0"/>
              <a:cs typeface="Heebo" pitchFamily="2" charset="-79"/>
            </a:rPr>
            <a:t> </a:t>
          </a:r>
          <a:r>
            <a:rPr lang="pt-BR" sz="1100" b="0" kern="1200" baseline="0">
              <a:solidFill>
                <a:schemeClr val="bg2">
                  <a:lumMod val="50000"/>
                </a:schemeClr>
              </a:solidFill>
              <a:latin typeface="Montserrat" panose="00000500000000000000" pitchFamily="2" charset="0"/>
              <a:cs typeface="Heebo" pitchFamily="2" charset="-79"/>
            </a:rPr>
            <a:t>são detalhados os oito fatores de riscos críticos — cinco riscos transitórios e três riscos físicos — dentre os 684 fatores de risco avaliados no Estudo de Vulnerabilidade Climática. Também são apresentados os quatro fatores de oportunidades identificados a partir do mesmo estudo.</a:t>
          </a:r>
        </a:p>
        <a:p>
          <a:pPr lvl="0" algn="l"/>
          <a:endParaRPr lang="pt-BR" sz="1100" b="0" kern="1200" baseline="0">
            <a:solidFill>
              <a:schemeClr val="bg2">
                <a:lumMod val="50000"/>
              </a:schemeClr>
            </a:solidFill>
            <a:latin typeface="Montserrat" panose="00000500000000000000" pitchFamily="2" charset="0"/>
            <a:cs typeface="Heebo" pitchFamily="2" charset="-79"/>
          </a:endParaRPr>
        </a:p>
        <a:p>
          <a:pPr lvl="0" algn="l"/>
          <a:r>
            <a:rPr lang="pt-BR" sz="1100" b="0" kern="1200" baseline="0">
              <a:solidFill>
                <a:schemeClr val="bg2">
                  <a:lumMod val="50000"/>
                </a:schemeClr>
              </a:solidFill>
              <a:latin typeface="Montserrat" panose="00000500000000000000" pitchFamily="2" charset="0"/>
              <a:cs typeface="Heebo" pitchFamily="2" charset="-79"/>
            </a:rPr>
            <a:t>Na seção de </a:t>
          </a:r>
          <a:r>
            <a:rPr lang="pt-BR" sz="1100" b="1" kern="1200" baseline="0">
              <a:solidFill>
                <a:srgbClr val="01438F"/>
              </a:solidFill>
              <a:latin typeface="Montserrat" panose="00000500000000000000" pitchFamily="2" charset="0"/>
              <a:cs typeface="Heebo" pitchFamily="2" charset="-79"/>
            </a:rPr>
            <a:t>Referência IFRS S2 e TCFD</a:t>
          </a:r>
          <a:r>
            <a:rPr lang="pt-BR" sz="1100" b="0" kern="1200" baseline="0">
              <a:solidFill>
                <a:schemeClr val="bg2">
                  <a:lumMod val="50000"/>
                </a:schemeClr>
              </a:solidFill>
              <a:latin typeface="Montserrat" panose="00000500000000000000" pitchFamily="2" charset="0"/>
              <a:cs typeface="Heebo" pitchFamily="2" charset="-79"/>
            </a:rPr>
            <a:t>, apresenta um descritivo dos requisitos do IFRS S2 e sua equivalência ao TCFD.</a:t>
          </a:r>
        </a:p>
        <a:p>
          <a:pPr lvl="0" algn="l"/>
          <a:endParaRPr lang="pt-BR" sz="1100" b="0" kern="1200" baseline="0">
            <a:solidFill>
              <a:schemeClr val="bg2">
                <a:lumMod val="50000"/>
              </a:schemeClr>
            </a:solidFill>
            <a:latin typeface="Montserrat" panose="00000500000000000000" pitchFamily="2" charset="0"/>
            <a:cs typeface="Heebo" pitchFamily="2" charset="-79"/>
          </a:endParaRPr>
        </a:p>
        <a:p>
          <a:pPr lvl="0" algn="l"/>
          <a:endParaRPr lang="pt-BR" sz="1100" b="0" kern="1200" baseline="0">
            <a:solidFill>
              <a:schemeClr val="bg2">
                <a:lumMod val="50000"/>
              </a:schemeClr>
            </a:solidFill>
            <a:latin typeface="Montserrat" panose="00000500000000000000" pitchFamily="2" charset="0"/>
            <a:cs typeface="Heebo" pitchFamily="2" charset="-79"/>
          </a:endParaRPr>
        </a:p>
        <a:p>
          <a:pPr lvl="1" algn="l"/>
          <a:endParaRPr lang="pt-BR" sz="1100" b="0" kern="1200" baseline="0">
            <a:solidFill>
              <a:schemeClr val="bg2">
                <a:lumMod val="50000"/>
              </a:schemeClr>
            </a:solidFill>
            <a:latin typeface="Montserrat" panose="00000500000000000000" pitchFamily="2" charset="0"/>
            <a:cs typeface="Heebo" pitchFamily="2" charset="-79"/>
          </a:endParaRPr>
        </a:p>
        <a:p>
          <a:pPr lvl="1" algn="l"/>
          <a:endParaRPr lang="pt-BR" sz="1100" b="0" kern="1200" baseline="0">
            <a:solidFill>
              <a:schemeClr val="bg2">
                <a:lumMod val="50000"/>
              </a:schemeClr>
            </a:solidFill>
            <a:latin typeface="Montserrat" panose="00000500000000000000" pitchFamily="2" charset="0"/>
            <a:cs typeface="Heebo" pitchFamily="2" charset="-79"/>
          </a:endParaRPr>
        </a:p>
        <a:p>
          <a:pPr algn="l"/>
          <a:endParaRPr lang="pt-BR" sz="1100" b="0" kern="1200" baseline="0">
            <a:solidFill>
              <a:schemeClr val="bg2">
                <a:lumMod val="50000"/>
              </a:schemeClr>
            </a:solidFill>
            <a:latin typeface="Montserrat" panose="00000500000000000000" pitchFamily="2" charset="0"/>
            <a:cs typeface="Heebo" pitchFamily="2" charset="-79"/>
          </a:endParaRPr>
        </a:p>
        <a:p>
          <a:pPr algn="l"/>
          <a:endParaRPr lang="pt-BR" sz="1100" b="0" kern="1200" baseline="0">
            <a:solidFill>
              <a:schemeClr val="bg2">
                <a:lumMod val="50000"/>
              </a:schemeClr>
            </a:solidFill>
            <a:latin typeface="Montserrat" panose="00000500000000000000" pitchFamily="2" charset="0"/>
            <a:cs typeface="Heebo" pitchFamily="2" charset="-79"/>
          </a:endParaRPr>
        </a:p>
        <a:p>
          <a:pPr algn="l"/>
          <a:endParaRPr lang="pt-BR" sz="1100" b="0" kern="1200">
            <a:solidFill>
              <a:schemeClr val="bg2">
                <a:lumMod val="50000"/>
              </a:schemeClr>
            </a:solidFill>
            <a:latin typeface="Montserrat" panose="00000500000000000000" pitchFamily="2" charset="0"/>
            <a:cs typeface="Heebo" pitchFamily="2" charset="-79"/>
          </a:endParaRPr>
        </a:p>
        <a:p>
          <a:pPr algn="l"/>
          <a:endParaRPr lang="pt-BR" sz="1100" kern="1200">
            <a:latin typeface="Montserrat" panose="00000500000000000000" pitchFamily="2" charset="0"/>
          </a:endParaRPr>
        </a:p>
      </xdr:txBody>
    </xdr:sp>
    <xdr:clientData/>
  </xdr:twoCellAnchor>
  <xdr:twoCellAnchor editAs="oneCell">
    <xdr:from>
      <xdr:col>0</xdr:col>
      <xdr:colOff>349250</xdr:colOff>
      <xdr:row>2</xdr:row>
      <xdr:rowOff>105833</xdr:rowOff>
    </xdr:from>
    <xdr:to>
      <xdr:col>8</xdr:col>
      <xdr:colOff>8467</xdr:colOff>
      <xdr:row>4</xdr:row>
      <xdr:rowOff>98425</xdr:rowOff>
    </xdr:to>
    <xdr:sp macro="" textlink="">
      <xdr:nvSpPr>
        <xdr:cNvPr id="12" name="CaixaDeTexto 11">
          <a:extLst>
            <a:ext uri="{FF2B5EF4-FFF2-40B4-BE49-F238E27FC236}">
              <a16:creationId xmlns:a16="http://schemas.microsoft.com/office/drawing/2014/main" id="{A5AFFB51-C691-4CAF-9A9D-065F6A1AEE65}"/>
            </a:ext>
          </a:extLst>
        </xdr:cNvPr>
        <xdr:cNvSpPr txBox="1"/>
      </xdr:nvSpPr>
      <xdr:spPr>
        <a:xfrm>
          <a:off x="349250" y="571500"/>
          <a:ext cx="5024967" cy="532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cap="small" baseline="0">
              <a:solidFill>
                <a:schemeClr val="tx1">
                  <a:lumMod val="65000"/>
                  <a:lumOff val="35000"/>
                </a:schemeClr>
              </a:solidFill>
              <a:latin typeface="Montserrat Black" panose="00000A00000000000000" pitchFamily="2" charset="0"/>
              <a:ea typeface="+mn-ea"/>
              <a:cs typeface="Heebo" pitchFamily="2" charset="-79"/>
            </a:rPr>
            <a:t>Introdução ao Databook </a:t>
          </a:r>
        </a:p>
      </xdr:txBody>
    </xdr:sp>
    <xdr:clientData/>
  </xdr:twoCellAnchor>
  <xdr:twoCellAnchor editAs="oneCell">
    <xdr:from>
      <xdr:col>0</xdr:col>
      <xdr:colOff>296333</xdr:colOff>
      <xdr:row>20</xdr:row>
      <xdr:rowOff>116417</xdr:rowOff>
    </xdr:from>
    <xdr:to>
      <xdr:col>16</xdr:col>
      <xdr:colOff>222250</xdr:colOff>
      <xdr:row>22</xdr:row>
      <xdr:rowOff>183092</xdr:rowOff>
    </xdr:to>
    <xdr:sp macro="" textlink="">
      <xdr:nvSpPr>
        <xdr:cNvPr id="13" name="CaixaDeTexto 12">
          <a:extLst>
            <a:ext uri="{FF2B5EF4-FFF2-40B4-BE49-F238E27FC236}">
              <a16:creationId xmlns:a16="http://schemas.microsoft.com/office/drawing/2014/main" id="{4A2D9E6A-4572-4A6C-A1AD-806CC5B0B6DE}"/>
            </a:ext>
          </a:extLst>
        </xdr:cNvPr>
        <xdr:cNvSpPr txBox="1"/>
      </xdr:nvSpPr>
      <xdr:spPr>
        <a:xfrm>
          <a:off x="296333" y="4921250"/>
          <a:ext cx="10202334" cy="532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cap="small" baseline="0">
              <a:solidFill>
                <a:schemeClr val="tx1">
                  <a:lumMod val="65000"/>
                  <a:lumOff val="35000"/>
                </a:schemeClr>
              </a:solidFill>
              <a:latin typeface="Montserrat Black" panose="00000A00000000000000" pitchFamily="2" charset="0"/>
              <a:ea typeface="+mn-ea"/>
              <a:cs typeface="Heebo" pitchFamily="2" charset="-79"/>
            </a:rPr>
            <a:t>Como Utilizar o Databook </a:t>
          </a:r>
        </a:p>
      </xdr:txBody>
    </xdr:sp>
    <xdr:clientData/>
  </xdr:twoCellAnchor>
  <xdr:twoCellAnchor editAs="oneCell">
    <xdr:from>
      <xdr:col>1</xdr:col>
      <xdr:colOff>0</xdr:colOff>
      <xdr:row>46</xdr:row>
      <xdr:rowOff>0</xdr:rowOff>
    </xdr:from>
    <xdr:to>
      <xdr:col>9</xdr:col>
      <xdr:colOff>381000</xdr:colOff>
      <xdr:row>48</xdr:row>
      <xdr:rowOff>66676</xdr:rowOff>
    </xdr:to>
    <xdr:sp macro="" textlink="">
      <xdr:nvSpPr>
        <xdr:cNvPr id="14" name="CaixaDeTexto 13">
          <a:extLst>
            <a:ext uri="{FF2B5EF4-FFF2-40B4-BE49-F238E27FC236}">
              <a16:creationId xmlns:a16="http://schemas.microsoft.com/office/drawing/2014/main" id="{371573E1-61F7-4FE3-A1B8-572455235296}"/>
            </a:ext>
          </a:extLst>
        </xdr:cNvPr>
        <xdr:cNvSpPr txBox="1"/>
      </xdr:nvSpPr>
      <xdr:spPr>
        <a:xfrm>
          <a:off x="613833" y="8604250"/>
          <a:ext cx="5746750" cy="532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cap="small" baseline="0">
              <a:solidFill>
                <a:schemeClr val="tx1">
                  <a:lumMod val="65000"/>
                  <a:lumOff val="35000"/>
                </a:schemeClr>
              </a:solidFill>
              <a:latin typeface="Montserrat Black" panose="00000A00000000000000" pitchFamily="2" charset="0"/>
              <a:ea typeface="+mn-ea"/>
              <a:cs typeface="Heebo" pitchFamily="2" charset="-79"/>
            </a:rPr>
            <a:t>Documentos para Referência</a:t>
          </a:r>
        </a:p>
      </xdr:txBody>
    </xdr:sp>
    <xdr:clientData/>
  </xdr:twoCellAnchor>
  <xdr:twoCellAnchor>
    <xdr:from>
      <xdr:col>0</xdr:col>
      <xdr:colOff>0</xdr:colOff>
      <xdr:row>0</xdr:row>
      <xdr:rowOff>0</xdr:rowOff>
    </xdr:from>
    <xdr:to>
      <xdr:col>25</xdr:col>
      <xdr:colOff>0</xdr:colOff>
      <xdr:row>1</xdr:row>
      <xdr:rowOff>201858</xdr:rowOff>
    </xdr:to>
    <xdr:grpSp>
      <xdr:nvGrpSpPr>
        <xdr:cNvPr id="3" name="Agrupar 2">
          <a:extLst>
            <a:ext uri="{FF2B5EF4-FFF2-40B4-BE49-F238E27FC236}">
              <a16:creationId xmlns:a16="http://schemas.microsoft.com/office/drawing/2014/main" id="{42F08FA3-E5A4-D65E-1720-4141A02DD524}"/>
            </a:ext>
          </a:extLst>
        </xdr:cNvPr>
        <xdr:cNvGrpSpPr/>
      </xdr:nvGrpSpPr>
      <xdr:grpSpPr>
        <a:xfrm>
          <a:off x="0" y="0"/>
          <a:ext cx="15695083" cy="434691"/>
          <a:chOff x="0" y="0"/>
          <a:chExt cx="15695083" cy="434691"/>
        </a:xfrm>
      </xdr:grpSpPr>
      <xdr:grpSp>
        <xdr:nvGrpSpPr>
          <xdr:cNvPr id="10" name="Agrupar 27">
            <a:extLst>
              <a:ext uri="{FF2B5EF4-FFF2-40B4-BE49-F238E27FC236}">
                <a16:creationId xmlns:a16="http://schemas.microsoft.com/office/drawing/2014/main" id="{A16D1385-60B4-ADC4-C1D5-6FFA17626558}"/>
              </a:ext>
            </a:extLst>
          </xdr:cNvPr>
          <xdr:cNvGrpSpPr/>
        </xdr:nvGrpSpPr>
        <xdr:grpSpPr>
          <a:xfrm>
            <a:off x="0" y="0"/>
            <a:ext cx="15695083" cy="434691"/>
            <a:chOff x="0" y="0"/>
            <a:chExt cx="15409333" cy="434691"/>
          </a:xfrm>
        </xdr:grpSpPr>
        <xdr:grpSp>
          <xdr:nvGrpSpPr>
            <xdr:cNvPr id="11" name="Agrupar 22">
              <a:extLst>
                <a:ext uri="{FF2B5EF4-FFF2-40B4-BE49-F238E27FC236}">
                  <a16:creationId xmlns:a16="http://schemas.microsoft.com/office/drawing/2014/main" id="{2AADE917-FF4D-4C21-B4B1-052E0230E76F}"/>
                </a:ext>
              </a:extLst>
            </xdr:cNvPr>
            <xdr:cNvGrpSpPr/>
          </xdr:nvGrpSpPr>
          <xdr:grpSpPr>
            <a:xfrm>
              <a:off x="0" y="0"/>
              <a:ext cx="15409333" cy="434691"/>
              <a:chOff x="0" y="0"/>
              <a:chExt cx="15409333" cy="434691"/>
            </a:xfrm>
          </xdr:grpSpPr>
          <xdr:sp macro="" textlink="">
            <xdr:nvSpPr>
              <xdr:cNvPr id="20" name="Retângulo: Cantos Diagonais Arredondados 25">
                <a:extLst>
                  <a:ext uri="{FF2B5EF4-FFF2-40B4-BE49-F238E27FC236}">
                    <a16:creationId xmlns:a16="http://schemas.microsoft.com/office/drawing/2014/main" id="{91AC95B5-D81D-0157-706F-79A4958D1801}"/>
                  </a:ext>
                </a:extLst>
              </xdr:cNvPr>
              <xdr:cNvSpPr/>
            </xdr:nvSpPr>
            <xdr:spPr>
              <a:xfrm flipV="1">
                <a:off x="0" y="0"/>
                <a:ext cx="15409333" cy="434691"/>
              </a:xfrm>
              <a:prstGeom prst="round2DiagRect">
                <a:avLst/>
              </a:prstGeom>
              <a:solidFill>
                <a:srgbClr val="01438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latin typeface="Heebo" pitchFamily="2" charset="-79"/>
                  <a:cs typeface="Heebo" pitchFamily="2" charset="-79"/>
                </a:endParaRPr>
              </a:p>
            </xdr:txBody>
          </xdr:sp>
          <xdr:sp macro="" textlink="">
            <xdr:nvSpPr>
              <xdr:cNvPr id="22" name="CaixaDeTexto 5">
                <a:extLst>
                  <a:ext uri="{FF2B5EF4-FFF2-40B4-BE49-F238E27FC236}">
                    <a16:creationId xmlns:a16="http://schemas.microsoft.com/office/drawing/2014/main" id="{8DC6E5B1-FE37-97EA-0467-BDD49DA88C48}"/>
                  </a:ext>
                </a:extLst>
              </xdr:cNvPr>
              <xdr:cNvSpPr txBox="1"/>
            </xdr:nvSpPr>
            <xdr:spPr>
              <a:xfrm>
                <a:off x="3926416" y="21166"/>
                <a:ext cx="7493001" cy="380999"/>
              </a:xfrm>
              <a:prstGeom prst="rect">
                <a:avLst/>
              </a:prstGeom>
              <a:solidFill>
                <a:srgbClr val="01438F"/>
              </a:solidFill>
              <a:ln>
                <a:noFill/>
              </a:ln>
              <a:effectLst/>
            </xdr:spPr>
            <xdr:style>
              <a:lnRef idx="0">
                <a:scrgbClr r="0" g="0" b="0"/>
              </a:lnRef>
              <a:fillRef idx="0">
                <a:scrgbClr r="0" g="0" b="0"/>
              </a:fillRef>
              <a:effectRef idx="0">
                <a:scrgbClr r="0" g="0" b="0"/>
              </a:effectRef>
              <a:fontRef idx="minor">
                <a:schemeClr val="accent1"/>
              </a:fontRef>
            </xdr:style>
            <xdr:txBody>
              <a:bodyPr vertOverflow="clip" horzOverflow="clip" wrap="none" rtlCol="0" anchor="t">
                <a:noAutofit/>
              </a:bodyPr>
              <a:lstStyle/>
              <a:p>
                <a:pPr algn="ctr"/>
                <a:r>
                  <a:rPr lang="pt-BR" sz="2000" b="1" baseline="0">
                    <a:solidFill>
                      <a:schemeClr val="bg1"/>
                    </a:solidFill>
                    <a:latin typeface=" montserrat"/>
                    <a:ea typeface="+mn-ea"/>
                    <a:cs typeface="Heebo" pitchFamily="2" charset="-79"/>
                  </a:rPr>
                  <a:t>Databook CSN - Relatório de Ação Climática 2023-2024</a:t>
                </a:r>
              </a:p>
            </xdr:txBody>
          </xdr:sp>
        </xdr:grpSp>
        <xdr:pic>
          <xdr:nvPicPr>
            <xdr:cNvPr id="29" name="Gráfico 16" descr="Círculo com seta para a esquerda com preenchimento sólido">
              <a:hlinkClick xmlns:r="http://schemas.openxmlformats.org/officeDocument/2006/relationships" r:id="rId1"/>
              <a:extLst>
                <a:ext uri="{FF2B5EF4-FFF2-40B4-BE49-F238E27FC236}">
                  <a16:creationId xmlns:a16="http://schemas.microsoft.com/office/drawing/2014/main" id="{CB71B14F-5C82-4231-83B8-B653BB6FAD5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805833" y="0"/>
              <a:ext cx="433917" cy="433917"/>
            </a:xfrm>
            <a:prstGeom prst="rect">
              <a:avLst/>
            </a:prstGeom>
          </xdr:spPr>
        </xdr:pic>
        <xdr:sp macro="" textlink="">
          <xdr:nvSpPr>
            <xdr:cNvPr id="30" name="CaixaDeTexto 7">
              <a:extLst>
                <a:ext uri="{FF2B5EF4-FFF2-40B4-BE49-F238E27FC236}">
                  <a16:creationId xmlns:a16="http://schemas.microsoft.com/office/drawing/2014/main" id="{68A996B6-7B2E-43B8-AA19-27980C557AD2}"/>
                </a:ext>
              </a:extLst>
            </xdr:cNvPr>
            <xdr:cNvSpPr txBox="1"/>
          </xdr:nvSpPr>
          <xdr:spPr>
            <a:xfrm>
              <a:off x="13207999" y="105833"/>
              <a:ext cx="2002574" cy="278824"/>
            </a:xfrm>
            <a:prstGeom prst="rect">
              <a:avLst/>
            </a:prstGeom>
            <a:solidFill>
              <a:srgbClr val="01438F"/>
            </a:solidFill>
            <a:ln>
              <a:noFill/>
            </a:ln>
          </xdr:spPr>
          <xdr:style>
            <a:lnRef idx="0">
              <a:scrgbClr r="0" g="0" b="0"/>
            </a:lnRef>
            <a:fillRef idx="0">
              <a:scrgbClr r="0" g="0" b="0"/>
            </a:fillRef>
            <a:effectRef idx="0">
              <a:scrgbClr r="0" g="0" b="0"/>
            </a:effectRef>
            <a:fontRef idx="minor">
              <a:schemeClr val="accent1"/>
            </a:fontRef>
          </xdr:style>
          <xdr:txBody>
            <a:bodyPr vertOverflow="clip" horzOverflow="clip" wrap="none" rtlCol="0" anchor="t">
              <a:noAutofit/>
            </a:bodyPr>
            <a:lstStyle/>
            <a:p>
              <a:r>
                <a:rPr lang="pt-BR" sz="900" b="1">
                  <a:solidFill>
                    <a:schemeClr val="bg1"/>
                  </a:solidFill>
                  <a:latin typeface="Heebo" pitchFamily="2" charset="-79"/>
                  <a:cs typeface="Heebo" pitchFamily="2" charset="-79"/>
                </a:rPr>
                <a:t>Retornar ao Sumário</a:t>
              </a:r>
            </a:p>
          </xdr:txBody>
        </xdr:sp>
      </xdr:grpSp>
      <xdr:pic>
        <xdr:nvPicPr>
          <xdr:cNvPr id="2" name="Imagem 30">
            <a:extLst>
              <a:ext uri="{FF2B5EF4-FFF2-40B4-BE49-F238E27FC236}">
                <a16:creationId xmlns:a16="http://schemas.microsoft.com/office/drawing/2014/main" id="{3B4830B8-564E-469A-A90C-15E68422D5F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959812" cy="403259"/>
          </a:xfrm>
          <a:prstGeom prst="rect">
            <a:avLst/>
          </a:prstGeom>
          <a:solidFill>
            <a:srgbClr val="01438F"/>
          </a:solidFill>
          <a:ln>
            <a:noFill/>
          </a:ln>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33617</xdr:colOff>
      <xdr:row>3</xdr:row>
      <xdr:rowOff>44823</xdr:rowOff>
    </xdr:from>
    <xdr:to>
      <xdr:col>1</xdr:col>
      <xdr:colOff>5055409</xdr:colOff>
      <xdr:row>5</xdr:row>
      <xdr:rowOff>125755</xdr:rowOff>
    </xdr:to>
    <xdr:sp macro="" textlink="">
      <xdr:nvSpPr>
        <xdr:cNvPr id="3" name="CaixaDeTexto 2">
          <a:extLst>
            <a:ext uri="{FF2B5EF4-FFF2-40B4-BE49-F238E27FC236}">
              <a16:creationId xmlns:a16="http://schemas.microsoft.com/office/drawing/2014/main" id="{0E869ED2-28C3-4A45-95A2-7133059EC087}"/>
            </a:ext>
          </a:extLst>
        </xdr:cNvPr>
        <xdr:cNvSpPr txBox="1"/>
      </xdr:nvSpPr>
      <xdr:spPr>
        <a:xfrm>
          <a:off x="280146" y="1613647"/>
          <a:ext cx="5024967" cy="532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cap="small" baseline="0">
              <a:solidFill>
                <a:schemeClr val="tx1">
                  <a:lumMod val="65000"/>
                  <a:lumOff val="35000"/>
                </a:schemeClr>
              </a:solidFill>
              <a:latin typeface="Montserrat Black" panose="00000A00000000000000" pitchFamily="2" charset="0"/>
              <a:ea typeface="+mn-ea"/>
              <a:cs typeface="Heebo" pitchFamily="2" charset="-79"/>
            </a:rPr>
            <a:t>Indicadores - Grupo CSN</a:t>
          </a:r>
        </a:p>
      </xdr:txBody>
    </xdr:sp>
    <xdr:clientData/>
  </xdr:twoCellAnchor>
  <xdr:twoCellAnchor editAs="oneCell">
    <xdr:from>
      <xdr:col>1</xdr:col>
      <xdr:colOff>0</xdr:colOff>
      <xdr:row>267</xdr:row>
      <xdr:rowOff>0</xdr:rowOff>
    </xdr:from>
    <xdr:to>
      <xdr:col>1</xdr:col>
      <xdr:colOff>5021792</xdr:colOff>
      <xdr:row>269</xdr:row>
      <xdr:rowOff>87283</xdr:rowOff>
    </xdr:to>
    <xdr:sp macro="" textlink="">
      <xdr:nvSpPr>
        <xdr:cNvPr id="5" name="CaixaDeTexto 4">
          <a:extLst>
            <a:ext uri="{FF2B5EF4-FFF2-40B4-BE49-F238E27FC236}">
              <a16:creationId xmlns:a16="http://schemas.microsoft.com/office/drawing/2014/main" id="{0E415659-2568-406A-A083-904D8E9D7740}"/>
            </a:ext>
          </a:extLst>
        </xdr:cNvPr>
        <xdr:cNvSpPr txBox="1"/>
      </xdr:nvSpPr>
      <xdr:spPr>
        <a:xfrm>
          <a:off x="246529" y="62159029"/>
          <a:ext cx="5024967" cy="532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cap="small" baseline="0">
              <a:solidFill>
                <a:schemeClr val="tx1">
                  <a:lumMod val="65000"/>
                  <a:lumOff val="35000"/>
                </a:schemeClr>
              </a:solidFill>
              <a:latin typeface="Montserrat Black" panose="00000A00000000000000" pitchFamily="2" charset="0"/>
              <a:ea typeface="+mn-ea"/>
              <a:cs typeface="Heebo" pitchFamily="2" charset="-79"/>
            </a:rPr>
            <a:t>Indicadores - CSN Minerção</a:t>
          </a:r>
        </a:p>
      </xdr:txBody>
    </xdr:sp>
    <xdr:clientData/>
  </xdr:twoCellAnchor>
  <xdr:twoCellAnchor editAs="oneCell">
    <xdr:from>
      <xdr:col>1</xdr:col>
      <xdr:colOff>0</xdr:colOff>
      <xdr:row>467</xdr:row>
      <xdr:rowOff>0</xdr:rowOff>
    </xdr:from>
    <xdr:to>
      <xdr:col>1</xdr:col>
      <xdr:colOff>5021792</xdr:colOff>
      <xdr:row>469</xdr:row>
      <xdr:rowOff>87281</xdr:rowOff>
    </xdr:to>
    <xdr:sp macro="" textlink="">
      <xdr:nvSpPr>
        <xdr:cNvPr id="6" name="CaixaDeTexto 5">
          <a:extLst>
            <a:ext uri="{FF2B5EF4-FFF2-40B4-BE49-F238E27FC236}">
              <a16:creationId xmlns:a16="http://schemas.microsoft.com/office/drawing/2014/main" id="{9EE6D27B-7372-46EA-AD97-620048D1395A}"/>
            </a:ext>
          </a:extLst>
        </xdr:cNvPr>
        <xdr:cNvSpPr txBox="1"/>
      </xdr:nvSpPr>
      <xdr:spPr>
        <a:xfrm>
          <a:off x="246529" y="108428118"/>
          <a:ext cx="5024967" cy="532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cap="small" baseline="0">
              <a:solidFill>
                <a:schemeClr val="tx1">
                  <a:lumMod val="65000"/>
                  <a:lumOff val="35000"/>
                </a:schemeClr>
              </a:solidFill>
              <a:latin typeface="Montserrat Black" panose="00000A00000000000000" pitchFamily="2" charset="0"/>
              <a:ea typeface="+mn-ea"/>
              <a:cs typeface="Heebo" pitchFamily="2" charset="-79"/>
            </a:rPr>
            <a:t>Indicadores - Siderurgia</a:t>
          </a:r>
        </a:p>
      </xdr:txBody>
    </xdr:sp>
    <xdr:clientData/>
  </xdr:twoCellAnchor>
  <xdr:twoCellAnchor editAs="oneCell">
    <xdr:from>
      <xdr:col>1</xdr:col>
      <xdr:colOff>0</xdr:colOff>
      <xdr:row>673</xdr:row>
      <xdr:rowOff>0</xdr:rowOff>
    </xdr:from>
    <xdr:to>
      <xdr:col>1</xdr:col>
      <xdr:colOff>5021792</xdr:colOff>
      <xdr:row>675</xdr:row>
      <xdr:rowOff>87282</xdr:rowOff>
    </xdr:to>
    <xdr:sp macro="" textlink="">
      <xdr:nvSpPr>
        <xdr:cNvPr id="8" name="CaixaDeTexto 7">
          <a:extLst>
            <a:ext uri="{FF2B5EF4-FFF2-40B4-BE49-F238E27FC236}">
              <a16:creationId xmlns:a16="http://schemas.microsoft.com/office/drawing/2014/main" id="{E9305229-7D4B-40BA-9F2E-337CCE67F32E}"/>
            </a:ext>
          </a:extLst>
        </xdr:cNvPr>
        <xdr:cNvSpPr txBox="1"/>
      </xdr:nvSpPr>
      <xdr:spPr>
        <a:xfrm>
          <a:off x="246529" y="156972000"/>
          <a:ext cx="5024967" cy="532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cap="small" baseline="0">
              <a:solidFill>
                <a:schemeClr val="tx1">
                  <a:lumMod val="65000"/>
                  <a:lumOff val="35000"/>
                </a:schemeClr>
              </a:solidFill>
              <a:latin typeface="Montserrat Black" panose="00000A00000000000000" pitchFamily="2" charset="0"/>
              <a:ea typeface="+mn-ea"/>
              <a:cs typeface="Heebo" pitchFamily="2" charset="-79"/>
            </a:rPr>
            <a:t>Indicadores - CSN Cimentos</a:t>
          </a:r>
        </a:p>
      </xdr:txBody>
    </xdr:sp>
    <xdr:clientData/>
  </xdr:twoCellAnchor>
  <xdr:twoCellAnchor editAs="oneCell">
    <xdr:from>
      <xdr:col>1</xdr:col>
      <xdr:colOff>0</xdr:colOff>
      <xdr:row>874</xdr:row>
      <xdr:rowOff>0</xdr:rowOff>
    </xdr:from>
    <xdr:to>
      <xdr:col>1</xdr:col>
      <xdr:colOff>5021792</xdr:colOff>
      <xdr:row>876</xdr:row>
      <xdr:rowOff>87281</xdr:rowOff>
    </xdr:to>
    <xdr:sp macro="" textlink="">
      <xdr:nvSpPr>
        <xdr:cNvPr id="9" name="CaixaDeTexto 8">
          <a:extLst>
            <a:ext uri="{FF2B5EF4-FFF2-40B4-BE49-F238E27FC236}">
              <a16:creationId xmlns:a16="http://schemas.microsoft.com/office/drawing/2014/main" id="{FF7DE1D0-8BCF-46FE-A23A-229F74B54FFD}"/>
            </a:ext>
          </a:extLst>
        </xdr:cNvPr>
        <xdr:cNvSpPr txBox="1"/>
      </xdr:nvSpPr>
      <xdr:spPr>
        <a:xfrm>
          <a:off x="246529" y="203947059"/>
          <a:ext cx="5024967" cy="532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cap="small" baseline="0">
              <a:solidFill>
                <a:schemeClr val="tx1">
                  <a:lumMod val="65000"/>
                  <a:lumOff val="35000"/>
                </a:schemeClr>
              </a:solidFill>
              <a:latin typeface="Montserrat Black" panose="00000A00000000000000" pitchFamily="2" charset="0"/>
              <a:ea typeface="+mn-ea"/>
              <a:cs typeface="Heebo" pitchFamily="2" charset="-79"/>
            </a:rPr>
            <a:t>Indicadores - Logística</a:t>
          </a:r>
        </a:p>
      </xdr:txBody>
    </xdr:sp>
    <xdr:clientData/>
  </xdr:twoCellAnchor>
  <xdr:twoCellAnchor editAs="oneCell">
    <xdr:from>
      <xdr:col>1</xdr:col>
      <xdr:colOff>0</xdr:colOff>
      <xdr:row>1041</xdr:row>
      <xdr:rowOff>0</xdr:rowOff>
    </xdr:from>
    <xdr:to>
      <xdr:col>1</xdr:col>
      <xdr:colOff>5602942</xdr:colOff>
      <xdr:row>1043</xdr:row>
      <xdr:rowOff>83033</xdr:rowOff>
    </xdr:to>
    <xdr:sp macro="" textlink="">
      <xdr:nvSpPr>
        <xdr:cNvPr id="10" name="CaixaDeTexto 9">
          <a:extLst>
            <a:ext uri="{FF2B5EF4-FFF2-40B4-BE49-F238E27FC236}">
              <a16:creationId xmlns:a16="http://schemas.microsoft.com/office/drawing/2014/main" id="{996D6AE3-71CF-4E07-8C3B-10B50BDDA9EE}"/>
            </a:ext>
          </a:extLst>
        </xdr:cNvPr>
        <xdr:cNvSpPr txBox="1"/>
      </xdr:nvSpPr>
      <xdr:spPr>
        <a:xfrm>
          <a:off x="246529" y="243313324"/>
          <a:ext cx="5602942" cy="532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cap="small" baseline="0">
              <a:solidFill>
                <a:schemeClr val="tx1">
                  <a:lumMod val="65000"/>
                  <a:lumOff val="35000"/>
                </a:schemeClr>
              </a:solidFill>
              <a:latin typeface="Montserrat Black" panose="00000A00000000000000" pitchFamily="2" charset="0"/>
              <a:ea typeface="+mn-ea"/>
              <a:cs typeface="Heebo" pitchFamily="2" charset="-79"/>
            </a:rPr>
            <a:t>Indicadores - Outras Minerações</a:t>
          </a:r>
        </a:p>
      </xdr:txBody>
    </xdr:sp>
    <xdr:clientData/>
  </xdr:twoCellAnchor>
  <xdr:twoCellAnchor editAs="oneCell">
    <xdr:from>
      <xdr:col>1</xdr:col>
      <xdr:colOff>0</xdr:colOff>
      <xdr:row>1212</xdr:row>
      <xdr:rowOff>0</xdr:rowOff>
    </xdr:from>
    <xdr:to>
      <xdr:col>1</xdr:col>
      <xdr:colOff>5602942</xdr:colOff>
      <xdr:row>1214</xdr:row>
      <xdr:rowOff>87281</xdr:rowOff>
    </xdr:to>
    <xdr:sp macro="" textlink="">
      <xdr:nvSpPr>
        <xdr:cNvPr id="11" name="CaixaDeTexto 10">
          <a:extLst>
            <a:ext uri="{FF2B5EF4-FFF2-40B4-BE49-F238E27FC236}">
              <a16:creationId xmlns:a16="http://schemas.microsoft.com/office/drawing/2014/main" id="{6C0040B6-54FA-45AA-AC45-6ECBF67F55DC}"/>
            </a:ext>
          </a:extLst>
        </xdr:cNvPr>
        <xdr:cNvSpPr txBox="1"/>
      </xdr:nvSpPr>
      <xdr:spPr>
        <a:xfrm>
          <a:off x="246529" y="283576059"/>
          <a:ext cx="5602942" cy="532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cap="small" baseline="0">
              <a:solidFill>
                <a:schemeClr val="tx1">
                  <a:lumMod val="65000"/>
                  <a:lumOff val="35000"/>
                </a:schemeClr>
              </a:solidFill>
              <a:latin typeface="Montserrat Black" panose="00000A00000000000000" pitchFamily="2" charset="0"/>
              <a:ea typeface="+mn-ea"/>
              <a:cs typeface="Heebo" pitchFamily="2" charset="-79"/>
            </a:rPr>
            <a:t>Indicadores - CSN Energia</a:t>
          </a:r>
        </a:p>
      </xdr:txBody>
    </xdr:sp>
    <xdr:clientData/>
  </xdr:twoCellAnchor>
  <xdr:twoCellAnchor>
    <xdr:from>
      <xdr:col>9</xdr:col>
      <xdr:colOff>324957</xdr:colOff>
      <xdr:row>0</xdr:row>
      <xdr:rowOff>105833</xdr:rowOff>
    </xdr:from>
    <xdr:to>
      <xdr:col>11</xdr:col>
      <xdr:colOff>544334</xdr:colOff>
      <xdr:row>1</xdr:row>
      <xdr:rowOff>151824</xdr:rowOff>
    </xdr:to>
    <xdr:sp macro="" textlink="">
      <xdr:nvSpPr>
        <xdr:cNvPr id="61" name="CaixaDeTexto 7">
          <a:extLst>
            <a:ext uri="{FF2B5EF4-FFF2-40B4-BE49-F238E27FC236}">
              <a16:creationId xmlns:a16="http://schemas.microsoft.com/office/drawing/2014/main" id="{8499DBEA-BE7A-4896-8B56-BABED5067001}"/>
            </a:ext>
          </a:extLst>
        </xdr:cNvPr>
        <xdr:cNvSpPr txBox="1"/>
      </xdr:nvSpPr>
      <xdr:spPr>
        <a:xfrm>
          <a:off x="12728624" y="105833"/>
          <a:ext cx="2039710" cy="278824"/>
        </a:xfrm>
        <a:prstGeom prst="rect">
          <a:avLst/>
        </a:prstGeom>
        <a:solidFill>
          <a:srgbClr val="01438F"/>
        </a:solidFill>
        <a:ln>
          <a:noFill/>
        </a:ln>
      </xdr:spPr>
      <xdr:style>
        <a:lnRef idx="0">
          <a:scrgbClr r="0" g="0" b="0"/>
        </a:lnRef>
        <a:fillRef idx="0">
          <a:scrgbClr r="0" g="0" b="0"/>
        </a:fillRef>
        <a:effectRef idx="0">
          <a:scrgbClr r="0" g="0" b="0"/>
        </a:effectRef>
        <a:fontRef idx="minor">
          <a:schemeClr val="accent1"/>
        </a:fontRef>
      </xdr:style>
      <xdr:txBody>
        <a:bodyPr vertOverflow="clip" horzOverflow="clip" wrap="none" rtlCol="0" anchor="t">
          <a:noAutofit/>
        </a:bodyPr>
        <a:lstStyle/>
        <a:p>
          <a:r>
            <a:rPr lang="pt-BR" sz="900" b="1">
              <a:solidFill>
                <a:schemeClr val="bg1"/>
              </a:solidFill>
              <a:latin typeface="Heebo" pitchFamily="2" charset="-79"/>
              <a:cs typeface="Heebo" pitchFamily="2" charset="-79"/>
            </a:rPr>
            <a:t>Retornar ao Sumário</a:t>
          </a:r>
        </a:p>
      </xdr:txBody>
    </xdr:sp>
    <xdr:clientData/>
  </xdr:twoCellAnchor>
  <xdr:twoCellAnchor>
    <xdr:from>
      <xdr:col>0</xdr:col>
      <xdr:colOff>0</xdr:colOff>
      <xdr:row>0</xdr:row>
      <xdr:rowOff>0</xdr:rowOff>
    </xdr:from>
    <xdr:to>
      <xdr:col>12</xdr:col>
      <xdr:colOff>0</xdr:colOff>
      <xdr:row>1</xdr:row>
      <xdr:rowOff>201858</xdr:rowOff>
    </xdr:to>
    <xdr:grpSp>
      <xdr:nvGrpSpPr>
        <xdr:cNvPr id="2" name="Agrupar 1">
          <a:extLst>
            <a:ext uri="{FF2B5EF4-FFF2-40B4-BE49-F238E27FC236}">
              <a16:creationId xmlns:a16="http://schemas.microsoft.com/office/drawing/2014/main" id="{00C15508-8D15-47C1-8F33-11A2D3A71FD3}"/>
            </a:ext>
          </a:extLst>
        </xdr:cNvPr>
        <xdr:cNvGrpSpPr/>
      </xdr:nvGrpSpPr>
      <xdr:grpSpPr>
        <a:xfrm>
          <a:off x="0" y="0"/>
          <a:ext cx="14837833" cy="434691"/>
          <a:chOff x="0" y="0"/>
          <a:chExt cx="15695083" cy="434691"/>
        </a:xfrm>
      </xdr:grpSpPr>
      <xdr:grpSp>
        <xdr:nvGrpSpPr>
          <xdr:cNvPr id="4" name="Agrupar 27">
            <a:extLst>
              <a:ext uri="{FF2B5EF4-FFF2-40B4-BE49-F238E27FC236}">
                <a16:creationId xmlns:a16="http://schemas.microsoft.com/office/drawing/2014/main" id="{AA76A6DF-5BE5-F4DE-3A73-D6612E833009}"/>
              </a:ext>
            </a:extLst>
          </xdr:cNvPr>
          <xdr:cNvGrpSpPr/>
        </xdr:nvGrpSpPr>
        <xdr:grpSpPr>
          <a:xfrm>
            <a:off x="0" y="0"/>
            <a:ext cx="15695083" cy="434691"/>
            <a:chOff x="0" y="0"/>
            <a:chExt cx="15409333" cy="434691"/>
          </a:xfrm>
        </xdr:grpSpPr>
        <xdr:grpSp>
          <xdr:nvGrpSpPr>
            <xdr:cNvPr id="12" name="Agrupar 22">
              <a:extLst>
                <a:ext uri="{FF2B5EF4-FFF2-40B4-BE49-F238E27FC236}">
                  <a16:creationId xmlns:a16="http://schemas.microsoft.com/office/drawing/2014/main" id="{370E709A-60A6-546B-32EB-5C8F14DB6146}"/>
                </a:ext>
              </a:extLst>
            </xdr:cNvPr>
            <xdr:cNvGrpSpPr/>
          </xdr:nvGrpSpPr>
          <xdr:grpSpPr>
            <a:xfrm>
              <a:off x="0" y="0"/>
              <a:ext cx="15409333" cy="434691"/>
              <a:chOff x="0" y="0"/>
              <a:chExt cx="15409333" cy="434691"/>
            </a:xfrm>
          </xdr:grpSpPr>
          <xdr:sp macro="" textlink="">
            <xdr:nvSpPr>
              <xdr:cNvPr id="15" name="Retângulo: Cantos Diagonais Arredondados 25">
                <a:extLst>
                  <a:ext uri="{FF2B5EF4-FFF2-40B4-BE49-F238E27FC236}">
                    <a16:creationId xmlns:a16="http://schemas.microsoft.com/office/drawing/2014/main" id="{5255C66C-50F1-1E9E-C221-265E27EA1F74}"/>
                  </a:ext>
                </a:extLst>
              </xdr:cNvPr>
              <xdr:cNvSpPr/>
            </xdr:nvSpPr>
            <xdr:spPr>
              <a:xfrm flipV="1">
                <a:off x="0" y="0"/>
                <a:ext cx="15409333" cy="434691"/>
              </a:xfrm>
              <a:prstGeom prst="round2DiagRect">
                <a:avLst/>
              </a:prstGeom>
              <a:solidFill>
                <a:srgbClr val="01438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latin typeface="Heebo" pitchFamily="2" charset="-79"/>
                  <a:cs typeface="Heebo" pitchFamily="2" charset="-79"/>
                </a:endParaRPr>
              </a:p>
            </xdr:txBody>
          </xdr:sp>
          <xdr:sp macro="" textlink="">
            <xdr:nvSpPr>
              <xdr:cNvPr id="16" name="CaixaDeTexto 5">
                <a:extLst>
                  <a:ext uri="{FF2B5EF4-FFF2-40B4-BE49-F238E27FC236}">
                    <a16:creationId xmlns:a16="http://schemas.microsoft.com/office/drawing/2014/main" id="{DDA55B01-DC78-460E-59F3-BF731F9BFE44}"/>
                  </a:ext>
                </a:extLst>
              </xdr:cNvPr>
              <xdr:cNvSpPr txBox="1"/>
            </xdr:nvSpPr>
            <xdr:spPr>
              <a:xfrm>
                <a:off x="3926416" y="21166"/>
                <a:ext cx="7493001" cy="380999"/>
              </a:xfrm>
              <a:prstGeom prst="rect">
                <a:avLst/>
              </a:prstGeom>
              <a:solidFill>
                <a:srgbClr val="01438F"/>
              </a:solidFill>
              <a:ln>
                <a:noFill/>
              </a:ln>
              <a:effectLst/>
            </xdr:spPr>
            <xdr:style>
              <a:lnRef idx="0">
                <a:scrgbClr r="0" g="0" b="0"/>
              </a:lnRef>
              <a:fillRef idx="0">
                <a:scrgbClr r="0" g="0" b="0"/>
              </a:fillRef>
              <a:effectRef idx="0">
                <a:scrgbClr r="0" g="0" b="0"/>
              </a:effectRef>
              <a:fontRef idx="minor">
                <a:schemeClr val="accent1"/>
              </a:fontRef>
            </xdr:style>
            <xdr:txBody>
              <a:bodyPr vertOverflow="clip" horzOverflow="clip" wrap="none" rtlCol="0" anchor="t">
                <a:noAutofit/>
              </a:bodyPr>
              <a:lstStyle/>
              <a:p>
                <a:pPr algn="ctr"/>
                <a:r>
                  <a:rPr lang="pt-BR" sz="2000" b="1" baseline="0">
                    <a:solidFill>
                      <a:schemeClr val="bg1"/>
                    </a:solidFill>
                    <a:latin typeface=" montserrat"/>
                    <a:ea typeface="+mn-ea"/>
                    <a:cs typeface="Heebo" pitchFamily="2" charset="-79"/>
                  </a:rPr>
                  <a:t>Databook CSN - Relatório de Ação Climática 2023-2024</a:t>
                </a:r>
              </a:p>
            </xdr:txBody>
          </xdr:sp>
        </xdr:grpSp>
        <xdr:pic>
          <xdr:nvPicPr>
            <xdr:cNvPr id="13" name="Gráfico 16" descr="Círculo com seta para a esquerda com preenchimento sólido">
              <a:hlinkClick xmlns:r="http://schemas.openxmlformats.org/officeDocument/2006/relationships" r:id="rId1"/>
              <a:extLst>
                <a:ext uri="{FF2B5EF4-FFF2-40B4-BE49-F238E27FC236}">
                  <a16:creationId xmlns:a16="http://schemas.microsoft.com/office/drawing/2014/main" id="{5DD02745-E813-AD01-F568-0D82BE34788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805833" y="0"/>
              <a:ext cx="433917" cy="433917"/>
            </a:xfrm>
            <a:prstGeom prst="rect">
              <a:avLst/>
            </a:prstGeom>
          </xdr:spPr>
        </xdr:pic>
        <xdr:sp macro="" textlink="">
          <xdr:nvSpPr>
            <xdr:cNvPr id="14" name="CaixaDeTexto 7">
              <a:extLst>
                <a:ext uri="{FF2B5EF4-FFF2-40B4-BE49-F238E27FC236}">
                  <a16:creationId xmlns:a16="http://schemas.microsoft.com/office/drawing/2014/main" id="{0E4E4579-A69D-67D8-6115-CD11AEDB007A}"/>
                </a:ext>
              </a:extLst>
            </xdr:cNvPr>
            <xdr:cNvSpPr txBox="1"/>
          </xdr:nvSpPr>
          <xdr:spPr>
            <a:xfrm>
              <a:off x="13207999" y="105833"/>
              <a:ext cx="2002574" cy="278824"/>
            </a:xfrm>
            <a:prstGeom prst="rect">
              <a:avLst/>
            </a:prstGeom>
            <a:solidFill>
              <a:srgbClr val="01438F"/>
            </a:solidFill>
            <a:ln>
              <a:noFill/>
            </a:ln>
          </xdr:spPr>
          <xdr:style>
            <a:lnRef idx="0">
              <a:scrgbClr r="0" g="0" b="0"/>
            </a:lnRef>
            <a:fillRef idx="0">
              <a:scrgbClr r="0" g="0" b="0"/>
            </a:fillRef>
            <a:effectRef idx="0">
              <a:scrgbClr r="0" g="0" b="0"/>
            </a:effectRef>
            <a:fontRef idx="minor">
              <a:schemeClr val="accent1"/>
            </a:fontRef>
          </xdr:style>
          <xdr:txBody>
            <a:bodyPr vertOverflow="clip" horzOverflow="clip" wrap="none" rtlCol="0" anchor="t">
              <a:noAutofit/>
            </a:bodyPr>
            <a:lstStyle/>
            <a:p>
              <a:r>
                <a:rPr lang="pt-BR" sz="900" b="1">
                  <a:solidFill>
                    <a:schemeClr val="bg1"/>
                  </a:solidFill>
                  <a:latin typeface="Heebo" pitchFamily="2" charset="-79"/>
                  <a:cs typeface="Heebo" pitchFamily="2" charset="-79"/>
                </a:rPr>
                <a:t>Retornar ao Sumário</a:t>
              </a:r>
            </a:p>
          </xdr:txBody>
        </xdr:sp>
      </xdr:grpSp>
      <xdr:pic>
        <xdr:nvPicPr>
          <xdr:cNvPr id="7" name="Imagem 30">
            <a:extLst>
              <a:ext uri="{FF2B5EF4-FFF2-40B4-BE49-F238E27FC236}">
                <a16:creationId xmlns:a16="http://schemas.microsoft.com/office/drawing/2014/main" id="{92AF3222-E868-55BC-2EF4-E9223E0979F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959812" cy="403259"/>
          </a:xfrm>
          <a:prstGeom prst="rect">
            <a:avLst/>
          </a:prstGeom>
          <a:solidFill>
            <a:srgbClr val="01438F"/>
          </a:solidFill>
          <a:ln>
            <a:noFill/>
          </a:ln>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342900</xdr:colOff>
      <xdr:row>3</xdr:row>
      <xdr:rowOff>9525</xdr:rowOff>
    </xdr:from>
    <xdr:to>
      <xdr:col>14</xdr:col>
      <xdr:colOff>401107</xdr:colOff>
      <xdr:row>5</xdr:row>
      <xdr:rowOff>152400</xdr:rowOff>
    </xdr:to>
    <xdr:sp macro="" textlink="">
      <xdr:nvSpPr>
        <xdr:cNvPr id="2" name="CaixaDeTexto 1">
          <a:extLst>
            <a:ext uri="{FF2B5EF4-FFF2-40B4-BE49-F238E27FC236}">
              <a16:creationId xmlns:a16="http://schemas.microsoft.com/office/drawing/2014/main" id="{636980B8-445F-4711-85DD-08A9A7E8E866}"/>
            </a:ext>
          </a:extLst>
        </xdr:cNvPr>
        <xdr:cNvSpPr txBox="1"/>
      </xdr:nvSpPr>
      <xdr:spPr>
        <a:xfrm>
          <a:off x="342900" y="581025"/>
          <a:ext cx="92964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cap="small" baseline="0">
              <a:solidFill>
                <a:schemeClr val="tx1">
                  <a:lumMod val="65000"/>
                  <a:lumOff val="35000"/>
                </a:schemeClr>
              </a:solidFill>
              <a:latin typeface="Heebo" pitchFamily="2" charset="-79"/>
              <a:cs typeface="Heebo" pitchFamily="2" charset="-79"/>
            </a:rPr>
            <a:t>Riscos Transitórios e Físicos - Grupo CSN e CSN Mineração</a:t>
          </a:r>
        </a:p>
      </xdr:txBody>
    </xdr:sp>
    <xdr:clientData/>
  </xdr:twoCellAnchor>
  <xdr:twoCellAnchor editAs="oneCell">
    <xdr:from>
      <xdr:col>1</xdr:col>
      <xdr:colOff>0</xdr:colOff>
      <xdr:row>244</xdr:row>
      <xdr:rowOff>0</xdr:rowOff>
    </xdr:from>
    <xdr:to>
      <xdr:col>14</xdr:col>
      <xdr:colOff>704320</xdr:colOff>
      <xdr:row>246</xdr:row>
      <xdr:rowOff>142874</xdr:rowOff>
    </xdr:to>
    <xdr:sp macro="" textlink="">
      <xdr:nvSpPr>
        <xdr:cNvPr id="25" name="CaixaDeTexto 24">
          <a:extLst>
            <a:ext uri="{FF2B5EF4-FFF2-40B4-BE49-F238E27FC236}">
              <a16:creationId xmlns:a16="http://schemas.microsoft.com/office/drawing/2014/main" id="{88399AAF-D16C-4581-A1E9-ED500DBA8440}"/>
            </a:ext>
          </a:extLst>
        </xdr:cNvPr>
        <xdr:cNvSpPr txBox="1"/>
      </xdr:nvSpPr>
      <xdr:spPr>
        <a:xfrm>
          <a:off x="243417" y="22182667"/>
          <a:ext cx="92964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cap="small" baseline="0">
              <a:solidFill>
                <a:schemeClr val="tx1">
                  <a:lumMod val="65000"/>
                  <a:lumOff val="35000"/>
                </a:schemeClr>
              </a:solidFill>
              <a:latin typeface="Heebo" pitchFamily="2" charset="-79"/>
              <a:cs typeface="Heebo" pitchFamily="2" charset="-79"/>
            </a:rPr>
            <a:t>Oportunidades - Grupo CSN e CSN Mineração</a:t>
          </a:r>
        </a:p>
      </xdr:txBody>
    </xdr:sp>
    <xdr:clientData/>
  </xdr:twoCellAnchor>
  <xdr:twoCellAnchor editAs="oneCell">
    <xdr:from>
      <xdr:col>13</xdr:col>
      <xdr:colOff>201084</xdr:colOff>
      <xdr:row>37</xdr:row>
      <xdr:rowOff>9650</xdr:rowOff>
    </xdr:from>
    <xdr:to>
      <xdr:col>13</xdr:col>
      <xdr:colOff>692151</xdr:colOff>
      <xdr:row>39</xdr:row>
      <xdr:rowOff>46568</xdr:rowOff>
    </xdr:to>
    <xdr:pic>
      <xdr:nvPicPr>
        <xdr:cNvPr id="4" name="Imagem 3">
          <a:extLst>
            <a:ext uri="{FF2B5EF4-FFF2-40B4-BE49-F238E27FC236}">
              <a16:creationId xmlns:a16="http://schemas.microsoft.com/office/drawing/2014/main" id="{B1598EFE-7438-7058-F9F9-7C03CCE99992}"/>
            </a:ext>
          </a:extLst>
        </xdr:cNvPr>
        <xdr:cNvPicPr>
          <a:picLocks noChangeAspect="1"/>
        </xdr:cNvPicPr>
      </xdr:nvPicPr>
      <xdr:blipFill>
        <a:blip xmlns:r="http://schemas.openxmlformats.org/officeDocument/2006/relationships" r:embed="rId1"/>
        <a:stretch>
          <a:fillRect/>
        </a:stretch>
      </xdr:blipFill>
      <xdr:spPr>
        <a:xfrm>
          <a:off x="6783917" y="6962900"/>
          <a:ext cx="497417" cy="424267"/>
        </a:xfrm>
        <a:prstGeom prst="flowChartConnector">
          <a:avLst/>
        </a:prstGeom>
      </xdr:spPr>
    </xdr:pic>
    <xdr:clientData/>
  </xdr:twoCellAnchor>
  <xdr:twoCellAnchor editAs="oneCell">
    <xdr:from>
      <xdr:col>14</xdr:col>
      <xdr:colOff>243417</xdr:colOff>
      <xdr:row>37</xdr:row>
      <xdr:rowOff>8242</xdr:rowOff>
    </xdr:from>
    <xdr:to>
      <xdr:col>14</xdr:col>
      <xdr:colOff>666750</xdr:colOff>
      <xdr:row>39</xdr:row>
      <xdr:rowOff>65695</xdr:rowOff>
    </xdr:to>
    <xdr:pic>
      <xdr:nvPicPr>
        <xdr:cNvPr id="6" name="Imagem 5">
          <a:extLst>
            <a:ext uri="{FF2B5EF4-FFF2-40B4-BE49-F238E27FC236}">
              <a16:creationId xmlns:a16="http://schemas.microsoft.com/office/drawing/2014/main" id="{690604C3-BC29-CB3C-E4FA-4ADEA4FC2996}"/>
            </a:ext>
          </a:extLst>
        </xdr:cNvPr>
        <xdr:cNvPicPr>
          <a:picLocks noChangeAspect="1"/>
        </xdr:cNvPicPr>
      </xdr:nvPicPr>
      <xdr:blipFill>
        <a:blip xmlns:r="http://schemas.openxmlformats.org/officeDocument/2006/relationships" r:embed="rId2"/>
        <a:stretch>
          <a:fillRect/>
        </a:stretch>
      </xdr:blipFill>
      <xdr:spPr>
        <a:xfrm>
          <a:off x="7715250" y="6961492"/>
          <a:ext cx="423333" cy="438452"/>
        </a:xfrm>
        <a:prstGeom prst="flowChartConnector">
          <a:avLst/>
        </a:prstGeom>
      </xdr:spPr>
    </xdr:pic>
    <xdr:clientData/>
  </xdr:twoCellAnchor>
  <xdr:twoCellAnchor editAs="oneCell">
    <xdr:from>
      <xdr:col>16</xdr:col>
      <xdr:colOff>201084</xdr:colOff>
      <xdr:row>36</xdr:row>
      <xdr:rowOff>207169</xdr:rowOff>
    </xdr:from>
    <xdr:to>
      <xdr:col>16</xdr:col>
      <xdr:colOff>635000</xdr:colOff>
      <xdr:row>39</xdr:row>
      <xdr:rowOff>58284</xdr:rowOff>
    </xdr:to>
    <xdr:pic>
      <xdr:nvPicPr>
        <xdr:cNvPr id="7" name="Imagem 6">
          <a:extLst>
            <a:ext uri="{FF2B5EF4-FFF2-40B4-BE49-F238E27FC236}">
              <a16:creationId xmlns:a16="http://schemas.microsoft.com/office/drawing/2014/main" id="{6DF0D328-B314-2F52-0805-AC8A28DFA3EC}"/>
            </a:ext>
          </a:extLst>
        </xdr:cNvPr>
        <xdr:cNvPicPr>
          <a:picLocks noChangeAspect="1"/>
        </xdr:cNvPicPr>
      </xdr:nvPicPr>
      <xdr:blipFill>
        <a:blip xmlns:r="http://schemas.openxmlformats.org/officeDocument/2006/relationships" r:embed="rId3"/>
        <a:stretch>
          <a:fillRect/>
        </a:stretch>
      </xdr:blipFill>
      <xdr:spPr>
        <a:xfrm>
          <a:off x="9345084" y="6948752"/>
          <a:ext cx="433916" cy="441665"/>
        </a:xfrm>
        <a:prstGeom prst="flowChartConnector">
          <a:avLst/>
        </a:prstGeom>
      </xdr:spPr>
    </xdr:pic>
    <xdr:clientData/>
  </xdr:twoCellAnchor>
  <xdr:twoCellAnchor editAs="oneCell">
    <xdr:from>
      <xdr:col>15</xdr:col>
      <xdr:colOff>201084</xdr:colOff>
      <xdr:row>37</xdr:row>
      <xdr:rowOff>12007</xdr:rowOff>
    </xdr:from>
    <xdr:to>
      <xdr:col>15</xdr:col>
      <xdr:colOff>596900</xdr:colOff>
      <xdr:row>39</xdr:row>
      <xdr:rowOff>55110</xdr:rowOff>
    </xdr:to>
    <xdr:pic>
      <xdr:nvPicPr>
        <xdr:cNvPr id="8" name="Imagem 7">
          <a:extLst>
            <a:ext uri="{FF2B5EF4-FFF2-40B4-BE49-F238E27FC236}">
              <a16:creationId xmlns:a16="http://schemas.microsoft.com/office/drawing/2014/main" id="{AD003113-3BF7-2FE2-6C8B-F9CBD8CB3EB4}"/>
            </a:ext>
          </a:extLst>
        </xdr:cNvPr>
        <xdr:cNvPicPr>
          <a:picLocks noChangeAspect="1"/>
        </xdr:cNvPicPr>
      </xdr:nvPicPr>
      <xdr:blipFill>
        <a:blip xmlns:r="http://schemas.openxmlformats.org/officeDocument/2006/relationships" r:embed="rId4"/>
        <a:stretch>
          <a:fillRect/>
        </a:stretch>
      </xdr:blipFill>
      <xdr:spPr>
        <a:xfrm>
          <a:off x="8509001" y="6965257"/>
          <a:ext cx="402166" cy="424102"/>
        </a:xfrm>
        <a:prstGeom prst="flowChartConnector">
          <a:avLst/>
        </a:prstGeom>
      </xdr:spPr>
    </xdr:pic>
    <xdr:clientData/>
  </xdr:twoCellAnchor>
  <xdr:twoCellAnchor editAs="oneCell">
    <xdr:from>
      <xdr:col>17</xdr:col>
      <xdr:colOff>222249</xdr:colOff>
      <xdr:row>37</xdr:row>
      <xdr:rowOff>5886</xdr:rowOff>
    </xdr:from>
    <xdr:to>
      <xdr:col>17</xdr:col>
      <xdr:colOff>656166</xdr:colOff>
      <xdr:row>39</xdr:row>
      <xdr:rowOff>65694</xdr:rowOff>
    </xdr:to>
    <xdr:pic>
      <xdr:nvPicPr>
        <xdr:cNvPr id="9" name="Imagem 8">
          <a:extLst>
            <a:ext uri="{FF2B5EF4-FFF2-40B4-BE49-F238E27FC236}">
              <a16:creationId xmlns:a16="http://schemas.microsoft.com/office/drawing/2014/main" id="{E553DFB0-D9A9-DD44-3019-59A6306FD436}"/>
            </a:ext>
          </a:extLst>
        </xdr:cNvPr>
        <xdr:cNvPicPr>
          <a:picLocks noChangeAspect="1"/>
        </xdr:cNvPicPr>
      </xdr:nvPicPr>
      <xdr:blipFill rotWithShape="1">
        <a:blip xmlns:r="http://schemas.openxmlformats.org/officeDocument/2006/relationships" r:embed="rId5"/>
        <a:srcRect l="4517" t="4187" r="5806"/>
        <a:stretch/>
      </xdr:blipFill>
      <xdr:spPr>
        <a:xfrm>
          <a:off x="10202332" y="6959136"/>
          <a:ext cx="433917" cy="440807"/>
        </a:xfrm>
        <a:prstGeom prst="flowChartConnector">
          <a:avLst/>
        </a:prstGeom>
      </xdr:spPr>
    </xdr:pic>
    <xdr:clientData/>
  </xdr:twoCellAnchor>
  <xdr:twoCellAnchor editAs="oneCell">
    <xdr:from>
      <xdr:col>13</xdr:col>
      <xdr:colOff>253998</xdr:colOff>
      <xdr:row>30</xdr:row>
      <xdr:rowOff>23480</xdr:rowOff>
    </xdr:from>
    <xdr:to>
      <xdr:col>13</xdr:col>
      <xdr:colOff>677331</xdr:colOff>
      <xdr:row>32</xdr:row>
      <xdr:rowOff>37112</xdr:rowOff>
    </xdr:to>
    <xdr:pic>
      <xdr:nvPicPr>
        <xdr:cNvPr id="10" name="Imagem 9">
          <a:extLst>
            <a:ext uri="{FF2B5EF4-FFF2-40B4-BE49-F238E27FC236}">
              <a16:creationId xmlns:a16="http://schemas.microsoft.com/office/drawing/2014/main" id="{1B4DC0B8-19F9-A877-51E5-039513BCE9D8}"/>
            </a:ext>
          </a:extLst>
        </xdr:cNvPr>
        <xdr:cNvPicPr>
          <a:picLocks noChangeAspect="1"/>
        </xdr:cNvPicPr>
      </xdr:nvPicPr>
      <xdr:blipFill>
        <a:blip xmlns:r="http://schemas.openxmlformats.org/officeDocument/2006/relationships" r:embed="rId6"/>
        <a:stretch>
          <a:fillRect/>
        </a:stretch>
      </xdr:blipFill>
      <xdr:spPr>
        <a:xfrm>
          <a:off x="6836831" y="5590313"/>
          <a:ext cx="423333" cy="394633"/>
        </a:xfrm>
        <a:prstGeom prst="flowChartConnector">
          <a:avLst/>
        </a:prstGeom>
      </xdr:spPr>
    </xdr:pic>
    <xdr:clientData/>
  </xdr:twoCellAnchor>
  <xdr:twoCellAnchor editAs="oneCell">
    <xdr:from>
      <xdr:col>14</xdr:col>
      <xdr:colOff>243417</xdr:colOff>
      <xdr:row>30</xdr:row>
      <xdr:rowOff>12741</xdr:rowOff>
    </xdr:from>
    <xdr:to>
      <xdr:col>14</xdr:col>
      <xdr:colOff>666750</xdr:colOff>
      <xdr:row>32</xdr:row>
      <xdr:rowOff>63842</xdr:rowOff>
    </xdr:to>
    <xdr:pic>
      <xdr:nvPicPr>
        <xdr:cNvPr id="18" name="Imagem 17">
          <a:extLst>
            <a:ext uri="{FF2B5EF4-FFF2-40B4-BE49-F238E27FC236}">
              <a16:creationId xmlns:a16="http://schemas.microsoft.com/office/drawing/2014/main" id="{E0E9468A-6BC7-470F-9B04-212BE6B4A06A}"/>
            </a:ext>
          </a:extLst>
        </xdr:cNvPr>
        <xdr:cNvPicPr>
          <a:picLocks noChangeAspect="1"/>
        </xdr:cNvPicPr>
      </xdr:nvPicPr>
      <xdr:blipFill>
        <a:blip xmlns:r="http://schemas.openxmlformats.org/officeDocument/2006/relationships" r:embed="rId2"/>
        <a:stretch>
          <a:fillRect/>
        </a:stretch>
      </xdr:blipFill>
      <xdr:spPr>
        <a:xfrm>
          <a:off x="7715250" y="5579574"/>
          <a:ext cx="423333" cy="438452"/>
        </a:xfrm>
        <a:prstGeom prst="flowChartConnector">
          <a:avLst/>
        </a:prstGeom>
      </xdr:spPr>
    </xdr:pic>
    <xdr:clientData/>
  </xdr:twoCellAnchor>
  <xdr:twoCellAnchor editAs="oneCell">
    <xdr:from>
      <xdr:col>16</xdr:col>
      <xdr:colOff>201084</xdr:colOff>
      <xdr:row>30</xdr:row>
      <xdr:rowOff>1</xdr:rowOff>
    </xdr:from>
    <xdr:to>
      <xdr:col>16</xdr:col>
      <xdr:colOff>635000</xdr:colOff>
      <xdr:row>32</xdr:row>
      <xdr:rowOff>67015</xdr:rowOff>
    </xdr:to>
    <xdr:pic>
      <xdr:nvPicPr>
        <xdr:cNvPr id="19" name="Imagem 18">
          <a:extLst>
            <a:ext uri="{FF2B5EF4-FFF2-40B4-BE49-F238E27FC236}">
              <a16:creationId xmlns:a16="http://schemas.microsoft.com/office/drawing/2014/main" id="{3E45E127-7379-4954-91EB-6EA5F3AF809D}"/>
            </a:ext>
          </a:extLst>
        </xdr:cNvPr>
        <xdr:cNvPicPr>
          <a:picLocks noChangeAspect="1"/>
        </xdr:cNvPicPr>
      </xdr:nvPicPr>
      <xdr:blipFill>
        <a:blip xmlns:r="http://schemas.openxmlformats.org/officeDocument/2006/relationships" r:embed="rId3"/>
        <a:stretch>
          <a:fillRect/>
        </a:stretch>
      </xdr:blipFill>
      <xdr:spPr>
        <a:xfrm>
          <a:off x="9345084" y="5566834"/>
          <a:ext cx="433916" cy="441665"/>
        </a:xfrm>
        <a:prstGeom prst="flowChartConnector">
          <a:avLst/>
        </a:prstGeom>
      </xdr:spPr>
    </xdr:pic>
    <xdr:clientData/>
  </xdr:twoCellAnchor>
  <xdr:twoCellAnchor editAs="oneCell">
    <xdr:from>
      <xdr:col>15</xdr:col>
      <xdr:colOff>201084</xdr:colOff>
      <xdr:row>30</xdr:row>
      <xdr:rowOff>16506</xdr:rowOff>
    </xdr:from>
    <xdr:to>
      <xdr:col>15</xdr:col>
      <xdr:colOff>596900</xdr:colOff>
      <xdr:row>32</xdr:row>
      <xdr:rowOff>59607</xdr:rowOff>
    </xdr:to>
    <xdr:pic>
      <xdr:nvPicPr>
        <xdr:cNvPr id="20" name="Imagem 19">
          <a:extLst>
            <a:ext uri="{FF2B5EF4-FFF2-40B4-BE49-F238E27FC236}">
              <a16:creationId xmlns:a16="http://schemas.microsoft.com/office/drawing/2014/main" id="{C68C8B99-EB41-4C3F-8B6B-7CF7A5248EAB}"/>
            </a:ext>
          </a:extLst>
        </xdr:cNvPr>
        <xdr:cNvPicPr>
          <a:picLocks noChangeAspect="1"/>
        </xdr:cNvPicPr>
      </xdr:nvPicPr>
      <xdr:blipFill>
        <a:blip xmlns:r="http://schemas.openxmlformats.org/officeDocument/2006/relationships" r:embed="rId4"/>
        <a:stretch>
          <a:fillRect/>
        </a:stretch>
      </xdr:blipFill>
      <xdr:spPr>
        <a:xfrm>
          <a:off x="8509001" y="5583339"/>
          <a:ext cx="402166" cy="424102"/>
        </a:xfrm>
        <a:prstGeom prst="flowChartConnector">
          <a:avLst/>
        </a:prstGeom>
      </xdr:spPr>
    </xdr:pic>
    <xdr:clientData/>
  </xdr:twoCellAnchor>
  <xdr:twoCellAnchor editAs="oneCell">
    <xdr:from>
      <xdr:col>17</xdr:col>
      <xdr:colOff>222249</xdr:colOff>
      <xdr:row>30</xdr:row>
      <xdr:rowOff>10385</xdr:rowOff>
    </xdr:from>
    <xdr:to>
      <xdr:col>17</xdr:col>
      <xdr:colOff>656166</xdr:colOff>
      <xdr:row>32</xdr:row>
      <xdr:rowOff>63841</xdr:rowOff>
    </xdr:to>
    <xdr:pic>
      <xdr:nvPicPr>
        <xdr:cNvPr id="21" name="Imagem 20">
          <a:extLst>
            <a:ext uri="{FF2B5EF4-FFF2-40B4-BE49-F238E27FC236}">
              <a16:creationId xmlns:a16="http://schemas.microsoft.com/office/drawing/2014/main" id="{80EA487F-89DB-4019-A539-8CAC982FE347}"/>
            </a:ext>
          </a:extLst>
        </xdr:cNvPr>
        <xdr:cNvPicPr>
          <a:picLocks noChangeAspect="1"/>
        </xdr:cNvPicPr>
      </xdr:nvPicPr>
      <xdr:blipFill rotWithShape="1">
        <a:blip xmlns:r="http://schemas.openxmlformats.org/officeDocument/2006/relationships" r:embed="rId5"/>
        <a:srcRect l="4517" t="4187" r="5806"/>
        <a:stretch/>
      </xdr:blipFill>
      <xdr:spPr>
        <a:xfrm>
          <a:off x="10202332" y="5577218"/>
          <a:ext cx="433917" cy="440807"/>
        </a:xfrm>
        <a:prstGeom prst="flowChartConnector">
          <a:avLst/>
        </a:prstGeom>
      </xdr:spPr>
    </xdr:pic>
    <xdr:clientData/>
  </xdr:twoCellAnchor>
  <xdr:twoCellAnchor editAs="oneCell">
    <xdr:from>
      <xdr:col>13</xdr:col>
      <xdr:colOff>179917</xdr:colOff>
      <xdr:row>86</xdr:row>
      <xdr:rowOff>24732</xdr:rowOff>
    </xdr:from>
    <xdr:to>
      <xdr:col>13</xdr:col>
      <xdr:colOff>677334</xdr:colOff>
      <xdr:row>88</xdr:row>
      <xdr:rowOff>46832</xdr:rowOff>
    </xdr:to>
    <xdr:pic>
      <xdr:nvPicPr>
        <xdr:cNvPr id="22" name="Imagem 21">
          <a:extLst>
            <a:ext uri="{FF2B5EF4-FFF2-40B4-BE49-F238E27FC236}">
              <a16:creationId xmlns:a16="http://schemas.microsoft.com/office/drawing/2014/main" id="{47545151-D986-4457-995A-FBDE52189BC3}"/>
            </a:ext>
          </a:extLst>
        </xdr:cNvPr>
        <xdr:cNvPicPr>
          <a:picLocks noChangeAspect="1"/>
        </xdr:cNvPicPr>
      </xdr:nvPicPr>
      <xdr:blipFill>
        <a:blip xmlns:r="http://schemas.openxmlformats.org/officeDocument/2006/relationships" r:embed="rId1"/>
        <a:stretch>
          <a:fillRect/>
        </a:stretch>
      </xdr:blipFill>
      <xdr:spPr>
        <a:xfrm>
          <a:off x="6762750" y="17434315"/>
          <a:ext cx="497417" cy="424267"/>
        </a:xfrm>
        <a:prstGeom prst="flowChartConnector">
          <a:avLst/>
        </a:prstGeom>
      </xdr:spPr>
    </xdr:pic>
    <xdr:clientData/>
  </xdr:twoCellAnchor>
  <xdr:twoCellAnchor editAs="oneCell">
    <xdr:from>
      <xdr:col>14</xdr:col>
      <xdr:colOff>222250</xdr:colOff>
      <xdr:row>86</xdr:row>
      <xdr:rowOff>23324</xdr:rowOff>
    </xdr:from>
    <xdr:to>
      <xdr:col>14</xdr:col>
      <xdr:colOff>645583</xdr:colOff>
      <xdr:row>88</xdr:row>
      <xdr:rowOff>46909</xdr:rowOff>
    </xdr:to>
    <xdr:pic>
      <xdr:nvPicPr>
        <xdr:cNvPr id="23" name="Imagem 22">
          <a:extLst>
            <a:ext uri="{FF2B5EF4-FFF2-40B4-BE49-F238E27FC236}">
              <a16:creationId xmlns:a16="http://schemas.microsoft.com/office/drawing/2014/main" id="{2F83C644-8BE3-4F75-9E71-8A9601AA662B}"/>
            </a:ext>
          </a:extLst>
        </xdr:cNvPr>
        <xdr:cNvPicPr>
          <a:picLocks noChangeAspect="1"/>
        </xdr:cNvPicPr>
      </xdr:nvPicPr>
      <xdr:blipFill>
        <a:blip xmlns:r="http://schemas.openxmlformats.org/officeDocument/2006/relationships" r:embed="rId2"/>
        <a:stretch>
          <a:fillRect/>
        </a:stretch>
      </xdr:blipFill>
      <xdr:spPr>
        <a:xfrm>
          <a:off x="7694083" y="17432907"/>
          <a:ext cx="423333" cy="438452"/>
        </a:xfrm>
        <a:prstGeom prst="flowChartConnector">
          <a:avLst/>
        </a:prstGeom>
      </xdr:spPr>
    </xdr:pic>
    <xdr:clientData/>
  </xdr:twoCellAnchor>
  <xdr:twoCellAnchor editAs="oneCell">
    <xdr:from>
      <xdr:col>16</xdr:col>
      <xdr:colOff>211667</xdr:colOff>
      <xdr:row>86</xdr:row>
      <xdr:rowOff>31750</xdr:rowOff>
    </xdr:from>
    <xdr:to>
      <xdr:col>16</xdr:col>
      <xdr:colOff>645583</xdr:colOff>
      <xdr:row>88</xdr:row>
      <xdr:rowOff>77598</xdr:rowOff>
    </xdr:to>
    <xdr:pic>
      <xdr:nvPicPr>
        <xdr:cNvPr id="24" name="Imagem 23">
          <a:extLst>
            <a:ext uri="{FF2B5EF4-FFF2-40B4-BE49-F238E27FC236}">
              <a16:creationId xmlns:a16="http://schemas.microsoft.com/office/drawing/2014/main" id="{4A0A0BAB-1E98-4ED3-9828-5F90D968779C}"/>
            </a:ext>
          </a:extLst>
        </xdr:cNvPr>
        <xdr:cNvPicPr>
          <a:picLocks noChangeAspect="1"/>
        </xdr:cNvPicPr>
      </xdr:nvPicPr>
      <xdr:blipFill>
        <a:blip xmlns:r="http://schemas.openxmlformats.org/officeDocument/2006/relationships" r:embed="rId3"/>
        <a:stretch>
          <a:fillRect/>
        </a:stretch>
      </xdr:blipFill>
      <xdr:spPr>
        <a:xfrm>
          <a:off x="9355667" y="17441333"/>
          <a:ext cx="433916" cy="441665"/>
        </a:xfrm>
        <a:prstGeom prst="flowChartConnector">
          <a:avLst/>
        </a:prstGeom>
      </xdr:spPr>
    </xdr:pic>
    <xdr:clientData/>
  </xdr:twoCellAnchor>
  <xdr:twoCellAnchor editAs="oneCell">
    <xdr:from>
      <xdr:col>15</xdr:col>
      <xdr:colOff>222250</xdr:colOff>
      <xdr:row>79</xdr:row>
      <xdr:rowOff>16505</xdr:rowOff>
    </xdr:from>
    <xdr:to>
      <xdr:col>15</xdr:col>
      <xdr:colOff>618066</xdr:colOff>
      <xdr:row>81</xdr:row>
      <xdr:rowOff>45850</xdr:rowOff>
    </xdr:to>
    <xdr:pic>
      <xdr:nvPicPr>
        <xdr:cNvPr id="26" name="Imagem 25">
          <a:extLst>
            <a:ext uri="{FF2B5EF4-FFF2-40B4-BE49-F238E27FC236}">
              <a16:creationId xmlns:a16="http://schemas.microsoft.com/office/drawing/2014/main" id="{C80DCBD0-DD19-42CF-8304-3038E1E08876}"/>
            </a:ext>
          </a:extLst>
        </xdr:cNvPr>
        <xdr:cNvPicPr>
          <a:picLocks noChangeAspect="1"/>
        </xdr:cNvPicPr>
      </xdr:nvPicPr>
      <xdr:blipFill>
        <a:blip xmlns:r="http://schemas.openxmlformats.org/officeDocument/2006/relationships" r:embed="rId4"/>
        <a:stretch>
          <a:fillRect/>
        </a:stretch>
      </xdr:blipFill>
      <xdr:spPr>
        <a:xfrm>
          <a:off x="8530167" y="16060838"/>
          <a:ext cx="402166" cy="424102"/>
        </a:xfrm>
        <a:prstGeom prst="flowChartConnector">
          <a:avLst/>
        </a:prstGeom>
      </xdr:spPr>
    </xdr:pic>
    <xdr:clientData/>
  </xdr:twoCellAnchor>
  <xdr:twoCellAnchor editAs="oneCell">
    <xdr:from>
      <xdr:col>17</xdr:col>
      <xdr:colOff>222247</xdr:colOff>
      <xdr:row>78</xdr:row>
      <xdr:rowOff>200886</xdr:rowOff>
    </xdr:from>
    <xdr:to>
      <xdr:col>17</xdr:col>
      <xdr:colOff>656164</xdr:colOff>
      <xdr:row>81</xdr:row>
      <xdr:rowOff>46911</xdr:rowOff>
    </xdr:to>
    <xdr:pic>
      <xdr:nvPicPr>
        <xdr:cNvPr id="27" name="Imagem 26">
          <a:extLst>
            <a:ext uri="{FF2B5EF4-FFF2-40B4-BE49-F238E27FC236}">
              <a16:creationId xmlns:a16="http://schemas.microsoft.com/office/drawing/2014/main" id="{07715A1B-D64F-4759-93CE-D9871EB10CDB}"/>
            </a:ext>
          </a:extLst>
        </xdr:cNvPr>
        <xdr:cNvPicPr>
          <a:picLocks noChangeAspect="1"/>
        </xdr:cNvPicPr>
      </xdr:nvPicPr>
      <xdr:blipFill rotWithShape="1">
        <a:blip xmlns:r="http://schemas.openxmlformats.org/officeDocument/2006/relationships" r:embed="rId5"/>
        <a:srcRect l="4517" t="4187" r="5806"/>
        <a:stretch/>
      </xdr:blipFill>
      <xdr:spPr>
        <a:xfrm>
          <a:off x="10202330" y="16044136"/>
          <a:ext cx="433917" cy="440807"/>
        </a:xfrm>
        <a:prstGeom prst="flowChartConnector">
          <a:avLst/>
        </a:prstGeom>
      </xdr:spPr>
    </xdr:pic>
    <xdr:clientData/>
  </xdr:twoCellAnchor>
  <xdr:twoCellAnchor editAs="oneCell">
    <xdr:from>
      <xdr:col>13</xdr:col>
      <xdr:colOff>243417</xdr:colOff>
      <xdr:row>79</xdr:row>
      <xdr:rowOff>31750</xdr:rowOff>
    </xdr:from>
    <xdr:to>
      <xdr:col>13</xdr:col>
      <xdr:colOff>666750</xdr:colOff>
      <xdr:row>81</xdr:row>
      <xdr:rowOff>37976</xdr:rowOff>
    </xdr:to>
    <xdr:pic>
      <xdr:nvPicPr>
        <xdr:cNvPr id="29" name="Imagem 28">
          <a:extLst>
            <a:ext uri="{FF2B5EF4-FFF2-40B4-BE49-F238E27FC236}">
              <a16:creationId xmlns:a16="http://schemas.microsoft.com/office/drawing/2014/main" id="{8B826F05-4D05-4E8E-8CC5-F7134258CBA0}"/>
            </a:ext>
          </a:extLst>
        </xdr:cNvPr>
        <xdr:cNvPicPr>
          <a:picLocks noChangeAspect="1"/>
        </xdr:cNvPicPr>
      </xdr:nvPicPr>
      <xdr:blipFill>
        <a:blip xmlns:r="http://schemas.openxmlformats.org/officeDocument/2006/relationships" r:embed="rId6"/>
        <a:stretch>
          <a:fillRect/>
        </a:stretch>
      </xdr:blipFill>
      <xdr:spPr>
        <a:xfrm>
          <a:off x="6826250" y="16076083"/>
          <a:ext cx="423333" cy="394633"/>
        </a:xfrm>
        <a:prstGeom prst="flowChartConnector">
          <a:avLst/>
        </a:prstGeom>
      </xdr:spPr>
    </xdr:pic>
    <xdr:clientData/>
  </xdr:twoCellAnchor>
  <xdr:twoCellAnchor editAs="oneCell">
    <xdr:from>
      <xdr:col>16</xdr:col>
      <xdr:colOff>211667</xdr:colOff>
      <xdr:row>79</xdr:row>
      <xdr:rowOff>1</xdr:rowOff>
    </xdr:from>
    <xdr:to>
      <xdr:col>16</xdr:col>
      <xdr:colOff>645583</xdr:colOff>
      <xdr:row>81</xdr:row>
      <xdr:rowOff>50084</xdr:rowOff>
    </xdr:to>
    <xdr:pic>
      <xdr:nvPicPr>
        <xdr:cNvPr id="30" name="Imagem 29">
          <a:extLst>
            <a:ext uri="{FF2B5EF4-FFF2-40B4-BE49-F238E27FC236}">
              <a16:creationId xmlns:a16="http://schemas.microsoft.com/office/drawing/2014/main" id="{FBABF7AE-3684-4ECF-9538-194A1683B897}"/>
            </a:ext>
          </a:extLst>
        </xdr:cNvPr>
        <xdr:cNvPicPr>
          <a:picLocks noChangeAspect="1"/>
        </xdr:cNvPicPr>
      </xdr:nvPicPr>
      <xdr:blipFill>
        <a:blip xmlns:r="http://schemas.openxmlformats.org/officeDocument/2006/relationships" r:embed="rId3"/>
        <a:stretch>
          <a:fillRect/>
        </a:stretch>
      </xdr:blipFill>
      <xdr:spPr>
        <a:xfrm>
          <a:off x="9355667" y="16044334"/>
          <a:ext cx="433916" cy="441665"/>
        </a:xfrm>
        <a:prstGeom prst="flowChartConnector">
          <a:avLst/>
        </a:prstGeom>
      </xdr:spPr>
    </xdr:pic>
    <xdr:clientData/>
  </xdr:twoCellAnchor>
  <xdr:twoCellAnchor editAs="oneCell">
    <xdr:from>
      <xdr:col>15</xdr:col>
      <xdr:colOff>190500</xdr:colOff>
      <xdr:row>86</xdr:row>
      <xdr:rowOff>23507</xdr:rowOff>
    </xdr:from>
    <xdr:to>
      <xdr:col>15</xdr:col>
      <xdr:colOff>620183</xdr:colOff>
      <xdr:row>88</xdr:row>
      <xdr:rowOff>37114</xdr:rowOff>
    </xdr:to>
    <xdr:pic>
      <xdr:nvPicPr>
        <xdr:cNvPr id="31" name="Imagem 30">
          <a:extLst>
            <a:ext uri="{FF2B5EF4-FFF2-40B4-BE49-F238E27FC236}">
              <a16:creationId xmlns:a16="http://schemas.microsoft.com/office/drawing/2014/main" id="{6E501AB8-AE91-690C-B638-1EB1832B0A92}"/>
            </a:ext>
          </a:extLst>
        </xdr:cNvPr>
        <xdr:cNvPicPr>
          <a:picLocks noChangeAspect="1"/>
        </xdr:cNvPicPr>
      </xdr:nvPicPr>
      <xdr:blipFill>
        <a:blip xmlns:r="http://schemas.openxmlformats.org/officeDocument/2006/relationships" r:embed="rId7"/>
        <a:stretch>
          <a:fillRect/>
        </a:stretch>
      </xdr:blipFill>
      <xdr:spPr>
        <a:xfrm>
          <a:off x="8498417" y="17433090"/>
          <a:ext cx="423333" cy="415774"/>
        </a:xfrm>
        <a:prstGeom prst="flowChartConnector">
          <a:avLst/>
        </a:prstGeom>
      </xdr:spPr>
    </xdr:pic>
    <xdr:clientData/>
  </xdr:twoCellAnchor>
  <xdr:twoCellAnchor editAs="oneCell">
    <xdr:from>
      <xdr:col>17</xdr:col>
      <xdr:colOff>243416</xdr:colOff>
      <xdr:row>86</xdr:row>
      <xdr:rowOff>1130</xdr:rowOff>
    </xdr:from>
    <xdr:to>
      <xdr:col>17</xdr:col>
      <xdr:colOff>687915</xdr:colOff>
      <xdr:row>88</xdr:row>
      <xdr:rowOff>27588</xdr:rowOff>
    </xdr:to>
    <xdr:pic>
      <xdr:nvPicPr>
        <xdr:cNvPr id="32" name="Imagem 31">
          <a:extLst>
            <a:ext uri="{FF2B5EF4-FFF2-40B4-BE49-F238E27FC236}">
              <a16:creationId xmlns:a16="http://schemas.microsoft.com/office/drawing/2014/main" id="{9618D966-85D9-76B8-2D0E-F3DD90EB52DE}"/>
            </a:ext>
          </a:extLst>
        </xdr:cNvPr>
        <xdr:cNvPicPr>
          <a:picLocks noChangeAspect="1"/>
        </xdr:cNvPicPr>
      </xdr:nvPicPr>
      <xdr:blipFill>
        <a:blip xmlns:r="http://schemas.openxmlformats.org/officeDocument/2006/relationships" r:embed="rId8"/>
        <a:stretch>
          <a:fillRect/>
        </a:stretch>
      </xdr:blipFill>
      <xdr:spPr>
        <a:xfrm>
          <a:off x="10223499" y="17410713"/>
          <a:ext cx="444499" cy="428625"/>
        </a:xfrm>
        <a:prstGeom prst="flowChartConnector">
          <a:avLst/>
        </a:prstGeom>
      </xdr:spPr>
    </xdr:pic>
    <xdr:clientData/>
  </xdr:twoCellAnchor>
  <xdr:twoCellAnchor editAs="oneCell">
    <xdr:from>
      <xdr:col>14</xdr:col>
      <xdr:colOff>201084</xdr:colOff>
      <xdr:row>79</xdr:row>
      <xdr:rowOff>11098</xdr:rowOff>
    </xdr:from>
    <xdr:to>
      <xdr:col>14</xdr:col>
      <xdr:colOff>656167</xdr:colOff>
      <xdr:row>81</xdr:row>
      <xdr:rowOff>63578</xdr:rowOff>
    </xdr:to>
    <xdr:pic>
      <xdr:nvPicPr>
        <xdr:cNvPr id="33" name="Imagem 32">
          <a:extLst>
            <a:ext uri="{FF2B5EF4-FFF2-40B4-BE49-F238E27FC236}">
              <a16:creationId xmlns:a16="http://schemas.microsoft.com/office/drawing/2014/main" id="{7B44CE83-1B36-546D-83DC-999C95513ACD}"/>
            </a:ext>
          </a:extLst>
        </xdr:cNvPr>
        <xdr:cNvPicPr>
          <a:picLocks noChangeAspect="1"/>
        </xdr:cNvPicPr>
      </xdr:nvPicPr>
      <xdr:blipFill>
        <a:blip xmlns:r="http://schemas.openxmlformats.org/officeDocument/2006/relationships" r:embed="rId9"/>
        <a:stretch>
          <a:fillRect/>
        </a:stretch>
      </xdr:blipFill>
      <xdr:spPr>
        <a:xfrm>
          <a:off x="7672917" y="16055431"/>
          <a:ext cx="455083" cy="447237"/>
        </a:xfrm>
        <a:prstGeom prst="flowChartConnector">
          <a:avLst/>
        </a:prstGeom>
      </xdr:spPr>
    </xdr:pic>
    <xdr:clientData/>
  </xdr:twoCellAnchor>
  <xdr:twoCellAnchor editAs="oneCell">
    <xdr:from>
      <xdr:col>13</xdr:col>
      <xdr:colOff>211668</xdr:colOff>
      <xdr:row>143</xdr:row>
      <xdr:rowOff>24731</xdr:rowOff>
    </xdr:from>
    <xdr:to>
      <xdr:col>13</xdr:col>
      <xdr:colOff>715435</xdr:colOff>
      <xdr:row>145</xdr:row>
      <xdr:rowOff>64823</xdr:rowOff>
    </xdr:to>
    <xdr:pic>
      <xdr:nvPicPr>
        <xdr:cNvPr id="34" name="Imagem 33">
          <a:extLst>
            <a:ext uri="{FF2B5EF4-FFF2-40B4-BE49-F238E27FC236}">
              <a16:creationId xmlns:a16="http://schemas.microsoft.com/office/drawing/2014/main" id="{CE4396EB-19DE-4132-8B8D-27CC1F46F7A1}"/>
            </a:ext>
          </a:extLst>
        </xdr:cNvPr>
        <xdr:cNvPicPr>
          <a:picLocks noChangeAspect="1"/>
        </xdr:cNvPicPr>
      </xdr:nvPicPr>
      <xdr:blipFill>
        <a:blip xmlns:r="http://schemas.openxmlformats.org/officeDocument/2006/relationships" r:embed="rId1"/>
        <a:stretch>
          <a:fillRect/>
        </a:stretch>
      </xdr:blipFill>
      <xdr:spPr>
        <a:xfrm>
          <a:off x="6794501" y="28440981"/>
          <a:ext cx="497417" cy="424267"/>
        </a:xfrm>
        <a:prstGeom prst="flowChartConnector">
          <a:avLst/>
        </a:prstGeom>
      </xdr:spPr>
    </xdr:pic>
    <xdr:clientData/>
  </xdr:twoCellAnchor>
  <xdr:twoCellAnchor editAs="oneCell">
    <xdr:from>
      <xdr:col>14</xdr:col>
      <xdr:colOff>232833</xdr:colOff>
      <xdr:row>143</xdr:row>
      <xdr:rowOff>12740</xdr:rowOff>
    </xdr:from>
    <xdr:to>
      <xdr:col>14</xdr:col>
      <xdr:colOff>656166</xdr:colOff>
      <xdr:row>145</xdr:row>
      <xdr:rowOff>67017</xdr:rowOff>
    </xdr:to>
    <xdr:pic>
      <xdr:nvPicPr>
        <xdr:cNvPr id="35" name="Imagem 34">
          <a:extLst>
            <a:ext uri="{FF2B5EF4-FFF2-40B4-BE49-F238E27FC236}">
              <a16:creationId xmlns:a16="http://schemas.microsoft.com/office/drawing/2014/main" id="{005A4B6D-50DD-48B6-B30B-153D3CC8C0F5}"/>
            </a:ext>
          </a:extLst>
        </xdr:cNvPr>
        <xdr:cNvPicPr>
          <a:picLocks noChangeAspect="1"/>
        </xdr:cNvPicPr>
      </xdr:nvPicPr>
      <xdr:blipFill>
        <a:blip xmlns:r="http://schemas.openxmlformats.org/officeDocument/2006/relationships" r:embed="rId2"/>
        <a:stretch>
          <a:fillRect/>
        </a:stretch>
      </xdr:blipFill>
      <xdr:spPr>
        <a:xfrm>
          <a:off x="7704666" y="28428990"/>
          <a:ext cx="423333" cy="438452"/>
        </a:xfrm>
        <a:prstGeom prst="flowChartConnector">
          <a:avLst/>
        </a:prstGeom>
      </xdr:spPr>
    </xdr:pic>
    <xdr:clientData/>
  </xdr:twoCellAnchor>
  <xdr:twoCellAnchor editAs="oneCell">
    <xdr:from>
      <xdr:col>16</xdr:col>
      <xdr:colOff>211667</xdr:colOff>
      <xdr:row>143</xdr:row>
      <xdr:rowOff>0</xdr:rowOff>
    </xdr:from>
    <xdr:to>
      <xdr:col>16</xdr:col>
      <xdr:colOff>645583</xdr:colOff>
      <xdr:row>145</xdr:row>
      <xdr:rowOff>57490</xdr:rowOff>
    </xdr:to>
    <xdr:pic>
      <xdr:nvPicPr>
        <xdr:cNvPr id="36" name="Imagem 35">
          <a:extLst>
            <a:ext uri="{FF2B5EF4-FFF2-40B4-BE49-F238E27FC236}">
              <a16:creationId xmlns:a16="http://schemas.microsoft.com/office/drawing/2014/main" id="{BDBA2169-C9A1-498E-BA89-EF984ABD43F8}"/>
            </a:ext>
          </a:extLst>
        </xdr:cNvPr>
        <xdr:cNvPicPr>
          <a:picLocks noChangeAspect="1"/>
        </xdr:cNvPicPr>
      </xdr:nvPicPr>
      <xdr:blipFill>
        <a:blip xmlns:r="http://schemas.openxmlformats.org/officeDocument/2006/relationships" r:embed="rId3"/>
        <a:stretch>
          <a:fillRect/>
        </a:stretch>
      </xdr:blipFill>
      <xdr:spPr>
        <a:xfrm>
          <a:off x="9355667" y="28416250"/>
          <a:ext cx="433916" cy="441665"/>
        </a:xfrm>
        <a:prstGeom prst="flowChartConnector">
          <a:avLst/>
        </a:prstGeom>
      </xdr:spPr>
    </xdr:pic>
    <xdr:clientData/>
  </xdr:twoCellAnchor>
  <xdr:twoCellAnchor editAs="oneCell">
    <xdr:from>
      <xdr:col>15</xdr:col>
      <xdr:colOff>222251</xdr:colOff>
      <xdr:row>150</xdr:row>
      <xdr:rowOff>5921</xdr:rowOff>
    </xdr:from>
    <xdr:to>
      <xdr:col>15</xdr:col>
      <xdr:colOff>618067</xdr:colOff>
      <xdr:row>152</xdr:row>
      <xdr:rowOff>49023</xdr:rowOff>
    </xdr:to>
    <xdr:pic>
      <xdr:nvPicPr>
        <xdr:cNvPr id="37" name="Imagem 36">
          <a:extLst>
            <a:ext uri="{FF2B5EF4-FFF2-40B4-BE49-F238E27FC236}">
              <a16:creationId xmlns:a16="http://schemas.microsoft.com/office/drawing/2014/main" id="{BD261E1D-47F8-4E99-BAD9-1D3ADE6849FA}"/>
            </a:ext>
          </a:extLst>
        </xdr:cNvPr>
        <xdr:cNvPicPr>
          <a:picLocks noChangeAspect="1"/>
        </xdr:cNvPicPr>
      </xdr:nvPicPr>
      <xdr:blipFill>
        <a:blip xmlns:r="http://schemas.openxmlformats.org/officeDocument/2006/relationships" r:embed="rId4"/>
        <a:stretch>
          <a:fillRect/>
        </a:stretch>
      </xdr:blipFill>
      <xdr:spPr>
        <a:xfrm>
          <a:off x="8530168" y="29787421"/>
          <a:ext cx="402166" cy="424102"/>
        </a:xfrm>
        <a:prstGeom prst="flowChartConnector">
          <a:avLst/>
        </a:prstGeom>
      </xdr:spPr>
    </xdr:pic>
    <xdr:clientData/>
  </xdr:twoCellAnchor>
  <xdr:twoCellAnchor editAs="oneCell">
    <xdr:from>
      <xdr:col>16</xdr:col>
      <xdr:colOff>222250</xdr:colOff>
      <xdr:row>149</xdr:row>
      <xdr:rowOff>211467</xdr:rowOff>
    </xdr:from>
    <xdr:to>
      <xdr:col>16</xdr:col>
      <xdr:colOff>656166</xdr:colOff>
      <xdr:row>152</xdr:row>
      <xdr:rowOff>68932</xdr:rowOff>
    </xdr:to>
    <xdr:pic>
      <xdr:nvPicPr>
        <xdr:cNvPr id="41" name="Imagem 40">
          <a:extLst>
            <a:ext uri="{FF2B5EF4-FFF2-40B4-BE49-F238E27FC236}">
              <a16:creationId xmlns:a16="http://schemas.microsoft.com/office/drawing/2014/main" id="{B932AB7E-8EF2-4E4E-924A-6765468F0311}"/>
            </a:ext>
          </a:extLst>
        </xdr:cNvPr>
        <xdr:cNvPicPr>
          <a:picLocks noChangeAspect="1"/>
        </xdr:cNvPicPr>
      </xdr:nvPicPr>
      <xdr:blipFill>
        <a:blip xmlns:r="http://schemas.openxmlformats.org/officeDocument/2006/relationships" r:embed="rId3"/>
        <a:stretch>
          <a:fillRect/>
        </a:stretch>
      </xdr:blipFill>
      <xdr:spPr>
        <a:xfrm>
          <a:off x="9366250" y="29781300"/>
          <a:ext cx="433916" cy="441665"/>
        </a:xfrm>
        <a:prstGeom prst="flowChartConnector">
          <a:avLst/>
        </a:prstGeom>
      </xdr:spPr>
    </xdr:pic>
    <xdr:clientData/>
  </xdr:twoCellAnchor>
  <xdr:twoCellAnchor editAs="oneCell">
    <xdr:from>
      <xdr:col>17</xdr:col>
      <xdr:colOff>243415</xdr:colOff>
      <xdr:row>150</xdr:row>
      <xdr:rowOff>10184</xdr:rowOff>
    </xdr:from>
    <xdr:to>
      <xdr:col>17</xdr:col>
      <xdr:colOff>677332</xdr:colOff>
      <xdr:row>152</xdr:row>
      <xdr:rowOff>63641</xdr:rowOff>
    </xdr:to>
    <xdr:pic>
      <xdr:nvPicPr>
        <xdr:cNvPr id="43" name="Imagem 42">
          <a:extLst>
            <a:ext uri="{FF2B5EF4-FFF2-40B4-BE49-F238E27FC236}">
              <a16:creationId xmlns:a16="http://schemas.microsoft.com/office/drawing/2014/main" id="{2B33B29B-25B3-4419-87C7-2331561B6758}"/>
            </a:ext>
          </a:extLst>
        </xdr:cNvPr>
        <xdr:cNvPicPr>
          <a:picLocks noChangeAspect="1"/>
        </xdr:cNvPicPr>
      </xdr:nvPicPr>
      <xdr:blipFill rotWithShape="1">
        <a:blip xmlns:r="http://schemas.openxmlformats.org/officeDocument/2006/relationships" r:embed="rId5"/>
        <a:srcRect l="4517" t="4187" r="5806"/>
        <a:stretch/>
      </xdr:blipFill>
      <xdr:spPr>
        <a:xfrm>
          <a:off x="10223498" y="29791684"/>
          <a:ext cx="433917" cy="440807"/>
        </a:xfrm>
        <a:prstGeom prst="flowChartConnector">
          <a:avLst/>
        </a:prstGeom>
      </xdr:spPr>
    </xdr:pic>
    <xdr:clientData/>
  </xdr:twoCellAnchor>
  <xdr:twoCellAnchor editAs="oneCell">
    <xdr:from>
      <xdr:col>13</xdr:col>
      <xdr:colOff>211668</xdr:colOff>
      <xdr:row>150</xdr:row>
      <xdr:rowOff>2356</xdr:rowOff>
    </xdr:from>
    <xdr:to>
      <xdr:col>13</xdr:col>
      <xdr:colOff>677334</xdr:colOff>
      <xdr:row>152</xdr:row>
      <xdr:rowOff>55452</xdr:rowOff>
    </xdr:to>
    <xdr:pic>
      <xdr:nvPicPr>
        <xdr:cNvPr id="55" name="Imagem 54">
          <a:extLst>
            <a:ext uri="{FF2B5EF4-FFF2-40B4-BE49-F238E27FC236}">
              <a16:creationId xmlns:a16="http://schemas.microsoft.com/office/drawing/2014/main" id="{D9796A71-1B07-4B6F-889C-50AAEE9941BE}"/>
            </a:ext>
          </a:extLst>
        </xdr:cNvPr>
        <xdr:cNvPicPr>
          <a:picLocks noChangeAspect="1"/>
        </xdr:cNvPicPr>
      </xdr:nvPicPr>
      <xdr:blipFill>
        <a:blip xmlns:r="http://schemas.openxmlformats.org/officeDocument/2006/relationships" r:embed="rId6"/>
        <a:stretch>
          <a:fillRect/>
        </a:stretch>
      </xdr:blipFill>
      <xdr:spPr>
        <a:xfrm>
          <a:off x="6794501" y="29783856"/>
          <a:ext cx="465666" cy="434096"/>
        </a:xfrm>
        <a:prstGeom prst="flowChartConnector">
          <a:avLst/>
        </a:prstGeom>
      </xdr:spPr>
    </xdr:pic>
    <xdr:clientData/>
  </xdr:twoCellAnchor>
  <xdr:twoCellAnchor editAs="oneCell">
    <xdr:from>
      <xdr:col>15</xdr:col>
      <xdr:colOff>211667</xdr:colOff>
      <xdr:row>143</xdr:row>
      <xdr:rowOff>22992</xdr:rowOff>
    </xdr:from>
    <xdr:to>
      <xdr:col>15</xdr:col>
      <xdr:colOff>635000</xdr:colOff>
      <xdr:row>145</xdr:row>
      <xdr:rowOff>64116</xdr:rowOff>
    </xdr:to>
    <xdr:pic>
      <xdr:nvPicPr>
        <xdr:cNvPr id="56" name="Imagem 55">
          <a:extLst>
            <a:ext uri="{FF2B5EF4-FFF2-40B4-BE49-F238E27FC236}">
              <a16:creationId xmlns:a16="http://schemas.microsoft.com/office/drawing/2014/main" id="{A067B17F-E0C5-4E72-8D1D-DA41266A29E4}"/>
            </a:ext>
          </a:extLst>
        </xdr:cNvPr>
        <xdr:cNvPicPr>
          <a:picLocks noChangeAspect="1"/>
        </xdr:cNvPicPr>
      </xdr:nvPicPr>
      <xdr:blipFill>
        <a:blip xmlns:r="http://schemas.openxmlformats.org/officeDocument/2006/relationships" r:embed="rId7"/>
        <a:stretch>
          <a:fillRect/>
        </a:stretch>
      </xdr:blipFill>
      <xdr:spPr>
        <a:xfrm>
          <a:off x="8519584" y="28439242"/>
          <a:ext cx="423333" cy="415774"/>
        </a:xfrm>
        <a:prstGeom prst="flowChartConnector">
          <a:avLst/>
        </a:prstGeom>
      </xdr:spPr>
    </xdr:pic>
    <xdr:clientData/>
  </xdr:twoCellAnchor>
  <xdr:twoCellAnchor editAs="oneCell">
    <xdr:from>
      <xdr:col>14</xdr:col>
      <xdr:colOff>201083</xdr:colOff>
      <xdr:row>150</xdr:row>
      <xdr:rowOff>0</xdr:rowOff>
    </xdr:from>
    <xdr:to>
      <xdr:col>14</xdr:col>
      <xdr:colOff>656166</xdr:colOff>
      <xdr:row>152</xdr:row>
      <xdr:rowOff>66237</xdr:rowOff>
    </xdr:to>
    <xdr:pic>
      <xdr:nvPicPr>
        <xdr:cNvPr id="57" name="Imagem 56">
          <a:extLst>
            <a:ext uri="{FF2B5EF4-FFF2-40B4-BE49-F238E27FC236}">
              <a16:creationId xmlns:a16="http://schemas.microsoft.com/office/drawing/2014/main" id="{AD517790-21DC-4281-AA0D-BD1DE80B2FFE}"/>
            </a:ext>
          </a:extLst>
        </xdr:cNvPr>
        <xdr:cNvPicPr>
          <a:picLocks noChangeAspect="1"/>
        </xdr:cNvPicPr>
      </xdr:nvPicPr>
      <xdr:blipFill>
        <a:blip xmlns:r="http://schemas.openxmlformats.org/officeDocument/2006/relationships" r:embed="rId9"/>
        <a:stretch>
          <a:fillRect/>
        </a:stretch>
      </xdr:blipFill>
      <xdr:spPr>
        <a:xfrm>
          <a:off x="7672916" y="29781500"/>
          <a:ext cx="455083" cy="447237"/>
        </a:xfrm>
        <a:prstGeom prst="flowChartConnector">
          <a:avLst/>
        </a:prstGeom>
      </xdr:spPr>
    </xdr:pic>
    <xdr:clientData/>
  </xdr:twoCellAnchor>
  <xdr:twoCellAnchor editAs="oneCell">
    <xdr:from>
      <xdr:col>13</xdr:col>
      <xdr:colOff>232834</xdr:colOff>
      <xdr:row>199</xdr:row>
      <xdr:rowOff>14147</xdr:rowOff>
    </xdr:from>
    <xdr:to>
      <xdr:col>13</xdr:col>
      <xdr:colOff>730251</xdr:colOff>
      <xdr:row>201</xdr:row>
      <xdr:rowOff>57414</xdr:rowOff>
    </xdr:to>
    <xdr:pic>
      <xdr:nvPicPr>
        <xdr:cNvPr id="58" name="Imagem 57">
          <a:extLst>
            <a:ext uri="{FF2B5EF4-FFF2-40B4-BE49-F238E27FC236}">
              <a16:creationId xmlns:a16="http://schemas.microsoft.com/office/drawing/2014/main" id="{ED48B20C-F9FF-4733-AC57-0AF9F9EF16F1}"/>
            </a:ext>
          </a:extLst>
        </xdr:cNvPr>
        <xdr:cNvPicPr>
          <a:picLocks noChangeAspect="1"/>
        </xdr:cNvPicPr>
      </xdr:nvPicPr>
      <xdr:blipFill>
        <a:blip xmlns:r="http://schemas.openxmlformats.org/officeDocument/2006/relationships" r:embed="rId1"/>
        <a:stretch>
          <a:fillRect/>
        </a:stretch>
      </xdr:blipFill>
      <xdr:spPr>
        <a:xfrm>
          <a:off x="6815667" y="39384147"/>
          <a:ext cx="497417" cy="424267"/>
        </a:xfrm>
        <a:prstGeom prst="flowChartConnector">
          <a:avLst/>
        </a:prstGeom>
      </xdr:spPr>
    </xdr:pic>
    <xdr:clientData/>
  </xdr:twoCellAnchor>
  <xdr:twoCellAnchor editAs="oneCell">
    <xdr:from>
      <xdr:col>14</xdr:col>
      <xdr:colOff>253999</xdr:colOff>
      <xdr:row>192</xdr:row>
      <xdr:rowOff>2156</xdr:rowOff>
    </xdr:from>
    <xdr:to>
      <xdr:col>14</xdr:col>
      <xdr:colOff>677332</xdr:colOff>
      <xdr:row>194</xdr:row>
      <xdr:rowOff>59608</xdr:rowOff>
    </xdr:to>
    <xdr:pic>
      <xdr:nvPicPr>
        <xdr:cNvPr id="59" name="Imagem 58">
          <a:extLst>
            <a:ext uri="{FF2B5EF4-FFF2-40B4-BE49-F238E27FC236}">
              <a16:creationId xmlns:a16="http://schemas.microsoft.com/office/drawing/2014/main" id="{5A6AE887-FB7E-4BD3-B177-00B8BB9BFECF}"/>
            </a:ext>
          </a:extLst>
        </xdr:cNvPr>
        <xdr:cNvPicPr>
          <a:picLocks noChangeAspect="1"/>
        </xdr:cNvPicPr>
      </xdr:nvPicPr>
      <xdr:blipFill>
        <a:blip xmlns:r="http://schemas.openxmlformats.org/officeDocument/2006/relationships" r:embed="rId2"/>
        <a:stretch>
          <a:fillRect/>
        </a:stretch>
      </xdr:blipFill>
      <xdr:spPr>
        <a:xfrm>
          <a:off x="7725832" y="38006906"/>
          <a:ext cx="423333" cy="438452"/>
        </a:xfrm>
        <a:prstGeom prst="flowChartConnector">
          <a:avLst/>
        </a:prstGeom>
      </xdr:spPr>
    </xdr:pic>
    <xdr:clientData/>
  </xdr:twoCellAnchor>
  <xdr:twoCellAnchor editAs="oneCell">
    <xdr:from>
      <xdr:col>16</xdr:col>
      <xdr:colOff>211667</xdr:colOff>
      <xdr:row>199</xdr:row>
      <xdr:rowOff>0</xdr:rowOff>
    </xdr:from>
    <xdr:to>
      <xdr:col>16</xdr:col>
      <xdr:colOff>645583</xdr:colOff>
      <xdr:row>201</xdr:row>
      <xdr:rowOff>67015</xdr:rowOff>
    </xdr:to>
    <xdr:pic>
      <xdr:nvPicPr>
        <xdr:cNvPr id="60" name="Imagem 59">
          <a:extLst>
            <a:ext uri="{FF2B5EF4-FFF2-40B4-BE49-F238E27FC236}">
              <a16:creationId xmlns:a16="http://schemas.microsoft.com/office/drawing/2014/main" id="{612F69BB-D993-45AB-A3AD-6A6A7206F0DE}"/>
            </a:ext>
          </a:extLst>
        </xdr:cNvPr>
        <xdr:cNvPicPr>
          <a:picLocks noChangeAspect="1"/>
        </xdr:cNvPicPr>
      </xdr:nvPicPr>
      <xdr:blipFill>
        <a:blip xmlns:r="http://schemas.openxmlformats.org/officeDocument/2006/relationships" r:embed="rId3"/>
        <a:stretch>
          <a:fillRect/>
        </a:stretch>
      </xdr:blipFill>
      <xdr:spPr>
        <a:xfrm>
          <a:off x="9355667" y="39370000"/>
          <a:ext cx="433916" cy="441665"/>
        </a:xfrm>
        <a:prstGeom prst="flowChartConnector">
          <a:avLst/>
        </a:prstGeom>
      </xdr:spPr>
    </xdr:pic>
    <xdr:clientData/>
  </xdr:twoCellAnchor>
  <xdr:twoCellAnchor editAs="oneCell">
    <xdr:from>
      <xdr:col>15</xdr:col>
      <xdr:colOff>232833</xdr:colOff>
      <xdr:row>199</xdr:row>
      <xdr:rowOff>5921</xdr:rowOff>
    </xdr:from>
    <xdr:to>
      <xdr:col>15</xdr:col>
      <xdr:colOff>641349</xdr:colOff>
      <xdr:row>201</xdr:row>
      <xdr:rowOff>49023</xdr:rowOff>
    </xdr:to>
    <xdr:pic>
      <xdr:nvPicPr>
        <xdr:cNvPr id="61" name="Imagem 60">
          <a:extLst>
            <a:ext uri="{FF2B5EF4-FFF2-40B4-BE49-F238E27FC236}">
              <a16:creationId xmlns:a16="http://schemas.microsoft.com/office/drawing/2014/main" id="{D98E02E3-A099-48A9-B05F-3522811115E8}"/>
            </a:ext>
          </a:extLst>
        </xdr:cNvPr>
        <xdr:cNvPicPr>
          <a:picLocks noChangeAspect="1"/>
        </xdr:cNvPicPr>
      </xdr:nvPicPr>
      <xdr:blipFill>
        <a:blip xmlns:r="http://schemas.openxmlformats.org/officeDocument/2006/relationships" r:embed="rId4"/>
        <a:stretch>
          <a:fillRect/>
        </a:stretch>
      </xdr:blipFill>
      <xdr:spPr>
        <a:xfrm>
          <a:off x="8540750" y="39375921"/>
          <a:ext cx="402166" cy="424102"/>
        </a:xfrm>
        <a:prstGeom prst="flowChartConnector">
          <a:avLst/>
        </a:prstGeom>
      </xdr:spPr>
    </xdr:pic>
    <xdr:clientData/>
  </xdr:twoCellAnchor>
  <xdr:twoCellAnchor editAs="oneCell">
    <xdr:from>
      <xdr:col>17</xdr:col>
      <xdr:colOff>211667</xdr:colOff>
      <xdr:row>142</xdr:row>
      <xdr:rowOff>201082</xdr:rowOff>
    </xdr:from>
    <xdr:to>
      <xdr:col>17</xdr:col>
      <xdr:colOff>645584</xdr:colOff>
      <xdr:row>145</xdr:row>
      <xdr:rowOff>56631</xdr:rowOff>
    </xdr:to>
    <xdr:pic>
      <xdr:nvPicPr>
        <xdr:cNvPr id="76" name="Imagem 75">
          <a:extLst>
            <a:ext uri="{FF2B5EF4-FFF2-40B4-BE49-F238E27FC236}">
              <a16:creationId xmlns:a16="http://schemas.microsoft.com/office/drawing/2014/main" id="{A0BE092E-D666-4B80-9B29-1B023AC814BD}"/>
            </a:ext>
          </a:extLst>
        </xdr:cNvPr>
        <xdr:cNvPicPr>
          <a:picLocks noChangeAspect="1"/>
        </xdr:cNvPicPr>
      </xdr:nvPicPr>
      <xdr:blipFill rotWithShape="1">
        <a:blip xmlns:r="http://schemas.openxmlformats.org/officeDocument/2006/relationships" r:embed="rId5"/>
        <a:srcRect l="4517" t="4187" r="5806"/>
        <a:stretch/>
      </xdr:blipFill>
      <xdr:spPr>
        <a:xfrm>
          <a:off x="10191750" y="28416249"/>
          <a:ext cx="433917" cy="440807"/>
        </a:xfrm>
        <a:prstGeom prst="flowChartConnector">
          <a:avLst/>
        </a:prstGeom>
      </xdr:spPr>
    </xdr:pic>
    <xdr:clientData/>
  </xdr:twoCellAnchor>
  <xdr:twoCellAnchor editAs="oneCell">
    <xdr:from>
      <xdr:col>17</xdr:col>
      <xdr:colOff>222250</xdr:colOff>
      <xdr:row>192</xdr:row>
      <xdr:rowOff>0</xdr:rowOff>
    </xdr:from>
    <xdr:to>
      <xdr:col>17</xdr:col>
      <xdr:colOff>656167</xdr:colOff>
      <xdr:row>194</xdr:row>
      <xdr:rowOff>59807</xdr:rowOff>
    </xdr:to>
    <xdr:pic>
      <xdr:nvPicPr>
        <xdr:cNvPr id="78" name="Imagem 77">
          <a:extLst>
            <a:ext uri="{FF2B5EF4-FFF2-40B4-BE49-F238E27FC236}">
              <a16:creationId xmlns:a16="http://schemas.microsoft.com/office/drawing/2014/main" id="{5BFD0A40-7074-4498-BBD4-F6D1DB270EC3}"/>
            </a:ext>
          </a:extLst>
        </xdr:cNvPr>
        <xdr:cNvPicPr>
          <a:picLocks noChangeAspect="1"/>
        </xdr:cNvPicPr>
      </xdr:nvPicPr>
      <xdr:blipFill rotWithShape="1">
        <a:blip xmlns:r="http://schemas.openxmlformats.org/officeDocument/2006/relationships" r:embed="rId5"/>
        <a:srcRect l="4517" t="4187" r="5806"/>
        <a:stretch/>
      </xdr:blipFill>
      <xdr:spPr>
        <a:xfrm>
          <a:off x="10202333" y="38004750"/>
          <a:ext cx="433917" cy="440807"/>
        </a:xfrm>
        <a:prstGeom prst="flowChartConnector">
          <a:avLst/>
        </a:prstGeom>
      </xdr:spPr>
    </xdr:pic>
    <xdr:clientData/>
  </xdr:twoCellAnchor>
  <xdr:twoCellAnchor editAs="oneCell">
    <xdr:from>
      <xdr:col>17</xdr:col>
      <xdr:colOff>243416</xdr:colOff>
      <xdr:row>199</xdr:row>
      <xdr:rowOff>10583</xdr:rowOff>
    </xdr:from>
    <xdr:to>
      <xdr:col>17</xdr:col>
      <xdr:colOff>687915</xdr:colOff>
      <xdr:row>201</xdr:row>
      <xdr:rowOff>58208</xdr:rowOff>
    </xdr:to>
    <xdr:pic>
      <xdr:nvPicPr>
        <xdr:cNvPr id="88" name="Imagem 87">
          <a:extLst>
            <a:ext uri="{FF2B5EF4-FFF2-40B4-BE49-F238E27FC236}">
              <a16:creationId xmlns:a16="http://schemas.microsoft.com/office/drawing/2014/main" id="{C2B482B9-732F-4ACB-8973-78D77487770D}"/>
            </a:ext>
          </a:extLst>
        </xdr:cNvPr>
        <xdr:cNvPicPr>
          <a:picLocks noChangeAspect="1"/>
        </xdr:cNvPicPr>
      </xdr:nvPicPr>
      <xdr:blipFill>
        <a:blip xmlns:r="http://schemas.openxmlformats.org/officeDocument/2006/relationships" r:embed="rId8"/>
        <a:stretch>
          <a:fillRect/>
        </a:stretch>
      </xdr:blipFill>
      <xdr:spPr>
        <a:xfrm>
          <a:off x="10223499" y="39380583"/>
          <a:ext cx="444499" cy="428625"/>
        </a:xfrm>
        <a:prstGeom prst="flowChartConnector">
          <a:avLst/>
        </a:prstGeom>
      </xdr:spPr>
    </xdr:pic>
    <xdr:clientData/>
  </xdr:twoCellAnchor>
  <xdr:twoCellAnchor editAs="oneCell">
    <xdr:from>
      <xdr:col>13</xdr:col>
      <xdr:colOff>232834</xdr:colOff>
      <xdr:row>192</xdr:row>
      <xdr:rowOff>11810</xdr:rowOff>
    </xdr:from>
    <xdr:to>
      <xdr:col>13</xdr:col>
      <xdr:colOff>692150</xdr:colOff>
      <xdr:row>194</xdr:row>
      <xdr:rowOff>64906</xdr:rowOff>
    </xdr:to>
    <xdr:pic>
      <xdr:nvPicPr>
        <xdr:cNvPr id="92" name="Imagem 91">
          <a:extLst>
            <a:ext uri="{FF2B5EF4-FFF2-40B4-BE49-F238E27FC236}">
              <a16:creationId xmlns:a16="http://schemas.microsoft.com/office/drawing/2014/main" id="{479C131D-3D0F-4910-8C9F-260335A32FB3}"/>
            </a:ext>
          </a:extLst>
        </xdr:cNvPr>
        <xdr:cNvPicPr>
          <a:picLocks noChangeAspect="1"/>
        </xdr:cNvPicPr>
      </xdr:nvPicPr>
      <xdr:blipFill>
        <a:blip xmlns:r="http://schemas.openxmlformats.org/officeDocument/2006/relationships" r:embed="rId6"/>
        <a:stretch>
          <a:fillRect/>
        </a:stretch>
      </xdr:blipFill>
      <xdr:spPr>
        <a:xfrm>
          <a:off x="6815667" y="38016560"/>
          <a:ext cx="465666" cy="434096"/>
        </a:xfrm>
        <a:prstGeom prst="flowChartConnector">
          <a:avLst/>
        </a:prstGeom>
      </xdr:spPr>
    </xdr:pic>
    <xdr:clientData/>
  </xdr:twoCellAnchor>
  <xdr:twoCellAnchor editAs="oneCell">
    <xdr:from>
      <xdr:col>15</xdr:col>
      <xdr:colOff>201082</xdr:colOff>
      <xdr:row>192</xdr:row>
      <xdr:rowOff>21863</xdr:rowOff>
    </xdr:from>
    <xdr:to>
      <xdr:col>15</xdr:col>
      <xdr:colOff>618065</xdr:colOff>
      <xdr:row>194</xdr:row>
      <xdr:rowOff>56637</xdr:rowOff>
    </xdr:to>
    <xdr:pic>
      <xdr:nvPicPr>
        <xdr:cNvPr id="93" name="Imagem 92">
          <a:extLst>
            <a:ext uri="{FF2B5EF4-FFF2-40B4-BE49-F238E27FC236}">
              <a16:creationId xmlns:a16="http://schemas.microsoft.com/office/drawing/2014/main" id="{43741308-99F3-4427-A5BB-96E8AFA83AF1}"/>
            </a:ext>
          </a:extLst>
        </xdr:cNvPr>
        <xdr:cNvPicPr>
          <a:picLocks noChangeAspect="1"/>
        </xdr:cNvPicPr>
      </xdr:nvPicPr>
      <xdr:blipFill>
        <a:blip xmlns:r="http://schemas.openxmlformats.org/officeDocument/2006/relationships" r:embed="rId7"/>
        <a:stretch>
          <a:fillRect/>
        </a:stretch>
      </xdr:blipFill>
      <xdr:spPr>
        <a:xfrm>
          <a:off x="8508999" y="38026613"/>
          <a:ext cx="423333" cy="415774"/>
        </a:xfrm>
        <a:prstGeom prst="flowChartConnector">
          <a:avLst/>
        </a:prstGeom>
      </xdr:spPr>
    </xdr:pic>
    <xdr:clientData/>
  </xdr:twoCellAnchor>
  <xdr:twoCellAnchor editAs="oneCell">
    <xdr:from>
      <xdr:col>14</xdr:col>
      <xdr:colOff>211665</xdr:colOff>
      <xdr:row>198</xdr:row>
      <xdr:rowOff>210538</xdr:rowOff>
    </xdr:from>
    <xdr:to>
      <xdr:col>14</xdr:col>
      <xdr:colOff>666748</xdr:colOff>
      <xdr:row>201</xdr:row>
      <xdr:rowOff>67224</xdr:rowOff>
    </xdr:to>
    <xdr:pic>
      <xdr:nvPicPr>
        <xdr:cNvPr id="96" name="Imagem 95">
          <a:extLst>
            <a:ext uri="{FF2B5EF4-FFF2-40B4-BE49-F238E27FC236}">
              <a16:creationId xmlns:a16="http://schemas.microsoft.com/office/drawing/2014/main" id="{F75B8203-BD7F-4B43-9215-64AED0B8C165}"/>
            </a:ext>
          </a:extLst>
        </xdr:cNvPr>
        <xdr:cNvPicPr>
          <a:picLocks noChangeAspect="1"/>
        </xdr:cNvPicPr>
      </xdr:nvPicPr>
      <xdr:blipFill>
        <a:blip xmlns:r="http://schemas.openxmlformats.org/officeDocument/2006/relationships" r:embed="rId9"/>
        <a:stretch>
          <a:fillRect/>
        </a:stretch>
      </xdr:blipFill>
      <xdr:spPr>
        <a:xfrm>
          <a:off x="7683498" y="39368871"/>
          <a:ext cx="455083" cy="447237"/>
        </a:xfrm>
        <a:prstGeom prst="flowChartConnector">
          <a:avLst/>
        </a:prstGeom>
      </xdr:spPr>
    </xdr:pic>
    <xdr:clientData/>
  </xdr:twoCellAnchor>
  <xdr:twoCellAnchor editAs="oneCell">
    <xdr:from>
      <xdr:col>16</xdr:col>
      <xdr:colOff>232833</xdr:colOff>
      <xdr:row>192</xdr:row>
      <xdr:rowOff>14119</xdr:rowOff>
    </xdr:from>
    <xdr:to>
      <xdr:col>16</xdr:col>
      <xdr:colOff>656166</xdr:colOff>
      <xdr:row>194</xdr:row>
      <xdr:rowOff>48755</xdr:rowOff>
    </xdr:to>
    <xdr:pic>
      <xdr:nvPicPr>
        <xdr:cNvPr id="97" name="Imagem 96">
          <a:extLst>
            <a:ext uri="{FF2B5EF4-FFF2-40B4-BE49-F238E27FC236}">
              <a16:creationId xmlns:a16="http://schemas.microsoft.com/office/drawing/2014/main" id="{655A4B82-440A-BBEF-69D4-03B6CD40DBEA}"/>
            </a:ext>
          </a:extLst>
        </xdr:cNvPr>
        <xdr:cNvPicPr>
          <a:picLocks noChangeAspect="1"/>
        </xdr:cNvPicPr>
      </xdr:nvPicPr>
      <xdr:blipFill>
        <a:blip xmlns:r="http://schemas.openxmlformats.org/officeDocument/2006/relationships" r:embed="rId10"/>
        <a:stretch>
          <a:fillRect/>
        </a:stretch>
      </xdr:blipFill>
      <xdr:spPr>
        <a:xfrm>
          <a:off x="9376833" y="38018869"/>
          <a:ext cx="423333" cy="415636"/>
        </a:xfrm>
        <a:prstGeom prst="flowChartConnector">
          <a:avLst/>
        </a:prstGeom>
      </xdr:spPr>
    </xdr:pic>
    <xdr:clientData/>
  </xdr:twoCellAnchor>
  <xdr:twoCellAnchor editAs="oneCell">
    <xdr:from>
      <xdr:col>13</xdr:col>
      <xdr:colOff>222250</xdr:colOff>
      <xdr:row>256</xdr:row>
      <xdr:rowOff>24731</xdr:rowOff>
    </xdr:from>
    <xdr:to>
      <xdr:col>13</xdr:col>
      <xdr:colOff>713317</xdr:colOff>
      <xdr:row>258</xdr:row>
      <xdr:rowOff>67998</xdr:rowOff>
    </xdr:to>
    <xdr:pic>
      <xdr:nvPicPr>
        <xdr:cNvPr id="103" name="Imagem 102">
          <a:extLst>
            <a:ext uri="{FF2B5EF4-FFF2-40B4-BE49-F238E27FC236}">
              <a16:creationId xmlns:a16="http://schemas.microsoft.com/office/drawing/2014/main" id="{F08FF166-6367-464B-BCA8-6DDFA9679E69}"/>
            </a:ext>
          </a:extLst>
        </xdr:cNvPr>
        <xdr:cNvPicPr>
          <a:picLocks noChangeAspect="1"/>
        </xdr:cNvPicPr>
      </xdr:nvPicPr>
      <xdr:blipFill>
        <a:blip xmlns:r="http://schemas.openxmlformats.org/officeDocument/2006/relationships" r:embed="rId1"/>
        <a:stretch>
          <a:fillRect/>
        </a:stretch>
      </xdr:blipFill>
      <xdr:spPr>
        <a:xfrm>
          <a:off x="6805083" y="50941148"/>
          <a:ext cx="497417" cy="424267"/>
        </a:xfrm>
        <a:prstGeom prst="flowChartConnector">
          <a:avLst/>
        </a:prstGeom>
      </xdr:spPr>
    </xdr:pic>
    <xdr:clientData/>
  </xdr:twoCellAnchor>
  <xdr:twoCellAnchor editAs="oneCell">
    <xdr:from>
      <xdr:col>14</xdr:col>
      <xdr:colOff>222249</xdr:colOff>
      <xdr:row>263</xdr:row>
      <xdr:rowOff>23323</xdr:rowOff>
    </xdr:from>
    <xdr:to>
      <xdr:col>14</xdr:col>
      <xdr:colOff>645582</xdr:colOff>
      <xdr:row>265</xdr:row>
      <xdr:rowOff>77600</xdr:rowOff>
    </xdr:to>
    <xdr:pic>
      <xdr:nvPicPr>
        <xdr:cNvPr id="105" name="Imagem 104">
          <a:extLst>
            <a:ext uri="{FF2B5EF4-FFF2-40B4-BE49-F238E27FC236}">
              <a16:creationId xmlns:a16="http://schemas.microsoft.com/office/drawing/2014/main" id="{95F779F4-5608-4A89-947B-325B3145326C}"/>
            </a:ext>
          </a:extLst>
        </xdr:cNvPr>
        <xdr:cNvPicPr>
          <a:picLocks noChangeAspect="1"/>
        </xdr:cNvPicPr>
      </xdr:nvPicPr>
      <xdr:blipFill>
        <a:blip xmlns:r="http://schemas.openxmlformats.org/officeDocument/2006/relationships" r:embed="rId2"/>
        <a:stretch>
          <a:fillRect/>
        </a:stretch>
      </xdr:blipFill>
      <xdr:spPr>
        <a:xfrm>
          <a:off x="7694082" y="52294406"/>
          <a:ext cx="423333" cy="438452"/>
        </a:xfrm>
        <a:prstGeom prst="flowChartConnector">
          <a:avLst/>
        </a:prstGeom>
      </xdr:spPr>
    </xdr:pic>
    <xdr:clientData/>
  </xdr:twoCellAnchor>
  <xdr:twoCellAnchor editAs="oneCell">
    <xdr:from>
      <xdr:col>16</xdr:col>
      <xdr:colOff>211667</xdr:colOff>
      <xdr:row>255</xdr:row>
      <xdr:rowOff>179916</xdr:rowOff>
    </xdr:from>
    <xdr:to>
      <xdr:col>16</xdr:col>
      <xdr:colOff>645583</xdr:colOff>
      <xdr:row>258</xdr:row>
      <xdr:rowOff>67014</xdr:rowOff>
    </xdr:to>
    <xdr:pic>
      <xdr:nvPicPr>
        <xdr:cNvPr id="108" name="Imagem 107">
          <a:extLst>
            <a:ext uri="{FF2B5EF4-FFF2-40B4-BE49-F238E27FC236}">
              <a16:creationId xmlns:a16="http://schemas.microsoft.com/office/drawing/2014/main" id="{24D60C07-08F8-4E80-A2A7-1B453F4FAC71}"/>
            </a:ext>
          </a:extLst>
        </xdr:cNvPr>
        <xdr:cNvPicPr>
          <a:picLocks noChangeAspect="1"/>
        </xdr:cNvPicPr>
      </xdr:nvPicPr>
      <xdr:blipFill>
        <a:blip xmlns:r="http://schemas.openxmlformats.org/officeDocument/2006/relationships" r:embed="rId3"/>
        <a:stretch>
          <a:fillRect/>
        </a:stretch>
      </xdr:blipFill>
      <xdr:spPr>
        <a:xfrm>
          <a:off x="9355667" y="50905833"/>
          <a:ext cx="433916" cy="441665"/>
        </a:xfrm>
        <a:prstGeom prst="flowChartConnector">
          <a:avLst/>
        </a:prstGeom>
      </xdr:spPr>
    </xdr:pic>
    <xdr:clientData/>
  </xdr:twoCellAnchor>
  <xdr:twoCellAnchor editAs="oneCell">
    <xdr:from>
      <xdr:col>15</xdr:col>
      <xdr:colOff>211667</xdr:colOff>
      <xdr:row>256</xdr:row>
      <xdr:rowOff>5921</xdr:rowOff>
    </xdr:from>
    <xdr:to>
      <xdr:col>15</xdr:col>
      <xdr:colOff>620183</xdr:colOff>
      <xdr:row>258</xdr:row>
      <xdr:rowOff>49023</xdr:rowOff>
    </xdr:to>
    <xdr:pic>
      <xdr:nvPicPr>
        <xdr:cNvPr id="110" name="Imagem 109">
          <a:extLst>
            <a:ext uri="{FF2B5EF4-FFF2-40B4-BE49-F238E27FC236}">
              <a16:creationId xmlns:a16="http://schemas.microsoft.com/office/drawing/2014/main" id="{A7761DEB-4311-482C-BB0B-AC4F64545990}"/>
            </a:ext>
          </a:extLst>
        </xdr:cNvPr>
        <xdr:cNvPicPr>
          <a:picLocks noChangeAspect="1"/>
        </xdr:cNvPicPr>
      </xdr:nvPicPr>
      <xdr:blipFill>
        <a:blip xmlns:r="http://schemas.openxmlformats.org/officeDocument/2006/relationships" r:embed="rId4"/>
        <a:stretch>
          <a:fillRect/>
        </a:stretch>
      </xdr:blipFill>
      <xdr:spPr>
        <a:xfrm>
          <a:off x="8519584" y="50922338"/>
          <a:ext cx="402166" cy="424102"/>
        </a:xfrm>
        <a:prstGeom prst="flowChartConnector">
          <a:avLst/>
        </a:prstGeom>
      </xdr:spPr>
    </xdr:pic>
    <xdr:clientData/>
  </xdr:twoCellAnchor>
  <xdr:twoCellAnchor editAs="oneCell">
    <xdr:from>
      <xdr:col>17</xdr:col>
      <xdr:colOff>232832</xdr:colOff>
      <xdr:row>255</xdr:row>
      <xdr:rowOff>190300</xdr:rowOff>
    </xdr:from>
    <xdr:to>
      <xdr:col>17</xdr:col>
      <xdr:colOff>666749</xdr:colOff>
      <xdr:row>258</xdr:row>
      <xdr:rowOff>67015</xdr:rowOff>
    </xdr:to>
    <xdr:pic>
      <xdr:nvPicPr>
        <xdr:cNvPr id="111" name="Imagem 110">
          <a:extLst>
            <a:ext uri="{FF2B5EF4-FFF2-40B4-BE49-F238E27FC236}">
              <a16:creationId xmlns:a16="http://schemas.microsoft.com/office/drawing/2014/main" id="{6620A269-632A-4524-B52B-4543C1B6FF8C}"/>
            </a:ext>
          </a:extLst>
        </xdr:cNvPr>
        <xdr:cNvPicPr>
          <a:picLocks noChangeAspect="1"/>
        </xdr:cNvPicPr>
      </xdr:nvPicPr>
      <xdr:blipFill rotWithShape="1">
        <a:blip xmlns:r="http://schemas.openxmlformats.org/officeDocument/2006/relationships" r:embed="rId5"/>
        <a:srcRect l="4517" t="4187" r="5806"/>
        <a:stretch/>
      </xdr:blipFill>
      <xdr:spPr>
        <a:xfrm>
          <a:off x="10212915" y="50916217"/>
          <a:ext cx="433917" cy="440807"/>
        </a:xfrm>
        <a:prstGeom prst="flowChartConnector">
          <a:avLst/>
        </a:prstGeom>
      </xdr:spPr>
    </xdr:pic>
    <xdr:clientData/>
  </xdr:twoCellAnchor>
  <xdr:twoCellAnchor editAs="oneCell">
    <xdr:from>
      <xdr:col>13</xdr:col>
      <xdr:colOff>232834</xdr:colOff>
      <xdr:row>263</xdr:row>
      <xdr:rowOff>21167</xdr:rowOff>
    </xdr:from>
    <xdr:to>
      <xdr:col>13</xdr:col>
      <xdr:colOff>692150</xdr:colOff>
      <xdr:row>265</xdr:row>
      <xdr:rowOff>77438</xdr:rowOff>
    </xdr:to>
    <xdr:pic>
      <xdr:nvPicPr>
        <xdr:cNvPr id="114" name="Imagem 113">
          <a:extLst>
            <a:ext uri="{FF2B5EF4-FFF2-40B4-BE49-F238E27FC236}">
              <a16:creationId xmlns:a16="http://schemas.microsoft.com/office/drawing/2014/main" id="{3F17808E-2198-4F37-A53B-F4FEA54922EE}"/>
            </a:ext>
          </a:extLst>
        </xdr:cNvPr>
        <xdr:cNvPicPr>
          <a:picLocks noChangeAspect="1"/>
        </xdr:cNvPicPr>
      </xdr:nvPicPr>
      <xdr:blipFill>
        <a:blip xmlns:r="http://schemas.openxmlformats.org/officeDocument/2006/relationships" r:embed="rId6"/>
        <a:stretch>
          <a:fillRect/>
        </a:stretch>
      </xdr:blipFill>
      <xdr:spPr>
        <a:xfrm>
          <a:off x="6815667" y="52292250"/>
          <a:ext cx="465666" cy="434096"/>
        </a:xfrm>
        <a:prstGeom prst="flowChartConnector">
          <a:avLst/>
        </a:prstGeom>
      </xdr:spPr>
    </xdr:pic>
    <xdr:clientData/>
  </xdr:twoCellAnchor>
  <xdr:twoCellAnchor editAs="oneCell">
    <xdr:from>
      <xdr:col>14</xdr:col>
      <xdr:colOff>211664</xdr:colOff>
      <xdr:row>256</xdr:row>
      <xdr:rowOff>8226</xdr:rowOff>
    </xdr:from>
    <xdr:to>
      <xdr:col>14</xdr:col>
      <xdr:colOff>666747</xdr:colOff>
      <xdr:row>258</xdr:row>
      <xdr:rowOff>74463</xdr:rowOff>
    </xdr:to>
    <xdr:pic>
      <xdr:nvPicPr>
        <xdr:cNvPr id="115" name="Imagem 114">
          <a:extLst>
            <a:ext uri="{FF2B5EF4-FFF2-40B4-BE49-F238E27FC236}">
              <a16:creationId xmlns:a16="http://schemas.microsoft.com/office/drawing/2014/main" id="{DE0A63FC-39D3-4E69-8102-B8F81E9078FC}"/>
            </a:ext>
          </a:extLst>
        </xdr:cNvPr>
        <xdr:cNvPicPr>
          <a:picLocks noChangeAspect="1"/>
        </xdr:cNvPicPr>
      </xdr:nvPicPr>
      <xdr:blipFill>
        <a:blip xmlns:r="http://schemas.openxmlformats.org/officeDocument/2006/relationships" r:embed="rId9"/>
        <a:stretch>
          <a:fillRect/>
        </a:stretch>
      </xdr:blipFill>
      <xdr:spPr>
        <a:xfrm>
          <a:off x="7683497" y="50924643"/>
          <a:ext cx="455083" cy="447237"/>
        </a:xfrm>
        <a:prstGeom prst="flowChartConnector">
          <a:avLst/>
        </a:prstGeom>
      </xdr:spPr>
    </xdr:pic>
    <xdr:clientData/>
  </xdr:twoCellAnchor>
  <xdr:twoCellAnchor editAs="oneCell">
    <xdr:from>
      <xdr:col>16</xdr:col>
      <xdr:colOff>179916</xdr:colOff>
      <xdr:row>263</xdr:row>
      <xdr:rowOff>10583</xdr:rowOff>
    </xdr:from>
    <xdr:to>
      <xdr:col>16</xdr:col>
      <xdr:colOff>620182</xdr:colOff>
      <xdr:row>265</xdr:row>
      <xdr:rowOff>74423</xdr:rowOff>
    </xdr:to>
    <xdr:pic>
      <xdr:nvPicPr>
        <xdr:cNvPr id="116" name="Imagem 115">
          <a:extLst>
            <a:ext uri="{FF2B5EF4-FFF2-40B4-BE49-F238E27FC236}">
              <a16:creationId xmlns:a16="http://schemas.microsoft.com/office/drawing/2014/main" id="{657B46A3-8C37-412E-AE28-BC4ACB913AF9}"/>
            </a:ext>
          </a:extLst>
        </xdr:cNvPr>
        <xdr:cNvPicPr>
          <a:picLocks noChangeAspect="1"/>
        </xdr:cNvPicPr>
      </xdr:nvPicPr>
      <xdr:blipFill>
        <a:blip xmlns:r="http://schemas.openxmlformats.org/officeDocument/2006/relationships" r:embed="rId3"/>
        <a:stretch>
          <a:fillRect/>
        </a:stretch>
      </xdr:blipFill>
      <xdr:spPr>
        <a:xfrm>
          <a:off x="9323916" y="52281666"/>
          <a:ext cx="433916" cy="441665"/>
        </a:xfrm>
        <a:prstGeom prst="flowChartConnector">
          <a:avLst/>
        </a:prstGeom>
      </xdr:spPr>
    </xdr:pic>
    <xdr:clientData/>
  </xdr:twoCellAnchor>
  <xdr:twoCellAnchor editAs="oneCell">
    <xdr:from>
      <xdr:col>15</xdr:col>
      <xdr:colOff>179916</xdr:colOff>
      <xdr:row>263</xdr:row>
      <xdr:rowOff>27088</xdr:rowOff>
    </xdr:from>
    <xdr:to>
      <xdr:col>15</xdr:col>
      <xdr:colOff>582082</xdr:colOff>
      <xdr:row>265</xdr:row>
      <xdr:rowOff>67015</xdr:rowOff>
    </xdr:to>
    <xdr:pic>
      <xdr:nvPicPr>
        <xdr:cNvPr id="117" name="Imagem 116">
          <a:extLst>
            <a:ext uri="{FF2B5EF4-FFF2-40B4-BE49-F238E27FC236}">
              <a16:creationId xmlns:a16="http://schemas.microsoft.com/office/drawing/2014/main" id="{EB647F9E-740E-4893-805C-A7D0D2EC859D}"/>
            </a:ext>
          </a:extLst>
        </xdr:cNvPr>
        <xdr:cNvPicPr>
          <a:picLocks noChangeAspect="1"/>
        </xdr:cNvPicPr>
      </xdr:nvPicPr>
      <xdr:blipFill>
        <a:blip xmlns:r="http://schemas.openxmlformats.org/officeDocument/2006/relationships" r:embed="rId4"/>
        <a:stretch>
          <a:fillRect/>
        </a:stretch>
      </xdr:blipFill>
      <xdr:spPr>
        <a:xfrm>
          <a:off x="8487833" y="52298171"/>
          <a:ext cx="402166" cy="424102"/>
        </a:xfrm>
        <a:prstGeom prst="flowChartConnector">
          <a:avLst/>
        </a:prstGeom>
      </xdr:spPr>
    </xdr:pic>
    <xdr:clientData/>
  </xdr:twoCellAnchor>
  <xdr:twoCellAnchor editAs="oneCell">
    <xdr:from>
      <xdr:col>17</xdr:col>
      <xdr:colOff>201081</xdr:colOff>
      <xdr:row>263</xdr:row>
      <xdr:rowOff>20967</xdr:rowOff>
    </xdr:from>
    <xdr:to>
      <xdr:col>17</xdr:col>
      <xdr:colOff>641348</xdr:colOff>
      <xdr:row>265</xdr:row>
      <xdr:rowOff>77599</xdr:rowOff>
    </xdr:to>
    <xdr:pic>
      <xdr:nvPicPr>
        <xdr:cNvPr id="118" name="Imagem 117">
          <a:extLst>
            <a:ext uri="{FF2B5EF4-FFF2-40B4-BE49-F238E27FC236}">
              <a16:creationId xmlns:a16="http://schemas.microsoft.com/office/drawing/2014/main" id="{36515910-7C96-4FC0-9AC7-EFDAC1BCCC94}"/>
            </a:ext>
          </a:extLst>
        </xdr:cNvPr>
        <xdr:cNvPicPr>
          <a:picLocks noChangeAspect="1"/>
        </xdr:cNvPicPr>
      </xdr:nvPicPr>
      <xdr:blipFill rotWithShape="1">
        <a:blip xmlns:r="http://schemas.openxmlformats.org/officeDocument/2006/relationships" r:embed="rId5"/>
        <a:srcRect l="4517" t="4187" r="5806"/>
        <a:stretch/>
      </xdr:blipFill>
      <xdr:spPr>
        <a:xfrm>
          <a:off x="10181164" y="52292050"/>
          <a:ext cx="433917" cy="440807"/>
        </a:xfrm>
        <a:prstGeom prst="flowChartConnector">
          <a:avLst/>
        </a:prstGeom>
      </xdr:spPr>
    </xdr:pic>
    <xdr:clientData/>
  </xdr:twoCellAnchor>
  <xdr:twoCellAnchor editAs="oneCell">
    <xdr:from>
      <xdr:col>15</xdr:col>
      <xdr:colOff>211667</xdr:colOff>
      <xdr:row>291</xdr:row>
      <xdr:rowOff>31750</xdr:rowOff>
    </xdr:from>
    <xdr:to>
      <xdr:col>15</xdr:col>
      <xdr:colOff>635000</xdr:colOff>
      <xdr:row>293</xdr:row>
      <xdr:rowOff>66525</xdr:rowOff>
    </xdr:to>
    <xdr:pic>
      <xdr:nvPicPr>
        <xdr:cNvPr id="119" name="Imagem 118">
          <a:extLst>
            <a:ext uri="{FF2B5EF4-FFF2-40B4-BE49-F238E27FC236}">
              <a16:creationId xmlns:a16="http://schemas.microsoft.com/office/drawing/2014/main" id="{E0B858A4-F521-4E7D-8037-CFEEA5CE406E}"/>
            </a:ext>
          </a:extLst>
        </xdr:cNvPr>
        <xdr:cNvPicPr>
          <a:picLocks noChangeAspect="1"/>
        </xdr:cNvPicPr>
      </xdr:nvPicPr>
      <xdr:blipFill>
        <a:blip xmlns:r="http://schemas.openxmlformats.org/officeDocument/2006/relationships" r:embed="rId7"/>
        <a:stretch>
          <a:fillRect/>
        </a:stretch>
      </xdr:blipFill>
      <xdr:spPr>
        <a:xfrm>
          <a:off x="8519584" y="57732083"/>
          <a:ext cx="423333" cy="415774"/>
        </a:xfrm>
        <a:prstGeom prst="flowChartConnector">
          <a:avLst/>
        </a:prstGeom>
      </xdr:spPr>
    </xdr:pic>
    <xdr:clientData/>
  </xdr:twoCellAnchor>
  <xdr:twoCellAnchor editAs="oneCell">
    <xdr:from>
      <xdr:col>14</xdr:col>
      <xdr:colOff>232834</xdr:colOff>
      <xdr:row>291</xdr:row>
      <xdr:rowOff>12740</xdr:rowOff>
    </xdr:from>
    <xdr:to>
      <xdr:col>14</xdr:col>
      <xdr:colOff>656167</xdr:colOff>
      <xdr:row>293</xdr:row>
      <xdr:rowOff>63843</xdr:rowOff>
    </xdr:to>
    <xdr:pic>
      <xdr:nvPicPr>
        <xdr:cNvPr id="120" name="Imagem 119">
          <a:extLst>
            <a:ext uri="{FF2B5EF4-FFF2-40B4-BE49-F238E27FC236}">
              <a16:creationId xmlns:a16="http://schemas.microsoft.com/office/drawing/2014/main" id="{7F4FEFB7-93BC-4917-B1DB-0FF65DCAB759}"/>
            </a:ext>
          </a:extLst>
        </xdr:cNvPr>
        <xdr:cNvPicPr>
          <a:picLocks noChangeAspect="1"/>
        </xdr:cNvPicPr>
      </xdr:nvPicPr>
      <xdr:blipFill>
        <a:blip xmlns:r="http://schemas.openxmlformats.org/officeDocument/2006/relationships" r:embed="rId2"/>
        <a:stretch>
          <a:fillRect/>
        </a:stretch>
      </xdr:blipFill>
      <xdr:spPr>
        <a:xfrm>
          <a:off x="7704667" y="57713073"/>
          <a:ext cx="423333" cy="438452"/>
        </a:xfrm>
        <a:prstGeom prst="flowChartConnector">
          <a:avLst/>
        </a:prstGeom>
      </xdr:spPr>
    </xdr:pic>
    <xdr:clientData/>
  </xdr:twoCellAnchor>
  <xdr:twoCellAnchor editAs="oneCell">
    <xdr:from>
      <xdr:col>16</xdr:col>
      <xdr:colOff>222250</xdr:colOff>
      <xdr:row>291</xdr:row>
      <xdr:rowOff>10583</xdr:rowOff>
    </xdr:from>
    <xdr:to>
      <xdr:col>16</xdr:col>
      <xdr:colOff>656166</xdr:colOff>
      <xdr:row>293</xdr:row>
      <xdr:rowOff>64899</xdr:rowOff>
    </xdr:to>
    <xdr:pic>
      <xdr:nvPicPr>
        <xdr:cNvPr id="121" name="Imagem 120">
          <a:extLst>
            <a:ext uri="{FF2B5EF4-FFF2-40B4-BE49-F238E27FC236}">
              <a16:creationId xmlns:a16="http://schemas.microsoft.com/office/drawing/2014/main" id="{F472C8EB-717B-4EB6-B3D0-7124928A529A}"/>
            </a:ext>
          </a:extLst>
        </xdr:cNvPr>
        <xdr:cNvPicPr>
          <a:picLocks noChangeAspect="1"/>
        </xdr:cNvPicPr>
      </xdr:nvPicPr>
      <xdr:blipFill>
        <a:blip xmlns:r="http://schemas.openxmlformats.org/officeDocument/2006/relationships" r:embed="rId3"/>
        <a:stretch>
          <a:fillRect/>
        </a:stretch>
      </xdr:blipFill>
      <xdr:spPr>
        <a:xfrm>
          <a:off x="9366250" y="57710916"/>
          <a:ext cx="433916" cy="441665"/>
        </a:xfrm>
        <a:prstGeom prst="flowChartConnector">
          <a:avLst/>
        </a:prstGeom>
      </xdr:spPr>
    </xdr:pic>
    <xdr:clientData/>
  </xdr:twoCellAnchor>
  <xdr:twoCellAnchor editAs="oneCell">
    <xdr:from>
      <xdr:col>15</xdr:col>
      <xdr:colOff>243417</xdr:colOff>
      <xdr:row>298</xdr:row>
      <xdr:rowOff>5921</xdr:rowOff>
    </xdr:from>
    <xdr:to>
      <xdr:col>15</xdr:col>
      <xdr:colOff>645583</xdr:colOff>
      <xdr:row>300</xdr:row>
      <xdr:rowOff>49024</xdr:rowOff>
    </xdr:to>
    <xdr:pic>
      <xdr:nvPicPr>
        <xdr:cNvPr id="122" name="Imagem 121">
          <a:extLst>
            <a:ext uri="{FF2B5EF4-FFF2-40B4-BE49-F238E27FC236}">
              <a16:creationId xmlns:a16="http://schemas.microsoft.com/office/drawing/2014/main" id="{77FB4377-66F0-446B-AFF5-5A72662A86F0}"/>
            </a:ext>
          </a:extLst>
        </xdr:cNvPr>
        <xdr:cNvPicPr>
          <a:picLocks noChangeAspect="1"/>
        </xdr:cNvPicPr>
      </xdr:nvPicPr>
      <xdr:blipFill>
        <a:blip xmlns:r="http://schemas.openxmlformats.org/officeDocument/2006/relationships" r:embed="rId4"/>
        <a:stretch>
          <a:fillRect/>
        </a:stretch>
      </xdr:blipFill>
      <xdr:spPr>
        <a:xfrm>
          <a:off x="8551334" y="59050338"/>
          <a:ext cx="402166" cy="424102"/>
        </a:xfrm>
        <a:prstGeom prst="flowChartConnector">
          <a:avLst/>
        </a:prstGeom>
      </xdr:spPr>
    </xdr:pic>
    <xdr:clientData/>
  </xdr:twoCellAnchor>
  <xdr:twoCellAnchor editAs="oneCell">
    <xdr:from>
      <xdr:col>17</xdr:col>
      <xdr:colOff>243416</xdr:colOff>
      <xdr:row>291</xdr:row>
      <xdr:rowOff>10383</xdr:rowOff>
    </xdr:from>
    <xdr:to>
      <xdr:col>17</xdr:col>
      <xdr:colOff>677333</xdr:colOff>
      <xdr:row>293</xdr:row>
      <xdr:rowOff>63841</xdr:rowOff>
    </xdr:to>
    <xdr:pic>
      <xdr:nvPicPr>
        <xdr:cNvPr id="123" name="Imagem 122">
          <a:extLst>
            <a:ext uri="{FF2B5EF4-FFF2-40B4-BE49-F238E27FC236}">
              <a16:creationId xmlns:a16="http://schemas.microsoft.com/office/drawing/2014/main" id="{8D98D5B5-DEDA-439C-8067-F14995877F47}"/>
            </a:ext>
          </a:extLst>
        </xdr:cNvPr>
        <xdr:cNvPicPr>
          <a:picLocks noChangeAspect="1"/>
        </xdr:cNvPicPr>
      </xdr:nvPicPr>
      <xdr:blipFill rotWithShape="1">
        <a:blip xmlns:r="http://schemas.openxmlformats.org/officeDocument/2006/relationships" r:embed="rId5"/>
        <a:srcRect l="4517" t="4187" r="5806"/>
        <a:stretch/>
      </xdr:blipFill>
      <xdr:spPr>
        <a:xfrm>
          <a:off x="10223499" y="57710716"/>
          <a:ext cx="433917" cy="440807"/>
        </a:xfrm>
        <a:prstGeom prst="flowChartConnector">
          <a:avLst/>
        </a:prstGeom>
      </xdr:spPr>
    </xdr:pic>
    <xdr:clientData/>
  </xdr:twoCellAnchor>
  <xdr:twoCellAnchor editAs="oneCell">
    <xdr:from>
      <xdr:col>13</xdr:col>
      <xdr:colOff>243417</xdr:colOff>
      <xdr:row>291</xdr:row>
      <xdr:rowOff>0</xdr:rowOff>
    </xdr:from>
    <xdr:to>
      <xdr:col>13</xdr:col>
      <xdr:colOff>740834</xdr:colOff>
      <xdr:row>293</xdr:row>
      <xdr:rowOff>49618</xdr:rowOff>
    </xdr:to>
    <xdr:pic>
      <xdr:nvPicPr>
        <xdr:cNvPr id="124" name="Imagem 123">
          <a:extLst>
            <a:ext uri="{FF2B5EF4-FFF2-40B4-BE49-F238E27FC236}">
              <a16:creationId xmlns:a16="http://schemas.microsoft.com/office/drawing/2014/main" id="{ACCF40AF-7D4D-4387-BFD0-B7FA25B8FD59}"/>
            </a:ext>
          </a:extLst>
        </xdr:cNvPr>
        <xdr:cNvPicPr>
          <a:picLocks noChangeAspect="1"/>
        </xdr:cNvPicPr>
      </xdr:nvPicPr>
      <xdr:blipFill>
        <a:blip xmlns:r="http://schemas.openxmlformats.org/officeDocument/2006/relationships" r:embed="rId1"/>
        <a:stretch>
          <a:fillRect/>
        </a:stretch>
      </xdr:blipFill>
      <xdr:spPr>
        <a:xfrm>
          <a:off x="6826250" y="57700333"/>
          <a:ext cx="497417" cy="424267"/>
        </a:xfrm>
        <a:prstGeom prst="flowChartConnector">
          <a:avLst/>
        </a:prstGeom>
      </xdr:spPr>
    </xdr:pic>
    <xdr:clientData/>
  </xdr:twoCellAnchor>
  <xdr:twoCellAnchor editAs="oneCell">
    <xdr:from>
      <xdr:col>13</xdr:col>
      <xdr:colOff>232834</xdr:colOff>
      <xdr:row>298</xdr:row>
      <xdr:rowOff>12939</xdr:rowOff>
    </xdr:from>
    <xdr:to>
      <xdr:col>13</xdr:col>
      <xdr:colOff>692150</xdr:colOff>
      <xdr:row>300</xdr:row>
      <xdr:rowOff>66036</xdr:rowOff>
    </xdr:to>
    <xdr:pic>
      <xdr:nvPicPr>
        <xdr:cNvPr id="125" name="Imagem 124">
          <a:extLst>
            <a:ext uri="{FF2B5EF4-FFF2-40B4-BE49-F238E27FC236}">
              <a16:creationId xmlns:a16="http://schemas.microsoft.com/office/drawing/2014/main" id="{9A314388-BAC6-43B0-8966-2EB5AC6A271B}"/>
            </a:ext>
          </a:extLst>
        </xdr:cNvPr>
        <xdr:cNvPicPr>
          <a:picLocks noChangeAspect="1"/>
        </xdr:cNvPicPr>
      </xdr:nvPicPr>
      <xdr:blipFill>
        <a:blip xmlns:r="http://schemas.openxmlformats.org/officeDocument/2006/relationships" r:embed="rId6"/>
        <a:stretch>
          <a:fillRect/>
        </a:stretch>
      </xdr:blipFill>
      <xdr:spPr>
        <a:xfrm>
          <a:off x="6815667" y="59057356"/>
          <a:ext cx="465666" cy="434096"/>
        </a:xfrm>
        <a:prstGeom prst="flowChartConnector">
          <a:avLst/>
        </a:prstGeom>
      </xdr:spPr>
    </xdr:pic>
    <xdr:clientData/>
  </xdr:twoCellAnchor>
  <xdr:twoCellAnchor editAs="oneCell">
    <xdr:from>
      <xdr:col>14</xdr:col>
      <xdr:colOff>201080</xdr:colOff>
      <xdr:row>298</xdr:row>
      <xdr:rowOff>10583</xdr:rowOff>
    </xdr:from>
    <xdr:to>
      <xdr:col>14</xdr:col>
      <xdr:colOff>656163</xdr:colOff>
      <xdr:row>300</xdr:row>
      <xdr:rowOff>76821</xdr:rowOff>
    </xdr:to>
    <xdr:pic>
      <xdr:nvPicPr>
        <xdr:cNvPr id="126" name="Imagem 125">
          <a:extLst>
            <a:ext uri="{FF2B5EF4-FFF2-40B4-BE49-F238E27FC236}">
              <a16:creationId xmlns:a16="http://schemas.microsoft.com/office/drawing/2014/main" id="{8432F2A0-1BC7-4AD3-AD8B-A382298EE58A}"/>
            </a:ext>
          </a:extLst>
        </xdr:cNvPr>
        <xdr:cNvPicPr>
          <a:picLocks noChangeAspect="1"/>
        </xdr:cNvPicPr>
      </xdr:nvPicPr>
      <xdr:blipFill>
        <a:blip xmlns:r="http://schemas.openxmlformats.org/officeDocument/2006/relationships" r:embed="rId9"/>
        <a:stretch>
          <a:fillRect/>
        </a:stretch>
      </xdr:blipFill>
      <xdr:spPr>
        <a:xfrm>
          <a:off x="7672913" y="59055000"/>
          <a:ext cx="455083" cy="447237"/>
        </a:xfrm>
        <a:prstGeom prst="flowChartConnector">
          <a:avLst/>
        </a:prstGeom>
      </xdr:spPr>
    </xdr:pic>
    <xdr:clientData/>
  </xdr:twoCellAnchor>
  <xdr:twoCellAnchor editAs="oneCell">
    <xdr:from>
      <xdr:col>17</xdr:col>
      <xdr:colOff>211666</xdr:colOff>
      <xdr:row>297</xdr:row>
      <xdr:rowOff>197548</xdr:rowOff>
    </xdr:from>
    <xdr:to>
      <xdr:col>17</xdr:col>
      <xdr:colOff>656165</xdr:colOff>
      <xdr:row>300</xdr:row>
      <xdr:rowOff>45148</xdr:rowOff>
    </xdr:to>
    <xdr:pic>
      <xdr:nvPicPr>
        <xdr:cNvPr id="127" name="Imagem 126">
          <a:extLst>
            <a:ext uri="{FF2B5EF4-FFF2-40B4-BE49-F238E27FC236}">
              <a16:creationId xmlns:a16="http://schemas.microsoft.com/office/drawing/2014/main" id="{189765CF-7F05-4F8E-9B2E-76DECCD82E16}"/>
            </a:ext>
          </a:extLst>
        </xdr:cNvPr>
        <xdr:cNvPicPr>
          <a:picLocks noChangeAspect="1"/>
        </xdr:cNvPicPr>
      </xdr:nvPicPr>
      <xdr:blipFill>
        <a:blip xmlns:r="http://schemas.openxmlformats.org/officeDocument/2006/relationships" r:embed="rId8"/>
        <a:stretch>
          <a:fillRect/>
        </a:stretch>
      </xdr:blipFill>
      <xdr:spPr>
        <a:xfrm>
          <a:off x="10191749" y="59040881"/>
          <a:ext cx="444499" cy="428625"/>
        </a:xfrm>
        <a:prstGeom prst="flowChartConnector">
          <a:avLst/>
        </a:prstGeom>
      </xdr:spPr>
    </xdr:pic>
    <xdr:clientData/>
  </xdr:twoCellAnchor>
  <xdr:twoCellAnchor editAs="oneCell">
    <xdr:from>
      <xdr:col>16</xdr:col>
      <xdr:colOff>232833</xdr:colOff>
      <xdr:row>298</xdr:row>
      <xdr:rowOff>10583</xdr:rowOff>
    </xdr:from>
    <xdr:to>
      <xdr:col>16</xdr:col>
      <xdr:colOff>656166</xdr:colOff>
      <xdr:row>300</xdr:row>
      <xdr:rowOff>45220</xdr:rowOff>
    </xdr:to>
    <xdr:pic>
      <xdr:nvPicPr>
        <xdr:cNvPr id="128" name="Imagem 127">
          <a:extLst>
            <a:ext uri="{FF2B5EF4-FFF2-40B4-BE49-F238E27FC236}">
              <a16:creationId xmlns:a16="http://schemas.microsoft.com/office/drawing/2014/main" id="{9D46AABA-19EC-47C5-BE50-E653072B546F}"/>
            </a:ext>
          </a:extLst>
        </xdr:cNvPr>
        <xdr:cNvPicPr>
          <a:picLocks noChangeAspect="1"/>
        </xdr:cNvPicPr>
      </xdr:nvPicPr>
      <xdr:blipFill>
        <a:blip xmlns:r="http://schemas.openxmlformats.org/officeDocument/2006/relationships" r:embed="rId10"/>
        <a:stretch>
          <a:fillRect/>
        </a:stretch>
      </xdr:blipFill>
      <xdr:spPr>
        <a:xfrm>
          <a:off x="9376833" y="59055000"/>
          <a:ext cx="423333" cy="415636"/>
        </a:xfrm>
        <a:prstGeom prst="flowChartConnector">
          <a:avLst/>
        </a:prstGeom>
      </xdr:spPr>
    </xdr:pic>
    <xdr:clientData/>
  </xdr:twoCellAnchor>
  <xdr:twoCellAnchor editAs="oneCell">
    <xdr:from>
      <xdr:col>13</xdr:col>
      <xdr:colOff>201083</xdr:colOff>
      <xdr:row>330</xdr:row>
      <xdr:rowOff>10583</xdr:rowOff>
    </xdr:from>
    <xdr:to>
      <xdr:col>13</xdr:col>
      <xdr:colOff>666749</xdr:colOff>
      <xdr:row>332</xdr:row>
      <xdr:rowOff>63679</xdr:rowOff>
    </xdr:to>
    <xdr:pic>
      <xdr:nvPicPr>
        <xdr:cNvPr id="129" name="Imagem 128">
          <a:extLst>
            <a:ext uri="{FF2B5EF4-FFF2-40B4-BE49-F238E27FC236}">
              <a16:creationId xmlns:a16="http://schemas.microsoft.com/office/drawing/2014/main" id="{F0C7A7B7-EFE0-42B7-B776-7D1125CFD96E}"/>
            </a:ext>
          </a:extLst>
        </xdr:cNvPr>
        <xdr:cNvPicPr>
          <a:picLocks noChangeAspect="1"/>
        </xdr:cNvPicPr>
      </xdr:nvPicPr>
      <xdr:blipFill>
        <a:blip xmlns:r="http://schemas.openxmlformats.org/officeDocument/2006/relationships" r:embed="rId6"/>
        <a:stretch>
          <a:fillRect/>
        </a:stretch>
      </xdr:blipFill>
      <xdr:spPr>
        <a:xfrm>
          <a:off x="6783916" y="65246250"/>
          <a:ext cx="465666" cy="434096"/>
        </a:xfrm>
        <a:prstGeom prst="flowChartConnector">
          <a:avLst/>
        </a:prstGeom>
      </xdr:spPr>
    </xdr:pic>
    <xdr:clientData/>
  </xdr:twoCellAnchor>
  <xdr:twoCellAnchor editAs="oneCell">
    <xdr:from>
      <xdr:col>13</xdr:col>
      <xdr:colOff>190500</xdr:colOff>
      <xdr:row>337</xdr:row>
      <xdr:rowOff>24731</xdr:rowOff>
    </xdr:from>
    <xdr:to>
      <xdr:col>13</xdr:col>
      <xdr:colOff>687917</xdr:colOff>
      <xdr:row>339</xdr:row>
      <xdr:rowOff>67998</xdr:rowOff>
    </xdr:to>
    <xdr:pic>
      <xdr:nvPicPr>
        <xdr:cNvPr id="130" name="Imagem 129">
          <a:extLst>
            <a:ext uri="{FF2B5EF4-FFF2-40B4-BE49-F238E27FC236}">
              <a16:creationId xmlns:a16="http://schemas.microsoft.com/office/drawing/2014/main" id="{75B46141-9197-4A84-BC8F-B999EAF8CEC5}"/>
            </a:ext>
          </a:extLst>
        </xdr:cNvPr>
        <xdr:cNvPicPr>
          <a:picLocks noChangeAspect="1"/>
        </xdr:cNvPicPr>
      </xdr:nvPicPr>
      <xdr:blipFill>
        <a:blip xmlns:r="http://schemas.openxmlformats.org/officeDocument/2006/relationships" r:embed="rId1"/>
        <a:stretch>
          <a:fillRect/>
        </a:stretch>
      </xdr:blipFill>
      <xdr:spPr>
        <a:xfrm>
          <a:off x="6773333" y="66604481"/>
          <a:ext cx="497417" cy="424267"/>
        </a:xfrm>
        <a:prstGeom prst="flowChartConnector">
          <a:avLst/>
        </a:prstGeom>
      </xdr:spPr>
    </xdr:pic>
    <xdr:clientData/>
  </xdr:twoCellAnchor>
  <xdr:twoCellAnchor editAs="oneCell">
    <xdr:from>
      <xdr:col>14</xdr:col>
      <xdr:colOff>232833</xdr:colOff>
      <xdr:row>337</xdr:row>
      <xdr:rowOff>23323</xdr:rowOff>
    </xdr:from>
    <xdr:to>
      <xdr:col>14</xdr:col>
      <xdr:colOff>656166</xdr:colOff>
      <xdr:row>339</xdr:row>
      <xdr:rowOff>87125</xdr:rowOff>
    </xdr:to>
    <xdr:pic>
      <xdr:nvPicPr>
        <xdr:cNvPr id="138" name="Imagem 137">
          <a:extLst>
            <a:ext uri="{FF2B5EF4-FFF2-40B4-BE49-F238E27FC236}">
              <a16:creationId xmlns:a16="http://schemas.microsoft.com/office/drawing/2014/main" id="{B7DAD05C-A98D-4605-9F5B-D95068BC5814}"/>
            </a:ext>
          </a:extLst>
        </xdr:cNvPr>
        <xdr:cNvPicPr>
          <a:picLocks noChangeAspect="1"/>
        </xdr:cNvPicPr>
      </xdr:nvPicPr>
      <xdr:blipFill>
        <a:blip xmlns:r="http://schemas.openxmlformats.org/officeDocument/2006/relationships" r:embed="rId2"/>
        <a:stretch>
          <a:fillRect/>
        </a:stretch>
      </xdr:blipFill>
      <xdr:spPr>
        <a:xfrm>
          <a:off x="7704666" y="66603073"/>
          <a:ext cx="423333" cy="438452"/>
        </a:xfrm>
        <a:prstGeom prst="flowChartConnector">
          <a:avLst/>
        </a:prstGeom>
      </xdr:spPr>
    </xdr:pic>
    <xdr:clientData/>
  </xdr:twoCellAnchor>
  <xdr:twoCellAnchor editAs="oneCell">
    <xdr:from>
      <xdr:col>16</xdr:col>
      <xdr:colOff>190500</xdr:colOff>
      <xdr:row>337</xdr:row>
      <xdr:rowOff>10583</xdr:rowOff>
    </xdr:from>
    <xdr:to>
      <xdr:col>16</xdr:col>
      <xdr:colOff>618066</xdr:colOff>
      <xdr:row>339</xdr:row>
      <xdr:rowOff>64898</xdr:rowOff>
    </xdr:to>
    <xdr:pic>
      <xdr:nvPicPr>
        <xdr:cNvPr id="139" name="Imagem 138">
          <a:extLst>
            <a:ext uri="{FF2B5EF4-FFF2-40B4-BE49-F238E27FC236}">
              <a16:creationId xmlns:a16="http://schemas.microsoft.com/office/drawing/2014/main" id="{4117AC89-1482-4DED-B439-85CF492A0042}"/>
            </a:ext>
          </a:extLst>
        </xdr:cNvPr>
        <xdr:cNvPicPr>
          <a:picLocks noChangeAspect="1"/>
        </xdr:cNvPicPr>
      </xdr:nvPicPr>
      <xdr:blipFill>
        <a:blip xmlns:r="http://schemas.openxmlformats.org/officeDocument/2006/relationships" r:embed="rId3"/>
        <a:stretch>
          <a:fillRect/>
        </a:stretch>
      </xdr:blipFill>
      <xdr:spPr>
        <a:xfrm>
          <a:off x="9334500" y="66590333"/>
          <a:ext cx="433916" cy="441665"/>
        </a:xfrm>
        <a:prstGeom prst="flowChartConnector">
          <a:avLst/>
        </a:prstGeom>
      </xdr:spPr>
    </xdr:pic>
    <xdr:clientData/>
  </xdr:twoCellAnchor>
  <xdr:twoCellAnchor editAs="oneCell">
    <xdr:from>
      <xdr:col>15</xdr:col>
      <xdr:colOff>190500</xdr:colOff>
      <xdr:row>337</xdr:row>
      <xdr:rowOff>27088</xdr:rowOff>
    </xdr:from>
    <xdr:to>
      <xdr:col>15</xdr:col>
      <xdr:colOff>592666</xdr:colOff>
      <xdr:row>339</xdr:row>
      <xdr:rowOff>63840</xdr:rowOff>
    </xdr:to>
    <xdr:pic>
      <xdr:nvPicPr>
        <xdr:cNvPr id="140" name="Imagem 139">
          <a:extLst>
            <a:ext uri="{FF2B5EF4-FFF2-40B4-BE49-F238E27FC236}">
              <a16:creationId xmlns:a16="http://schemas.microsoft.com/office/drawing/2014/main" id="{A85B2327-4F7B-4DAB-8800-3F58828CEB45}"/>
            </a:ext>
          </a:extLst>
        </xdr:cNvPr>
        <xdr:cNvPicPr>
          <a:picLocks noChangeAspect="1"/>
        </xdr:cNvPicPr>
      </xdr:nvPicPr>
      <xdr:blipFill>
        <a:blip xmlns:r="http://schemas.openxmlformats.org/officeDocument/2006/relationships" r:embed="rId4"/>
        <a:stretch>
          <a:fillRect/>
        </a:stretch>
      </xdr:blipFill>
      <xdr:spPr>
        <a:xfrm>
          <a:off x="8498417" y="66606838"/>
          <a:ext cx="402166" cy="424102"/>
        </a:xfrm>
        <a:prstGeom prst="flowChartConnector">
          <a:avLst/>
        </a:prstGeom>
      </xdr:spPr>
    </xdr:pic>
    <xdr:clientData/>
  </xdr:twoCellAnchor>
  <xdr:twoCellAnchor editAs="oneCell">
    <xdr:from>
      <xdr:col>17</xdr:col>
      <xdr:colOff>211665</xdr:colOff>
      <xdr:row>337</xdr:row>
      <xdr:rowOff>20967</xdr:rowOff>
    </xdr:from>
    <xdr:to>
      <xdr:col>17</xdr:col>
      <xdr:colOff>645582</xdr:colOff>
      <xdr:row>339</xdr:row>
      <xdr:rowOff>87124</xdr:rowOff>
    </xdr:to>
    <xdr:pic>
      <xdr:nvPicPr>
        <xdr:cNvPr id="147" name="Imagem 146">
          <a:extLst>
            <a:ext uri="{FF2B5EF4-FFF2-40B4-BE49-F238E27FC236}">
              <a16:creationId xmlns:a16="http://schemas.microsoft.com/office/drawing/2014/main" id="{A731F2C5-3CE2-4A95-9733-126D7AEB2A73}"/>
            </a:ext>
          </a:extLst>
        </xdr:cNvPr>
        <xdr:cNvPicPr>
          <a:picLocks noChangeAspect="1"/>
        </xdr:cNvPicPr>
      </xdr:nvPicPr>
      <xdr:blipFill rotWithShape="1">
        <a:blip xmlns:r="http://schemas.openxmlformats.org/officeDocument/2006/relationships" r:embed="rId5"/>
        <a:srcRect l="4517" t="4187" r="5806"/>
        <a:stretch/>
      </xdr:blipFill>
      <xdr:spPr>
        <a:xfrm>
          <a:off x="10191748" y="66600717"/>
          <a:ext cx="433917" cy="440807"/>
        </a:xfrm>
        <a:prstGeom prst="flowChartConnector">
          <a:avLst/>
        </a:prstGeom>
      </xdr:spPr>
    </xdr:pic>
    <xdr:clientData/>
  </xdr:twoCellAnchor>
  <xdr:twoCellAnchor editAs="oneCell">
    <xdr:from>
      <xdr:col>14</xdr:col>
      <xdr:colOff>243416</xdr:colOff>
      <xdr:row>330</xdr:row>
      <xdr:rowOff>2156</xdr:rowOff>
    </xdr:from>
    <xdr:to>
      <xdr:col>14</xdr:col>
      <xdr:colOff>666749</xdr:colOff>
      <xdr:row>332</xdr:row>
      <xdr:rowOff>59608</xdr:rowOff>
    </xdr:to>
    <xdr:pic>
      <xdr:nvPicPr>
        <xdr:cNvPr id="153" name="Imagem 152">
          <a:extLst>
            <a:ext uri="{FF2B5EF4-FFF2-40B4-BE49-F238E27FC236}">
              <a16:creationId xmlns:a16="http://schemas.microsoft.com/office/drawing/2014/main" id="{7F9A1B9F-5DD6-46E3-BDF7-851466E78D31}"/>
            </a:ext>
          </a:extLst>
        </xdr:cNvPr>
        <xdr:cNvPicPr>
          <a:picLocks noChangeAspect="1"/>
        </xdr:cNvPicPr>
      </xdr:nvPicPr>
      <xdr:blipFill>
        <a:blip xmlns:r="http://schemas.openxmlformats.org/officeDocument/2006/relationships" r:embed="rId2"/>
        <a:stretch>
          <a:fillRect/>
        </a:stretch>
      </xdr:blipFill>
      <xdr:spPr>
        <a:xfrm>
          <a:off x="7715249" y="65237823"/>
          <a:ext cx="423333" cy="438452"/>
        </a:xfrm>
        <a:prstGeom prst="flowChartConnector">
          <a:avLst/>
        </a:prstGeom>
      </xdr:spPr>
    </xdr:pic>
    <xdr:clientData/>
  </xdr:twoCellAnchor>
  <xdr:twoCellAnchor editAs="oneCell">
    <xdr:from>
      <xdr:col>16</xdr:col>
      <xdr:colOff>201083</xdr:colOff>
      <xdr:row>329</xdr:row>
      <xdr:rowOff>190500</xdr:rowOff>
    </xdr:from>
    <xdr:to>
      <xdr:col>16</xdr:col>
      <xdr:colOff>641349</xdr:colOff>
      <xdr:row>332</xdr:row>
      <xdr:rowOff>44789</xdr:rowOff>
    </xdr:to>
    <xdr:pic>
      <xdr:nvPicPr>
        <xdr:cNvPr id="161" name="Imagem 160">
          <a:extLst>
            <a:ext uri="{FF2B5EF4-FFF2-40B4-BE49-F238E27FC236}">
              <a16:creationId xmlns:a16="http://schemas.microsoft.com/office/drawing/2014/main" id="{81ECEEF5-ECB7-42A7-BC52-510016EDFECC}"/>
            </a:ext>
          </a:extLst>
        </xdr:cNvPr>
        <xdr:cNvPicPr>
          <a:picLocks noChangeAspect="1"/>
        </xdr:cNvPicPr>
      </xdr:nvPicPr>
      <xdr:blipFill>
        <a:blip xmlns:r="http://schemas.openxmlformats.org/officeDocument/2006/relationships" r:embed="rId3"/>
        <a:stretch>
          <a:fillRect/>
        </a:stretch>
      </xdr:blipFill>
      <xdr:spPr>
        <a:xfrm>
          <a:off x="9345083" y="65225083"/>
          <a:ext cx="433916" cy="441665"/>
        </a:xfrm>
        <a:prstGeom prst="flowChartConnector">
          <a:avLst/>
        </a:prstGeom>
      </xdr:spPr>
    </xdr:pic>
    <xdr:clientData/>
  </xdr:twoCellAnchor>
  <xdr:twoCellAnchor editAs="oneCell">
    <xdr:from>
      <xdr:col>15</xdr:col>
      <xdr:colOff>201083</xdr:colOff>
      <xdr:row>330</xdr:row>
      <xdr:rowOff>5921</xdr:rowOff>
    </xdr:from>
    <xdr:to>
      <xdr:col>15</xdr:col>
      <xdr:colOff>603249</xdr:colOff>
      <xdr:row>332</xdr:row>
      <xdr:rowOff>49023</xdr:rowOff>
    </xdr:to>
    <xdr:pic>
      <xdr:nvPicPr>
        <xdr:cNvPr id="164" name="Imagem 163">
          <a:extLst>
            <a:ext uri="{FF2B5EF4-FFF2-40B4-BE49-F238E27FC236}">
              <a16:creationId xmlns:a16="http://schemas.microsoft.com/office/drawing/2014/main" id="{5FB2668D-089C-456A-9981-28A853DF0957}"/>
            </a:ext>
          </a:extLst>
        </xdr:cNvPr>
        <xdr:cNvPicPr>
          <a:picLocks noChangeAspect="1"/>
        </xdr:cNvPicPr>
      </xdr:nvPicPr>
      <xdr:blipFill>
        <a:blip xmlns:r="http://schemas.openxmlformats.org/officeDocument/2006/relationships" r:embed="rId4"/>
        <a:stretch>
          <a:fillRect/>
        </a:stretch>
      </xdr:blipFill>
      <xdr:spPr>
        <a:xfrm>
          <a:off x="8509000" y="65241588"/>
          <a:ext cx="402166" cy="424102"/>
        </a:xfrm>
        <a:prstGeom prst="flowChartConnector">
          <a:avLst/>
        </a:prstGeom>
      </xdr:spPr>
    </xdr:pic>
    <xdr:clientData/>
  </xdr:twoCellAnchor>
  <xdr:twoCellAnchor editAs="oneCell">
    <xdr:from>
      <xdr:col>17</xdr:col>
      <xdr:colOff>222248</xdr:colOff>
      <xdr:row>329</xdr:row>
      <xdr:rowOff>200884</xdr:rowOff>
    </xdr:from>
    <xdr:to>
      <xdr:col>17</xdr:col>
      <xdr:colOff>656165</xdr:colOff>
      <xdr:row>332</xdr:row>
      <xdr:rowOff>63840</xdr:rowOff>
    </xdr:to>
    <xdr:pic>
      <xdr:nvPicPr>
        <xdr:cNvPr id="165" name="Imagem 164">
          <a:extLst>
            <a:ext uri="{FF2B5EF4-FFF2-40B4-BE49-F238E27FC236}">
              <a16:creationId xmlns:a16="http://schemas.microsoft.com/office/drawing/2014/main" id="{1353E0D9-FDD7-4352-885F-FE209EE85DFF}"/>
            </a:ext>
          </a:extLst>
        </xdr:cNvPr>
        <xdr:cNvPicPr>
          <a:picLocks noChangeAspect="1"/>
        </xdr:cNvPicPr>
      </xdr:nvPicPr>
      <xdr:blipFill rotWithShape="1">
        <a:blip xmlns:r="http://schemas.openxmlformats.org/officeDocument/2006/relationships" r:embed="rId5"/>
        <a:srcRect l="4517" t="4187" r="5806"/>
        <a:stretch/>
      </xdr:blipFill>
      <xdr:spPr>
        <a:xfrm>
          <a:off x="10202331" y="65235467"/>
          <a:ext cx="433917" cy="440807"/>
        </a:xfrm>
        <a:prstGeom prst="flowChartConnector">
          <a:avLst/>
        </a:prstGeom>
      </xdr:spPr>
    </xdr:pic>
    <xdr:clientData/>
  </xdr:twoCellAnchor>
  <xdr:twoCellAnchor editAs="oneCell">
    <xdr:from>
      <xdr:col>13</xdr:col>
      <xdr:colOff>201083</xdr:colOff>
      <xdr:row>385</xdr:row>
      <xdr:rowOff>24731</xdr:rowOff>
    </xdr:from>
    <xdr:to>
      <xdr:col>13</xdr:col>
      <xdr:colOff>692150</xdr:colOff>
      <xdr:row>387</xdr:row>
      <xdr:rowOff>67999</xdr:rowOff>
    </xdr:to>
    <xdr:pic>
      <xdr:nvPicPr>
        <xdr:cNvPr id="166" name="Imagem 165">
          <a:extLst>
            <a:ext uri="{FF2B5EF4-FFF2-40B4-BE49-F238E27FC236}">
              <a16:creationId xmlns:a16="http://schemas.microsoft.com/office/drawing/2014/main" id="{814FB02A-14CA-429B-87D4-5DF9F1742CB3}"/>
            </a:ext>
          </a:extLst>
        </xdr:cNvPr>
        <xdr:cNvPicPr>
          <a:picLocks noChangeAspect="1"/>
        </xdr:cNvPicPr>
      </xdr:nvPicPr>
      <xdr:blipFill>
        <a:blip xmlns:r="http://schemas.openxmlformats.org/officeDocument/2006/relationships" r:embed="rId1"/>
        <a:stretch>
          <a:fillRect/>
        </a:stretch>
      </xdr:blipFill>
      <xdr:spPr>
        <a:xfrm>
          <a:off x="6783916" y="76055398"/>
          <a:ext cx="497417" cy="424267"/>
        </a:xfrm>
        <a:prstGeom prst="flowChartConnector">
          <a:avLst/>
        </a:prstGeom>
      </xdr:spPr>
    </xdr:pic>
    <xdr:clientData/>
  </xdr:twoCellAnchor>
  <xdr:twoCellAnchor editAs="oneCell">
    <xdr:from>
      <xdr:col>14</xdr:col>
      <xdr:colOff>264582</xdr:colOff>
      <xdr:row>378</xdr:row>
      <xdr:rowOff>12740</xdr:rowOff>
    </xdr:from>
    <xdr:to>
      <xdr:col>14</xdr:col>
      <xdr:colOff>687915</xdr:colOff>
      <xdr:row>380</xdr:row>
      <xdr:rowOff>59609</xdr:rowOff>
    </xdr:to>
    <xdr:pic>
      <xdr:nvPicPr>
        <xdr:cNvPr id="178" name="Imagem 177">
          <a:extLst>
            <a:ext uri="{FF2B5EF4-FFF2-40B4-BE49-F238E27FC236}">
              <a16:creationId xmlns:a16="http://schemas.microsoft.com/office/drawing/2014/main" id="{4003BC52-1E3F-4969-A86F-B69DB214A5CC}"/>
            </a:ext>
          </a:extLst>
        </xdr:cNvPr>
        <xdr:cNvPicPr>
          <a:picLocks noChangeAspect="1"/>
        </xdr:cNvPicPr>
      </xdr:nvPicPr>
      <xdr:blipFill>
        <a:blip xmlns:r="http://schemas.openxmlformats.org/officeDocument/2006/relationships" r:embed="rId2"/>
        <a:stretch>
          <a:fillRect/>
        </a:stretch>
      </xdr:blipFill>
      <xdr:spPr>
        <a:xfrm>
          <a:off x="7736415" y="74688740"/>
          <a:ext cx="423333" cy="438452"/>
        </a:xfrm>
        <a:prstGeom prst="flowChartConnector">
          <a:avLst/>
        </a:prstGeom>
      </xdr:spPr>
    </xdr:pic>
    <xdr:clientData/>
  </xdr:twoCellAnchor>
  <xdr:twoCellAnchor editAs="oneCell">
    <xdr:from>
      <xdr:col>16</xdr:col>
      <xdr:colOff>222249</xdr:colOff>
      <xdr:row>378</xdr:row>
      <xdr:rowOff>0</xdr:rowOff>
    </xdr:from>
    <xdr:to>
      <xdr:col>16</xdr:col>
      <xdr:colOff>656165</xdr:colOff>
      <xdr:row>380</xdr:row>
      <xdr:rowOff>50082</xdr:rowOff>
    </xdr:to>
    <xdr:pic>
      <xdr:nvPicPr>
        <xdr:cNvPr id="179" name="Imagem 178">
          <a:extLst>
            <a:ext uri="{FF2B5EF4-FFF2-40B4-BE49-F238E27FC236}">
              <a16:creationId xmlns:a16="http://schemas.microsoft.com/office/drawing/2014/main" id="{13E3D8FB-0327-4330-9029-A9C9C6E392FB}"/>
            </a:ext>
          </a:extLst>
        </xdr:cNvPr>
        <xdr:cNvPicPr>
          <a:picLocks noChangeAspect="1"/>
        </xdr:cNvPicPr>
      </xdr:nvPicPr>
      <xdr:blipFill>
        <a:blip xmlns:r="http://schemas.openxmlformats.org/officeDocument/2006/relationships" r:embed="rId3"/>
        <a:stretch>
          <a:fillRect/>
        </a:stretch>
      </xdr:blipFill>
      <xdr:spPr>
        <a:xfrm>
          <a:off x="9366249" y="74676000"/>
          <a:ext cx="433916" cy="441665"/>
        </a:xfrm>
        <a:prstGeom prst="flowChartConnector">
          <a:avLst/>
        </a:prstGeom>
      </xdr:spPr>
    </xdr:pic>
    <xdr:clientData/>
  </xdr:twoCellAnchor>
  <xdr:twoCellAnchor editAs="oneCell">
    <xdr:from>
      <xdr:col>15</xdr:col>
      <xdr:colOff>243416</xdr:colOff>
      <xdr:row>385</xdr:row>
      <xdr:rowOff>16505</xdr:rowOff>
    </xdr:from>
    <xdr:to>
      <xdr:col>15</xdr:col>
      <xdr:colOff>645582</xdr:colOff>
      <xdr:row>387</xdr:row>
      <xdr:rowOff>59608</xdr:rowOff>
    </xdr:to>
    <xdr:pic>
      <xdr:nvPicPr>
        <xdr:cNvPr id="180" name="Imagem 179">
          <a:extLst>
            <a:ext uri="{FF2B5EF4-FFF2-40B4-BE49-F238E27FC236}">
              <a16:creationId xmlns:a16="http://schemas.microsoft.com/office/drawing/2014/main" id="{E5DDCD43-AC7C-4ABE-9253-4B2667B4F1D7}"/>
            </a:ext>
          </a:extLst>
        </xdr:cNvPr>
        <xdr:cNvPicPr>
          <a:picLocks noChangeAspect="1"/>
        </xdr:cNvPicPr>
      </xdr:nvPicPr>
      <xdr:blipFill>
        <a:blip xmlns:r="http://schemas.openxmlformats.org/officeDocument/2006/relationships" r:embed="rId4"/>
        <a:stretch>
          <a:fillRect/>
        </a:stretch>
      </xdr:blipFill>
      <xdr:spPr>
        <a:xfrm>
          <a:off x="8551333" y="76047172"/>
          <a:ext cx="402166" cy="424102"/>
        </a:xfrm>
        <a:prstGeom prst="flowChartConnector">
          <a:avLst/>
        </a:prstGeom>
      </xdr:spPr>
    </xdr:pic>
    <xdr:clientData/>
  </xdr:twoCellAnchor>
  <xdr:twoCellAnchor editAs="oneCell">
    <xdr:from>
      <xdr:col>17</xdr:col>
      <xdr:colOff>243414</xdr:colOff>
      <xdr:row>378</xdr:row>
      <xdr:rowOff>10384</xdr:rowOff>
    </xdr:from>
    <xdr:to>
      <xdr:col>17</xdr:col>
      <xdr:colOff>677331</xdr:colOff>
      <xdr:row>380</xdr:row>
      <xdr:rowOff>59608</xdr:rowOff>
    </xdr:to>
    <xdr:pic>
      <xdr:nvPicPr>
        <xdr:cNvPr id="181" name="Imagem 180">
          <a:extLst>
            <a:ext uri="{FF2B5EF4-FFF2-40B4-BE49-F238E27FC236}">
              <a16:creationId xmlns:a16="http://schemas.microsoft.com/office/drawing/2014/main" id="{F64B89F1-87DE-447C-B99D-AB45D7A4DACB}"/>
            </a:ext>
          </a:extLst>
        </xdr:cNvPr>
        <xdr:cNvPicPr>
          <a:picLocks noChangeAspect="1"/>
        </xdr:cNvPicPr>
      </xdr:nvPicPr>
      <xdr:blipFill rotWithShape="1">
        <a:blip xmlns:r="http://schemas.openxmlformats.org/officeDocument/2006/relationships" r:embed="rId5"/>
        <a:srcRect l="4517" t="4187" r="5806"/>
        <a:stretch/>
      </xdr:blipFill>
      <xdr:spPr>
        <a:xfrm>
          <a:off x="10223497" y="74686384"/>
          <a:ext cx="433917" cy="440807"/>
        </a:xfrm>
        <a:prstGeom prst="flowChartConnector">
          <a:avLst/>
        </a:prstGeom>
      </xdr:spPr>
    </xdr:pic>
    <xdr:clientData/>
  </xdr:twoCellAnchor>
  <xdr:twoCellAnchor editAs="oneCell">
    <xdr:from>
      <xdr:col>13</xdr:col>
      <xdr:colOff>201084</xdr:colOff>
      <xdr:row>378</xdr:row>
      <xdr:rowOff>10583</xdr:rowOff>
    </xdr:from>
    <xdr:to>
      <xdr:col>13</xdr:col>
      <xdr:colOff>666750</xdr:colOff>
      <xdr:row>380</xdr:row>
      <xdr:rowOff>46746</xdr:rowOff>
    </xdr:to>
    <xdr:pic>
      <xdr:nvPicPr>
        <xdr:cNvPr id="183" name="Imagem 182">
          <a:extLst>
            <a:ext uri="{FF2B5EF4-FFF2-40B4-BE49-F238E27FC236}">
              <a16:creationId xmlns:a16="http://schemas.microsoft.com/office/drawing/2014/main" id="{EB557249-40EC-4EA7-95B3-7D2C46BEACAD}"/>
            </a:ext>
          </a:extLst>
        </xdr:cNvPr>
        <xdr:cNvPicPr>
          <a:picLocks noChangeAspect="1"/>
        </xdr:cNvPicPr>
      </xdr:nvPicPr>
      <xdr:blipFill>
        <a:blip xmlns:r="http://schemas.openxmlformats.org/officeDocument/2006/relationships" r:embed="rId6"/>
        <a:stretch>
          <a:fillRect/>
        </a:stretch>
      </xdr:blipFill>
      <xdr:spPr>
        <a:xfrm>
          <a:off x="6783917" y="74686583"/>
          <a:ext cx="465666" cy="434096"/>
        </a:xfrm>
        <a:prstGeom prst="flowChartConnector">
          <a:avLst/>
        </a:prstGeom>
      </xdr:spPr>
    </xdr:pic>
    <xdr:clientData/>
  </xdr:twoCellAnchor>
  <xdr:twoCellAnchor editAs="oneCell">
    <xdr:from>
      <xdr:col>15</xdr:col>
      <xdr:colOff>243420</xdr:colOff>
      <xdr:row>378</xdr:row>
      <xdr:rowOff>10583</xdr:rowOff>
    </xdr:from>
    <xdr:to>
      <xdr:col>15</xdr:col>
      <xdr:colOff>666753</xdr:colOff>
      <xdr:row>380</xdr:row>
      <xdr:rowOff>28424</xdr:rowOff>
    </xdr:to>
    <xdr:pic>
      <xdr:nvPicPr>
        <xdr:cNvPr id="184" name="Imagem 183">
          <a:extLst>
            <a:ext uri="{FF2B5EF4-FFF2-40B4-BE49-F238E27FC236}">
              <a16:creationId xmlns:a16="http://schemas.microsoft.com/office/drawing/2014/main" id="{AF036AC9-FBA7-44AD-B5F4-1A0690EB6BF9}"/>
            </a:ext>
          </a:extLst>
        </xdr:cNvPr>
        <xdr:cNvPicPr>
          <a:picLocks noChangeAspect="1"/>
        </xdr:cNvPicPr>
      </xdr:nvPicPr>
      <xdr:blipFill>
        <a:blip xmlns:r="http://schemas.openxmlformats.org/officeDocument/2006/relationships" r:embed="rId7"/>
        <a:stretch>
          <a:fillRect/>
        </a:stretch>
      </xdr:blipFill>
      <xdr:spPr>
        <a:xfrm>
          <a:off x="8551337" y="74686583"/>
          <a:ext cx="423333" cy="415774"/>
        </a:xfrm>
        <a:prstGeom prst="flowChartConnector">
          <a:avLst/>
        </a:prstGeom>
      </xdr:spPr>
    </xdr:pic>
    <xdr:clientData/>
  </xdr:twoCellAnchor>
  <xdr:twoCellAnchor editAs="oneCell">
    <xdr:from>
      <xdr:col>14</xdr:col>
      <xdr:colOff>190500</xdr:colOff>
      <xdr:row>385</xdr:row>
      <xdr:rowOff>0</xdr:rowOff>
    </xdr:from>
    <xdr:to>
      <xdr:col>14</xdr:col>
      <xdr:colOff>645583</xdr:colOff>
      <xdr:row>387</xdr:row>
      <xdr:rowOff>66238</xdr:rowOff>
    </xdr:to>
    <xdr:pic>
      <xdr:nvPicPr>
        <xdr:cNvPr id="185" name="Imagem 184">
          <a:extLst>
            <a:ext uri="{FF2B5EF4-FFF2-40B4-BE49-F238E27FC236}">
              <a16:creationId xmlns:a16="http://schemas.microsoft.com/office/drawing/2014/main" id="{43CA0624-934A-4614-8DB0-32DD3F1A5685}"/>
            </a:ext>
          </a:extLst>
        </xdr:cNvPr>
        <xdr:cNvPicPr>
          <a:picLocks noChangeAspect="1"/>
        </xdr:cNvPicPr>
      </xdr:nvPicPr>
      <xdr:blipFill>
        <a:blip xmlns:r="http://schemas.openxmlformats.org/officeDocument/2006/relationships" r:embed="rId9"/>
        <a:stretch>
          <a:fillRect/>
        </a:stretch>
      </xdr:blipFill>
      <xdr:spPr>
        <a:xfrm>
          <a:off x="7662333" y="76030667"/>
          <a:ext cx="455083" cy="447237"/>
        </a:xfrm>
        <a:prstGeom prst="flowChartConnector">
          <a:avLst/>
        </a:prstGeom>
      </xdr:spPr>
    </xdr:pic>
    <xdr:clientData/>
  </xdr:twoCellAnchor>
  <xdr:twoCellAnchor editAs="oneCell">
    <xdr:from>
      <xdr:col>17</xdr:col>
      <xdr:colOff>222252</xdr:colOff>
      <xdr:row>385</xdr:row>
      <xdr:rowOff>7048</xdr:rowOff>
    </xdr:from>
    <xdr:to>
      <xdr:col>17</xdr:col>
      <xdr:colOff>666751</xdr:colOff>
      <xdr:row>387</xdr:row>
      <xdr:rowOff>54674</xdr:rowOff>
    </xdr:to>
    <xdr:pic>
      <xdr:nvPicPr>
        <xdr:cNvPr id="189" name="Imagem 188">
          <a:extLst>
            <a:ext uri="{FF2B5EF4-FFF2-40B4-BE49-F238E27FC236}">
              <a16:creationId xmlns:a16="http://schemas.microsoft.com/office/drawing/2014/main" id="{992423FF-59A7-42AF-827E-A8B0D50AE904}"/>
            </a:ext>
          </a:extLst>
        </xdr:cNvPr>
        <xdr:cNvPicPr>
          <a:picLocks noChangeAspect="1"/>
        </xdr:cNvPicPr>
      </xdr:nvPicPr>
      <xdr:blipFill>
        <a:blip xmlns:r="http://schemas.openxmlformats.org/officeDocument/2006/relationships" r:embed="rId8"/>
        <a:stretch>
          <a:fillRect/>
        </a:stretch>
      </xdr:blipFill>
      <xdr:spPr>
        <a:xfrm>
          <a:off x="10202335" y="76037715"/>
          <a:ext cx="444499" cy="428625"/>
        </a:xfrm>
        <a:prstGeom prst="flowChartConnector">
          <a:avLst/>
        </a:prstGeom>
      </xdr:spPr>
    </xdr:pic>
    <xdr:clientData/>
  </xdr:twoCellAnchor>
  <xdr:twoCellAnchor editAs="oneCell">
    <xdr:from>
      <xdr:col>16</xdr:col>
      <xdr:colOff>243419</xdr:colOff>
      <xdr:row>385</xdr:row>
      <xdr:rowOff>21167</xdr:rowOff>
    </xdr:from>
    <xdr:to>
      <xdr:col>16</xdr:col>
      <xdr:colOff>666752</xdr:colOff>
      <xdr:row>387</xdr:row>
      <xdr:rowOff>55804</xdr:rowOff>
    </xdr:to>
    <xdr:pic>
      <xdr:nvPicPr>
        <xdr:cNvPr id="190" name="Imagem 189">
          <a:extLst>
            <a:ext uri="{FF2B5EF4-FFF2-40B4-BE49-F238E27FC236}">
              <a16:creationId xmlns:a16="http://schemas.microsoft.com/office/drawing/2014/main" id="{00A9B221-4AEF-4E7C-978F-D5BAF46F9A78}"/>
            </a:ext>
          </a:extLst>
        </xdr:cNvPr>
        <xdr:cNvPicPr>
          <a:picLocks noChangeAspect="1"/>
        </xdr:cNvPicPr>
      </xdr:nvPicPr>
      <xdr:blipFill>
        <a:blip xmlns:r="http://schemas.openxmlformats.org/officeDocument/2006/relationships" r:embed="rId10"/>
        <a:stretch>
          <a:fillRect/>
        </a:stretch>
      </xdr:blipFill>
      <xdr:spPr>
        <a:xfrm>
          <a:off x="9387419" y="76051834"/>
          <a:ext cx="423333" cy="415636"/>
        </a:xfrm>
        <a:prstGeom prst="flowChartConnector">
          <a:avLst/>
        </a:prstGeom>
      </xdr:spPr>
    </xdr:pic>
    <xdr:clientData/>
  </xdr:twoCellAnchor>
  <xdr:twoCellAnchor>
    <xdr:from>
      <xdr:col>0</xdr:col>
      <xdr:colOff>0</xdr:colOff>
      <xdr:row>0</xdr:row>
      <xdr:rowOff>0</xdr:rowOff>
    </xdr:from>
    <xdr:to>
      <xdr:col>23</xdr:col>
      <xdr:colOff>84666</xdr:colOff>
      <xdr:row>2</xdr:row>
      <xdr:rowOff>53691</xdr:rowOff>
    </xdr:to>
    <xdr:grpSp>
      <xdr:nvGrpSpPr>
        <xdr:cNvPr id="40" name="Agrupar 39">
          <a:extLst>
            <a:ext uri="{FF2B5EF4-FFF2-40B4-BE49-F238E27FC236}">
              <a16:creationId xmlns:a16="http://schemas.microsoft.com/office/drawing/2014/main" id="{C7588934-FFC4-48EA-A09B-19B3755638B9}"/>
            </a:ext>
          </a:extLst>
        </xdr:cNvPr>
        <xdr:cNvGrpSpPr/>
      </xdr:nvGrpSpPr>
      <xdr:grpSpPr>
        <a:xfrm>
          <a:off x="0" y="0"/>
          <a:ext cx="15695083" cy="434691"/>
          <a:chOff x="0" y="0"/>
          <a:chExt cx="15695083" cy="434691"/>
        </a:xfrm>
      </xdr:grpSpPr>
      <xdr:grpSp>
        <xdr:nvGrpSpPr>
          <xdr:cNvPr id="42" name="Agrupar 27">
            <a:extLst>
              <a:ext uri="{FF2B5EF4-FFF2-40B4-BE49-F238E27FC236}">
                <a16:creationId xmlns:a16="http://schemas.microsoft.com/office/drawing/2014/main" id="{823174AE-BEBD-4956-6634-C853307317CE}"/>
              </a:ext>
            </a:extLst>
          </xdr:cNvPr>
          <xdr:cNvGrpSpPr/>
        </xdr:nvGrpSpPr>
        <xdr:grpSpPr>
          <a:xfrm>
            <a:off x="0" y="0"/>
            <a:ext cx="15695083" cy="434691"/>
            <a:chOff x="0" y="0"/>
            <a:chExt cx="15409333" cy="434691"/>
          </a:xfrm>
        </xdr:grpSpPr>
        <xdr:grpSp>
          <xdr:nvGrpSpPr>
            <xdr:cNvPr id="45" name="Agrupar 22">
              <a:extLst>
                <a:ext uri="{FF2B5EF4-FFF2-40B4-BE49-F238E27FC236}">
                  <a16:creationId xmlns:a16="http://schemas.microsoft.com/office/drawing/2014/main" id="{576EF65A-6FB0-D708-9A95-DD213E2A6551}"/>
                </a:ext>
              </a:extLst>
            </xdr:cNvPr>
            <xdr:cNvGrpSpPr/>
          </xdr:nvGrpSpPr>
          <xdr:grpSpPr>
            <a:xfrm>
              <a:off x="0" y="0"/>
              <a:ext cx="15409333" cy="434691"/>
              <a:chOff x="0" y="0"/>
              <a:chExt cx="15409333" cy="434691"/>
            </a:xfrm>
          </xdr:grpSpPr>
          <xdr:sp macro="" textlink="">
            <xdr:nvSpPr>
              <xdr:cNvPr id="48" name="Retângulo: Cantos Diagonais Arredondados 25">
                <a:extLst>
                  <a:ext uri="{FF2B5EF4-FFF2-40B4-BE49-F238E27FC236}">
                    <a16:creationId xmlns:a16="http://schemas.microsoft.com/office/drawing/2014/main" id="{B4218DDB-C111-5BA1-7896-E1331FA09B03}"/>
                  </a:ext>
                </a:extLst>
              </xdr:cNvPr>
              <xdr:cNvSpPr/>
            </xdr:nvSpPr>
            <xdr:spPr>
              <a:xfrm flipV="1">
                <a:off x="0" y="0"/>
                <a:ext cx="15409333" cy="434691"/>
              </a:xfrm>
              <a:prstGeom prst="round2DiagRect">
                <a:avLst/>
              </a:prstGeom>
              <a:solidFill>
                <a:srgbClr val="01438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latin typeface="Heebo" pitchFamily="2" charset="-79"/>
                  <a:cs typeface="Heebo" pitchFamily="2" charset="-79"/>
                </a:endParaRPr>
              </a:p>
            </xdr:txBody>
          </xdr:sp>
          <xdr:sp macro="" textlink="">
            <xdr:nvSpPr>
              <xdr:cNvPr id="49" name="CaixaDeTexto 5">
                <a:extLst>
                  <a:ext uri="{FF2B5EF4-FFF2-40B4-BE49-F238E27FC236}">
                    <a16:creationId xmlns:a16="http://schemas.microsoft.com/office/drawing/2014/main" id="{E25AFCD9-EBCD-4268-F498-7A861D432C7D}"/>
                  </a:ext>
                </a:extLst>
              </xdr:cNvPr>
              <xdr:cNvSpPr txBox="1"/>
            </xdr:nvSpPr>
            <xdr:spPr>
              <a:xfrm>
                <a:off x="3926416" y="21166"/>
                <a:ext cx="7493001" cy="380999"/>
              </a:xfrm>
              <a:prstGeom prst="rect">
                <a:avLst/>
              </a:prstGeom>
              <a:solidFill>
                <a:srgbClr val="01438F"/>
              </a:solidFill>
              <a:ln>
                <a:noFill/>
              </a:ln>
              <a:effectLst/>
            </xdr:spPr>
            <xdr:style>
              <a:lnRef idx="0">
                <a:scrgbClr r="0" g="0" b="0"/>
              </a:lnRef>
              <a:fillRef idx="0">
                <a:scrgbClr r="0" g="0" b="0"/>
              </a:fillRef>
              <a:effectRef idx="0">
                <a:scrgbClr r="0" g="0" b="0"/>
              </a:effectRef>
              <a:fontRef idx="minor">
                <a:schemeClr val="accent1"/>
              </a:fontRef>
            </xdr:style>
            <xdr:txBody>
              <a:bodyPr vertOverflow="clip" horzOverflow="clip" wrap="none" rtlCol="0" anchor="t">
                <a:noAutofit/>
              </a:bodyPr>
              <a:lstStyle/>
              <a:p>
                <a:pPr algn="ctr"/>
                <a:r>
                  <a:rPr lang="pt-BR" sz="2000" b="1" baseline="0">
                    <a:solidFill>
                      <a:schemeClr val="bg1"/>
                    </a:solidFill>
                    <a:latin typeface=" montserrat"/>
                    <a:ea typeface="+mn-ea"/>
                    <a:cs typeface="Heebo" pitchFamily="2" charset="-79"/>
                  </a:rPr>
                  <a:t>Databook CSN - Relatório de Ação Climática 2023-2024</a:t>
                </a:r>
              </a:p>
            </xdr:txBody>
          </xdr:sp>
        </xdr:grpSp>
        <xdr:pic>
          <xdr:nvPicPr>
            <xdr:cNvPr id="46" name="Gráfico 16" descr="Círculo com seta para a esquerda com preenchimento sólido">
              <a:hlinkClick xmlns:r="http://schemas.openxmlformats.org/officeDocument/2006/relationships" r:id="rId11"/>
              <a:extLst>
                <a:ext uri="{FF2B5EF4-FFF2-40B4-BE49-F238E27FC236}">
                  <a16:creationId xmlns:a16="http://schemas.microsoft.com/office/drawing/2014/main" id="{55344CCB-8355-FA9E-3E9C-BB2F38E16F98}"/>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12805833" y="0"/>
              <a:ext cx="433917" cy="433917"/>
            </a:xfrm>
            <a:prstGeom prst="rect">
              <a:avLst/>
            </a:prstGeom>
          </xdr:spPr>
        </xdr:pic>
        <xdr:sp macro="" textlink="">
          <xdr:nvSpPr>
            <xdr:cNvPr id="47" name="CaixaDeTexto 7">
              <a:extLst>
                <a:ext uri="{FF2B5EF4-FFF2-40B4-BE49-F238E27FC236}">
                  <a16:creationId xmlns:a16="http://schemas.microsoft.com/office/drawing/2014/main" id="{25E1CA51-0046-230E-A8F2-D130CFA940B9}"/>
                </a:ext>
              </a:extLst>
            </xdr:cNvPr>
            <xdr:cNvSpPr txBox="1"/>
          </xdr:nvSpPr>
          <xdr:spPr>
            <a:xfrm>
              <a:off x="13207999" y="105833"/>
              <a:ext cx="2002574" cy="278824"/>
            </a:xfrm>
            <a:prstGeom prst="rect">
              <a:avLst/>
            </a:prstGeom>
            <a:solidFill>
              <a:srgbClr val="01438F"/>
            </a:solidFill>
            <a:ln>
              <a:noFill/>
            </a:ln>
          </xdr:spPr>
          <xdr:style>
            <a:lnRef idx="0">
              <a:scrgbClr r="0" g="0" b="0"/>
            </a:lnRef>
            <a:fillRef idx="0">
              <a:scrgbClr r="0" g="0" b="0"/>
            </a:fillRef>
            <a:effectRef idx="0">
              <a:scrgbClr r="0" g="0" b="0"/>
            </a:effectRef>
            <a:fontRef idx="minor">
              <a:schemeClr val="accent1"/>
            </a:fontRef>
          </xdr:style>
          <xdr:txBody>
            <a:bodyPr vertOverflow="clip" horzOverflow="clip" wrap="none" rtlCol="0" anchor="t">
              <a:noAutofit/>
            </a:bodyPr>
            <a:lstStyle/>
            <a:p>
              <a:r>
                <a:rPr lang="pt-BR" sz="900" b="1">
                  <a:solidFill>
                    <a:schemeClr val="bg1"/>
                  </a:solidFill>
                  <a:latin typeface="Heebo" pitchFamily="2" charset="-79"/>
                  <a:cs typeface="Heebo" pitchFamily="2" charset="-79"/>
                </a:rPr>
                <a:t>Retornar ao Sumário</a:t>
              </a:r>
            </a:p>
          </xdr:txBody>
        </xdr:sp>
      </xdr:grpSp>
      <xdr:pic>
        <xdr:nvPicPr>
          <xdr:cNvPr id="44" name="Imagem 30">
            <a:extLst>
              <a:ext uri="{FF2B5EF4-FFF2-40B4-BE49-F238E27FC236}">
                <a16:creationId xmlns:a16="http://schemas.microsoft.com/office/drawing/2014/main" id="{EB460BFC-7970-65B6-4321-D6998564CC6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0" y="0"/>
            <a:ext cx="959812" cy="403259"/>
          </a:xfrm>
          <a:prstGeom prst="rect">
            <a:avLst/>
          </a:prstGeom>
          <a:solidFill>
            <a:srgbClr val="01438F"/>
          </a:solidFill>
          <a:ln>
            <a:noFill/>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0</xdr:row>
      <xdr:rowOff>0</xdr:rowOff>
    </xdr:from>
    <xdr:to>
      <xdr:col>9</xdr:col>
      <xdr:colOff>497419</xdr:colOff>
      <xdr:row>2</xdr:row>
      <xdr:rowOff>53690</xdr:rowOff>
    </xdr:to>
    <xdr:grpSp>
      <xdr:nvGrpSpPr>
        <xdr:cNvPr id="25" name="Agrupar 23">
          <a:extLst>
            <a:ext uri="{FF2B5EF4-FFF2-40B4-BE49-F238E27FC236}">
              <a16:creationId xmlns:a16="http://schemas.microsoft.com/office/drawing/2014/main" id="{ADC8973A-1A79-4C20-810E-6892D061D441}"/>
            </a:ext>
          </a:extLst>
        </xdr:cNvPr>
        <xdr:cNvGrpSpPr/>
      </xdr:nvGrpSpPr>
      <xdr:grpSpPr>
        <a:xfrm>
          <a:off x="1" y="0"/>
          <a:ext cx="14679085" cy="434690"/>
          <a:chOff x="1" y="0"/>
          <a:chExt cx="14220278" cy="434690"/>
        </a:xfrm>
      </xdr:grpSpPr>
      <xdr:grpSp>
        <xdr:nvGrpSpPr>
          <xdr:cNvPr id="26" name="Agrupar 24">
            <a:extLst>
              <a:ext uri="{FF2B5EF4-FFF2-40B4-BE49-F238E27FC236}">
                <a16:creationId xmlns:a16="http://schemas.microsoft.com/office/drawing/2014/main" id="{DBA7726D-531E-2334-207B-4B3772D3B691}"/>
              </a:ext>
            </a:extLst>
          </xdr:cNvPr>
          <xdr:cNvGrpSpPr/>
        </xdr:nvGrpSpPr>
        <xdr:grpSpPr>
          <a:xfrm>
            <a:off x="1" y="0"/>
            <a:ext cx="14220278" cy="434690"/>
            <a:chOff x="1" y="0"/>
            <a:chExt cx="14220278" cy="434690"/>
          </a:xfrm>
        </xdr:grpSpPr>
        <xdr:grpSp>
          <xdr:nvGrpSpPr>
            <xdr:cNvPr id="27" name="Agrupar 27">
              <a:extLst>
                <a:ext uri="{FF2B5EF4-FFF2-40B4-BE49-F238E27FC236}">
                  <a16:creationId xmlns:a16="http://schemas.microsoft.com/office/drawing/2014/main" id="{DC434F21-C373-1B63-EE32-8A796F5A4774}"/>
                </a:ext>
              </a:extLst>
            </xdr:cNvPr>
            <xdr:cNvGrpSpPr/>
          </xdr:nvGrpSpPr>
          <xdr:grpSpPr>
            <a:xfrm>
              <a:off x="1" y="0"/>
              <a:ext cx="14220278" cy="434690"/>
              <a:chOff x="1" y="47624"/>
              <a:chExt cx="11848929" cy="447674"/>
            </a:xfrm>
            <a:solidFill>
              <a:srgbClr val="01438F"/>
            </a:solidFill>
          </xdr:grpSpPr>
          <xdr:sp macro="" textlink="">
            <xdr:nvSpPr>
              <xdr:cNvPr id="28" name="Retângulo: Cantos Diagonais Arredondados 29">
                <a:extLst>
                  <a:ext uri="{FF2B5EF4-FFF2-40B4-BE49-F238E27FC236}">
                    <a16:creationId xmlns:a16="http://schemas.microsoft.com/office/drawing/2014/main" id="{1E42A5F5-E0D4-65E4-F953-5BE200A39FE5}"/>
                  </a:ext>
                </a:extLst>
              </xdr:cNvPr>
              <xdr:cNvSpPr/>
            </xdr:nvSpPr>
            <xdr:spPr>
              <a:xfrm flipV="1">
                <a:off x="1" y="47624"/>
                <a:ext cx="11848929" cy="447674"/>
              </a:xfrm>
              <a:prstGeom prst="round2DiagRect">
                <a:avLst/>
              </a:prstGeom>
              <a:gr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latin typeface="Heebo" pitchFamily="2" charset="-79"/>
                  <a:cs typeface="Heebo" pitchFamily="2" charset="-79"/>
                </a:endParaRPr>
              </a:p>
            </xdr:txBody>
          </xdr:sp>
          <xdr:pic>
            <xdr:nvPicPr>
              <xdr:cNvPr id="29" name="Imagem 30">
                <a:extLst>
                  <a:ext uri="{FF2B5EF4-FFF2-40B4-BE49-F238E27FC236}">
                    <a16:creationId xmlns:a16="http://schemas.microsoft.com/office/drawing/2014/main" id="{45A6EB91-727A-572A-E500-011DDCDC3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79248"/>
                <a:ext cx="734729" cy="406528"/>
              </a:xfrm>
              <a:prstGeom prst="rect">
                <a:avLst/>
              </a:prstGeom>
              <a:grpFill/>
              <a:ln>
                <a:noFill/>
              </a:ln>
            </xdr:spPr>
          </xdr:pic>
        </xdr:grpSp>
        <xdr:sp macro="" textlink="">
          <xdr:nvSpPr>
            <xdr:cNvPr id="30" name="CaixaDeTexto 5">
              <a:extLst>
                <a:ext uri="{FF2B5EF4-FFF2-40B4-BE49-F238E27FC236}">
                  <a16:creationId xmlns:a16="http://schemas.microsoft.com/office/drawing/2014/main" id="{06B5E837-B8BB-B6AE-DD99-6BFE61BA0BD3}"/>
                </a:ext>
              </a:extLst>
            </xdr:cNvPr>
            <xdr:cNvSpPr txBox="1"/>
          </xdr:nvSpPr>
          <xdr:spPr>
            <a:xfrm>
              <a:off x="3926416" y="21166"/>
              <a:ext cx="7302499" cy="380999"/>
            </a:xfrm>
            <a:prstGeom prst="rect">
              <a:avLst/>
            </a:prstGeom>
            <a:solidFill>
              <a:srgbClr val="01438F"/>
            </a:solidFill>
            <a:ln>
              <a:noFill/>
            </a:ln>
            <a:effectLst/>
          </xdr:spPr>
          <xdr:style>
            <a:lnRef idx="0">
              <a:scrgbClr r="0" g="0" b="0"/>
            </a:lnRef>
            <a:fillRef idx="0">
              <a:scrgbClr r="0" g="0" b="0"/>
            </a:fillRef>
            <a:effectRef idx="0">
              <a:scrgbClr r="0" g="0" b="0"/>
            </a:effectRef>
            <a:fontRef idx="minor">
              <a:schemeClr val="accent1"/>
            </a:fontRef>
          </xdr:style>
          <xdr:txBody>
            <a:bodyPr vertOverflow="clip" horzOverflow="clip" wrap="none" rtlCol="0" anchor="t">
              <a:noAutofit/>
            </a:bodyPr>
            <a:lstStyle/>
            <a:p>
              <a:r>
                <a:rPr lang="pt-BR" sz="2000" b="1" baseline="0">
                  <a:solidFill>
                    <a:schemeClr val="bg1"/>
                  </a:solidFill>
                  <a:latin typeface=" montserrat"/>
                  <a:ea typeface="+mn-ea"/>
                  <a:cs typeface="Heebo" pitchFamily="2" charset="-79"/>
                </a:rPr>
                <a:t>Databook CSN - Relatório de Ação Climática 2023-2024</a:t>
              </a:r>
            </a:p>
          </xdr:txBody>
        </xdr:sp>
      </xdr:grpSp>
      <xdr:pic>
        <xdr:nvPicPr>
          <xdr:cNvPr id="31" name="Gráfico 25" descr="Círculo com seta para a esquerda com preenchimento sólido">
            <a:hlinkClick xmlns:r="http://schemas.openxmlformats.org/officeDocument/2006/relationships" r:id="rId2"/>
            <a:extLst>
              <a:ext uri="{FF2B5EF4-FFF2-40B4-BE49-F238E27FC236}">
                <a16:creationId xmlns:a16="http://schemas.microsoft.com/office/drawing/2014/main" id="{A2B7ECB1-47DD-1F32-E7DF-06745631EB72}"/>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619701" y="0"/>
            <a:ext cx="433917" cy="433917"/>
          </a:xfrm>
          <a:prstGeom prst="rect">
            <a:avLst/>
          </a:prstGeom>
        </xdr:spPr>
      </xdr:pic>
      <xdr:sp macro="" textlink="">
        <xdr:nvSpPr>
          <xdr:cNvPr id="32" name="CaixaDeTexto 7">
            <a:extLst>
              <a:ext uri="{FF2B5EF4-FFF2-40B4-BE49-F238E27FC236}">
                <a16:creationId xmlns:a16="http://schemas.microsoft.com/office/drawing/2014/main" id="{AC564563-5117-49B8-26CE-78F936C803F1}"/>
              </a:ext>
            </a:extLst>
          </xdr:cNvPr>
          <xdr:cNvSpPr txBox="1"/>
        </xdr:nvSpPr>
        <xdr:spPr>
          <a:xfrm>
            <a:off x="12021868" y="105833"/>
            <a:ext cx="2002574" cy="278824"/>
          </a:xfrm>
          <a:prstGeom prst="rect">
            <a:avLst/>
          </a:prstGeom>
          <a:solidFill>
            <a:srgbClr val="01438F"/>
          </a:solidFill>
          <a:ln>
            <a:noFill/>
          </a:ln>
        </xdr:spPr>
        <xdr:style>
          <a:lnRef idx="0">
            <a:scrgbClr r="0" g="0" b="0"/>
          </a:lnRef>
          <a:fillRef idx="0">
            <a:scrgbClr r="0" g="0" b="0"/>
          </a:fillRef>
          <a:effectRef idx="0">
            <a:scrgbClr r="0" g="0" b="0"/>
          </a:effectRef>
          <a:fontRef idx="minor">
            <a:schemeClr val="accent1"/>
          </a:fontRef>
        </xdr:style>
        <xdr:txBody>
          <a:bodyPr vertOverflow="clip" horzOverflow="clip" wrap="none" rtlCol="0" anchor="t">
            <a:noAutofit/>
          </a:bodyPr>
          <a:lstStyle/>
          <a:p>
            <a:r>
              <a:rPr lang="pt-BR" sz="900" b="1">
                <a:solidFill>
                  <a:schemeClr val="bg1"/>
                </a:solidFill>
                <a:latin typeface="Heebo" pitchFamily="2" charset="-79"/>
                <a:cs typeface="Heebo" pitchFamily="2" charset="-79"/>
              </a:rPr>
              <a:t>Retornar ao Sumário</a:t>
            </a:r>
          </a:p>
        </xdr:txBody>
      </xdr:sp>
    </xdr:grpSp>
    <xdr:clientData/>
  </xdr:twoCellAnchor>
  <xdr:twoCellAnchor editAs="oneCell">
    <xdr:from>
      <xdr:col>1</xdr:col>
      <xdr:colOff>0</xdr:colOff>
      <xdr:row>3</xdr:row>
      <xdr:rowOff>0</xdr:rowOff>
    </xdr:from>
    <xdr:to>
      <xdr:col>3</xdr:col>
      <xdr:colOff>932391</xdr:colOff>
      <xdr:row>5</xdr:row>
      <xdr:rowOff>142875</xdr:rowOff>
    </xdr:to>
    <xdr:sp macro="" textlink="">
      <xdr:nvSpPr>
        <xdr:cNvPr id="2" name="CaixaDeTexto 1">
          <a:extLst>
            <a:ext uri="{FF2B5EF4-FFF2-40B4-BE49-F238E27FC236}">
              <a16:creationId xmlns:a16="http://schemas.microsoft.com/office/drawing/2014/main" id="{5AC6194E-5DF8-43AF-A2E6-08852673A826}"/>
            </a:ext>
          </a:extLst>
        </xdr:cNvPr>
        <xdr:cNvSpPr txBox="1"/>
      </xdr:nvSpPr>
      <xdr:spPr>
        <a:xfrm>
          <a:off x="232833" y="571500"/>
          <a:ext cx="8859308"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cap="small" baseline="0">
              <a:solidFill>
                <a:schemeClr val="tx1">
                  <a:lumMod val="65000"/>
                  <a:lumOff val="35000"/>
                </a:schemeClr>
              </a:solidFill>
              <a:latin typeface="Heebo" pitchFamily="2" charset="-79"/>
              <a:cs typeface="Heebo" pitchFamily="2" charset="-79"/>
            </a:rPr>
            <a:t>Referência IFRS S2 e TCFD</a:t>
          </a: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esg.csn.com.br/nossa-empresa/relato-integrado-gri/" TargetMode="External"/><Relationship Id="rId2" Type="http://schemas.openxmlformats.org/officeDocument/2006/relationships/hyperlink" Target="https://esg.csn.com.br/nossa-empresa/relato-integrado-gri/" TargetMode="External"/><Relationship Id="rId1" Type="http://schemas.openxmlformats.org/officeDocument/2006/relationships/hyperlink" Target="https://esg.csn.com.br/nossa-empresa/relato-integrado-gri/"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s://esg.csn.com.br/nossa-empresa/relato-integrado-gri/" TargetMode="External"/><Relationship Id="rId3" Type="http://schemas.openxmlformats.org/officeDocument/2006/relationships/hyperlink" Target="https://esg.csn.com.br/nossa-empresa/relato-integrado-gri/" TargetMode="External"/><Relationship Id="rId7" Type="http://schemas.openxmlformats.org/officeDocument/2006/relationships/hyperlink" Target="https://esg.csn.com.br/nossa-empresa/relato-integrado-gri/" TargetMode="External"/><Relationship Id="rId12" Type="http://schemas.openxmlformats.org/officeDocument/2006/relationships/drawing" Target="../drawings/drawing6.xml"/><Relationship Id="rId2" Type="http://schemas.openxmlformats.org/officeDocument/2006/relationships/hyperlink" Target="https://esg.csn.com.br/nossa-empresa/relato-integrado-gri/" TargetMode="External"/><Relationship Id="rId1" Type="http://schemas.openxmlformats.org/officeDocument/2006/relationships/hyperlink" Target="https://esg.csn.com.br/nossa-empresa/relato-integrado-gri/" TargetMode="External"/><Relationship Id="rId6" Type="http://schemas.openxmlformats.org/officeDocument/2006/relationships/hyperlink" Target="https://esg.csn.com.br/nossa-empresa/relato-integrado-gri/" TargetMode="External"/><Relationship Id="rId11" Type="http://schemas.openxmlformats.org/officeDocument/2006/relationships/hyperlink" Target="https://esg.csn.com.br/nossa-empresa/relato-integrado-gri/" TargetMode="External"/><Relationship Id="rId5" Type="http://schemas.openxmlformats.org/officeDocument/2006/relationships/hyperlink" Target="https://esg.csn.com.br/nossa-empresa/relato-integrado-gri/" TargetMode="External"/><Relationship Id="rId10" Type="http://schemas.openxmlformats.org/officeDocument/2006/relationships/hyperlink" Target="https://esg.csn.com.br/nossa-empresa/relato-integrado-gri/" TargetMode="External"/><Relationship Id="rId4" Type="http://schemas.openxmlformats.org/officeDocument/2006/relationships/hyperlink" Target="https://esg.csn.com.br/nossa-empresa/relato-integrado-gri/" TargetMode="External"/><Relationship Id="rId9" Type="http://schemas.openxmlformats.org/officeDocument/2006/relationships/hyperlink" Target="https://esg.csn.com.br/nossa-empresa/relato-integrado-gr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48ACE-B74F-4767-BCAF-A92E1C114B03}">
  <dimension ref="A1:AB37"/>
  <sheetViews>
    <sheetView showGridLines="0" showRowColHeaders="0" topLeftCell="B1" zoomScale="90" zoomScaleNormal="90" workbookViewId="0">
      <selection activeCell="Y26" sqref="Y26"/>
    </sheetView>
  </sheetViews>
  <sheetFormatPr defaultColWidth="0" defaultRowHeight="15" zeroHeight="1" x14ac:dyDescent="0.25"/>
  <cols>
    <col min="1" max="20" width="9.140625" customWidth="1"/>
    <col min="21" max="21" width="3.28515625" customWidth="1"/>
    <col min="22" max="28" width="9.140625" customWidth="1"/>
    <col min="29" max="16384" width="9.1406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spans="8:8" x14ac:dyDescent="0.25"/>
    <row r="18" spans="8:8" x14ac:dyDescent="0.25"/>
    <row r="19" spans="8:8" x14ac:dyDescent="0.25">
      <c r="H19" s="2"/>
    </row>
    <row r="20" spans="8:8" x14ac:dyDescent="0.25"/>
    <row r="21" spans="8:8" x14ac:dyDescent="0.25"/>
    <row r="22" spans="8:8" x14ac:dyDescent="0.25"/>
    <row r="23" spans="8:8" x14ac:dyDescent="0.25"/>
    <row r="24" spans="8:8" x14ac:dyDescent="0.25"/>
    <row r="25" spans="8:8" x14ac:dyDescent="0.25"/>
    <row r="26" spans="8:8" x14ac:dyDescent="0.25"/>
    <row r="27" spans="8:8" x14ac:dyDescent="0.25"/>
    <row r="28" spans="8:8" x14ac:dyDescent="0.25"/>
    <row r="29" spans="8:8" x14ac:dyDescent="0.25"/>
    <row r="30" spans="8:8" x14ac:dyDescent="0.25"/>
    <row r="31" spans="8:8" x14ac:dyDescent="0.25"/>
    <row r="32" spans="8:8" x14ac:dyDescent="0.25"/>
    <row r="33" x14ac:dyDescent="0.25"/>
    <row r="34" x14ac:dyDescent="0.25"/>
    <row r="35" x14ac:dyDescent="0.25"/>
    <row r="36" x14ac:dyDescent="0.25"/>
    <row r="37" x14ac:dyDescent="0.25"/>
  </sheetData>
  <sheetProtection algorithmName="SHA-512" hashValue="Bwo1DKZTpU+nAxopCSCFy84ZtgbgdoUWljMa5TTl+1G09VzG3/fgZfOOEOy9kDb+9B97RAG1H2mH8ko87Bf/yg==" saltValue="gkhzoDYMUXdnNDnYNaEebg==" spinCount="100000" sheet="1" objects="1" scenarios="1"/>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C1417-B41D-459B-8B1C-4BD4EC0F5A41}">
  <dimension ref="A6:Z137"/>
  <sheetViews>
    <sheetView showGridLines="0" showRowColHeaders="0" tabSelected="1" zoomScale="90" zoomScaleNormal="90" workbookViewId="0"/>
  </sheetViews>
  <sheetFormatPr defaultColWidth="0" defaultRowHeight="18" x14ac:dyDescent="0.35"/>
  <cols>
    <col min="1" max="10" width="9.140625" style="6" customWidth="1"/>
    <col min="11" max="11" width="15.28515625" style="6" customWidth="1"/>
    <col min="12" max="12" width="14.140625" style="6" customWidth="1"/>
    <col min="13" max="13" width="15.42578125" style="6" customWidth="1"/>
    <col min="14" max="14" width="14.140625" style="6" customWidth="1"/>
    <col min="15" max="15" width="17.7109375" style="6" customWidth="1"/>
    <col min="16" max="16" width="33.7109375" style="6" customWidth="1"/>
    <col min="17" max="21" width="9.140625" style="6" customWidth="1"/>
    <col min="22" max="22" width="9.140625" customWidth="1"/>
    <col min="23" max="25" width="9.140625" hidden="1" customWidth="1"/>
    <col min="26" max="26" width="5.85546875" hidden="1" customWidth="1"/>
  </cols>
  <sheetData>
    <row r="6" spans="2:17" x14ac:dyDescent="0.35">
      <c r="P6" s="194"/>
    </row>
    <row r="7" spans="2:17" ht="19.5" thickBot="1" x14ac:dyDescent="0.4">
      <c r="B7" s="93" t="s">
        <v>144</v>
      </c>
      <c r="C7" s="79"/>
      <c r="D7" s="79"/>
      <c r="E7" s="79"/>
      <c r="F7" s="80"/>
      <c r="G7" s="79"/>
      <c r="H7" s="94"/>
      <c r="I7" s="94"/>
      <c r="J7" s="94"/>
      <c r="K7" s="94"/>
      <c r="L7" s="94"/>
      <c r="M7" s="94"/>
      <c r="N7" s="94"/>
      <c r="O7" s="125"/>
      <c r="P7" s="195" t="s">
        <v>376</v>
      </c>
    </row>
    <row r="8" spans="2:17" ht="18.75" thickTop="1" x14ac:dyDescent="0.35">
      <c r="B8" s="95" t="s">
        <v>145</v>
      </c>
      <c r="C8" s="96"/>
      <c r="D8" s="96"/>
      <c r="E8" s="96"/>
      <c r="F8" s="96"/>
      <c r="G8" s="96"/>
      <c r="H8" s="96"/>
      <c r="I8" s="96"/>
      <c r="J8" s="96"/>
      <c r="K8" s="96"/>
      <c r="L8" s="96"/>
      <c r="M8" s="96"/>
      <c r="N8" s="96"/>
      <c r="O8" s="96"/>
      <c r="P8" s="200" t="s">
        <v>376</v>
      </c>
    </row>
    <row r="9" spans="2:17" x14ac:dyDescent="0.35">
      <c r="B9" s="97" t="s">
        <v>146</v>
      </c>
      <c r="C9" s="90"/>
      <c r="D9" s="90"/>
      <c r="E9" s="90"/>
      <c r="F9" s="90"/>
      <c r="G9" s="90"/>
      <c r="H9" s="90"/>
      <c r="I9" s="90"/>
      <c r="J9" s="90"/>
      <c r="K9" s="90"/>
      <c r="L9" s="90"/>
      <c r="M9" s="90"/>
      <c r="N9" s="90"/>
      <c r="O9" s="90"/>
      <c r="P9" s="192" t="s">
        <v>376</v>
      </c>
    </row>
    <row r="10" spans="2:17" x14ac:dyDescent="0.35">
      <c r="B10" s="98" t="s">
        <v>147</v>
      </c>
      <c r="C10" s="99"/>
      <c r="D10" s="99"/>
      <c r="E10" s="99"/>
      <c r="F10" s="99"/>
      <c r="G10" s="99"/>
      <c r="H10" s="99"/>
      <c r="I10" s="99"/>
      <c r="J10" s="99"/>
      <c r="K10" s="99"/>
      <c r="L10" s="99"/>
      <c r="M10" s="99"/>
      <c r="N10" s="99"/>
      <c r="O10" s="99"/>
      <c r="P10" s="197" t="s">
        <v>376</v>
      </c>
    </row>
    <row r="11" spans="2:17" x14ac:dyDescent="0.35">
      <c r="P11" s="196"/>
    </row>
    <row r="12" spans="2:17" ht="19.5" thickBot="1" x14ac:dyDescent="0.4">
      <c r="B12" s="93" t="s">
        <v>151</v>
      </c>
      <c r="C12" s="79"/>
      <c r="D12" s="79"/>
      <c r="E12" s="79"/>
      <c r="F12" s="80"/>
      <c r="G12" s="79"/>
      <c r="H12" s="94"/>
      <c r="I12" s="94"/>
      <c r="J12" s="94"/>
      <c r="K12" s="94"/>
      <c r="L12" s="94"/>
      <c r="M12" s="94"/>
      <c r="N12" s="94"/>
      <c r="O12" s="125"/>
      <c r="P12" s="195" t="s">
        <v>376</v>
      </c>
    </row>
    <row r="13" spans="2:17" ht="18.75" thickTop="1" x14ac:dyDescent="0.35">
      <c r="B13" s="126" t="s">
        <v>292</v>
      </c>
      <c r="C13" s="99"/>
      <c r="D13" s="99"/>
      <c r="E13" s="99"/>
      <c r="F13" s="99"/>
      <c r="G13" s="99"/>
      <c r="H13" s="99"/>
      <c r="I13" s="99"/>
      <c r="J13" s="99"/>
      <c r="K13" s="99"/>
      <c r="L13" s="99"/>
      <c r="M13" s="99"/>
      <c r="N13" s="99"/>
      <c r="O13" s="99"/>
      <c r="P13" s="197" t="s">
        <v>376</v>
      </c>
    </row>
    <row r="14" spans="2:17" x14ac:dyDescent="0.35">
      <c r="B14" s="121" t="s">
        <v>395</v>
      </c>
      <c r="C14" s="90"/>
      <c r="D14" s="90"/>
      <c r="E14" s="90"/>
      <c r="F14" s="90"/>
      <c r="G14" s="90"/>
      <c r="H14" s="90"/>
      <c r="I14" s="90"/>
      <c r="J14" s="90"/>
      <c r="K14" s="90"/>
      <c r="L14" s="90"/>
      <c r="M14" s="90"/>
      <c r="N14" s="90"/>
      <c r="O14" s="90"/>
      <c r="P14" s="192" t="s">
        <v>376</v>
      </c>
    </row>
    <row r="15" spans="2:17" x14ac:dyDescent="0.35">
      <c r="B15" s="123" t="s">
        <v>444</v>
      </c>
      <c r="C15" s="90"/>
      <c r="D15" s="90"/>
      <c r="E15" s="90"/>
      <c r="F15" s="90"/>
      <c r="G15" s="90"/>
      <c r="H15" s="90"/>
      <c r="I15" s="90"/>
      <c r="J15" s="90"/>
      <c r="K15" s="90"/>
      <c r="L15" s="90"/>
      <c r="M15" s="90"/>
      <c r="N15" s="90"/>
      <c r="O15" s="90"/>
      <c r="P15" s="192" t="s">
        <v>376</v>
      </c>
    </row>
    <row r="16" spans="2:17" x14ac:dyDescent="0.35">
      <c r="B16" s="123" t="s">
        <v>445</v>
      </c>
      <c r="C16" s="90"/>
      <c r="D16" s="90"/>
      <c r="E16" s="90"/>
      <c r="F16" s="90"/>
      <c r="G16" s="90"/>
      <c r="H16" s="90"/>
      <c r="I16" s="90"/>
      <c r="J16" s="90"/>
      <c r="K16" s="90"/>
      <c r="L16" s="90"/>
      <c r="M16" s="90"/>
      <c r="N16" s="90"/>
      <c r="O16" s="90"/>
      <c r="P16" s="192" t="s">
        <v>376</v>
      </c>
      <c r="Q16" s="185"/>
    </row>
    <row r="17" spans="2:17" x14ac:dyDescent="0.35">
      <c r="B17" s="123" t="s">
        <v>446</v>
      </c>
      <c r="C17" s="90"/>
      <c r="D17" s="90"/>
      <c r="E17" s="90"/>
      <c r="F17" s="90"/>
      <c r="G17" s="90"/>
      <c r="H17" s="90"/>
      <c r="I17" s="90"/>
      <c r="J17" s="90"/>
      <c r="K17" s="90"/>
      <c r="L17" s="90"/>
      <c r="M17" s="90"/>
      <c r="N17" s="90"/>
      <c r="O17" s="90"/>
      <c r="P17" s="192" t="s">
        <v>376</v>
      </c>
      <c r="Q17" s="185"/>
    </row>
    <row r="18" spans="2:17" x14ac:dyDescent="0.35">
      <c r="B18" s="123" t="s">
        <v>447</v>
      </c>
      <c r="C18" s="90"/>
      <c r="D18" s="90"/>
      <c r="E18" s="90"/>
      <c r="F18" s="90"/>
      <c r="G18" s="90"/>
      <c r="H18" s="90"/>
      <c r="I18" s="90"/>
      <c r="J18" s="90"/>
      <c r="K18" s="90"/>
      <c r="L18" s="90"/>
      <c r="M18" s="90"/>
      <c r="N18" s="90"/>
      <c r="O18" s="90"/>
      <c r="P18" s="193" t="s">
        <v>376</v>
      </c>
    </row>
    <row r="19" spans="2:17" x14ac:dyDescent="0.35">
      <c r="B19" s="123" t="s">
        <v>519</v>
      </c>
      <c r="C19" s="90"/>
      <c r="D19" s="90"/>
      <c r="E19" s="90"/>
      <c r="F19" s="90"/>
      <c r="G19" s="90"/>
      <c r="H19" s="90"/>
      <c r="I19" s="90"/>
      <c r="J19" s="90"/>
      <c r="K19" s="90"/>
      <c r="L19" s="90"/>
      <c r="M19" s="90"/>
      <c r="N19" s="90"/>
      <c r="O19" s="90"/>
      <c r="P19" s="192" t="s">
        <v>376</v>
      </c>
    </row>
    <row r="20" spans="2:17" x14ac:dyDescent="0.35">
      <c r="B20" s="123" t="s">
        <v>448</v>
      </c>
      <c r="C20" s="90"/>
      <c r="D20" s="90"/>
      <c r="E20" s="90"/>
      <c r="F20" s="90"/>
      <c r="G20" s="90"/>
      <c r="H20" s="90"/>
      <c r="I20" s="90"/>
      <c r="J20" s="90"/>
      <c r="K20" s="90"/>
      <c r="L20" s="90"/>
      <c r="M20" s="90"/>
      <c r="N20" s="90"/>
      <c r="O20" s="90"/>
      <c r="P20" s="192" t="s">
        <v>376</v>
      </c>
    </row>
    <row r="21" spans="2:17" x14ac:dyDescent="0.35">
      <c r="B21" s="123" t="s">
        <v>449</v>
      </c>
      <c r="C21" s="90"/>
      <c r="D21" s="90"/>
      <c r="E21" s="90"/>
      <c r="F21" s="90"/>
      <c r="G21" s="90"/>
      <c r="H21" s="90"/>
      <c r="I21" s="90"/>
      <c r="J21" s="90"/>
      <c r="K21" s="90"/>
      <c r="L21" s="90"/>
      <c r="M21" s="90"/>
      <c r="N21" s="90"/>
      <c r="O21" s="90"/>
      <c r="P21" s="192" t="s">
        <v>376</v>
      </c>
    </row>
    <row r="22" spans="2:17" x14ac:dyDescent="0.35">
      <c r="B22" s="123" t="s">
        <v>232</v>
      </c>
      <c r="C22" s="90"/>
      <c r="D22" s="90"/>
      <c r="E22" s="90"/>
      <c r="F22" s="90"/>
      <c r="G22" s="90"/>
      <c r="H22" s="90"/>
      <c r="I22" s="90"/>
      <c r="J22" s="90"/>
      <c r="K22" s="90"/>
      <c r="L22" s="90"/>
      <c r="M22" s="90"/>
      <c r="N22" s="90"/>
      <c r="O22" s="90"/>
      <c r="P22" s="192" t="s">
        <v>376</v>
      </c>
    </row>
    <row r="23" spans="2:17" x14ac:dyDescent="0.35">
      <c r="B23" s="121" t="s">
        <v>379</v>
      </c>
      <c r="C23" s="90"/>
      <c r="D23" s="90"/>
      <c r="E23" s="90"/>
      <c r="F23" s="90"/>
      <c r="G23" s="90"/>
      <c r="H23" s="90"/>
      <c r="I23" s="90"/>
      <c r="J23" s="90"/>
      <c r="K23" s="90"/>
      <c r="L23" s="90"/>
      <c r="M23" s="90"/>
      <c r="N23" s="90"/>
      <c r="O23" s="90"/>
      <c r="P23" s="192" t="s">
        <v>376</v>
      </c>
    </row>
    <row r="24" spans="2:17" x14ac:dyDescent="0.35">
      <c r="B24" s="123" t="s">
        <v>267</v>
      </c>
      <c r="C24" s="90"/>
      <c r="D24" s="90"/>
      <c r="E24" s="90"/>
      <c r="F24" s="90"/>
      <c r="G24" s="90"/>
      <c r="H24" s="90"/>
      <c r="I24" s="90"/>
      <c r="J24" s="90"/>
      <c r="K24" s="90"/>
      <c r="L24" s="90"/>
      <c r="M24" s="90"/>
      <c r="N24" s="90"/>
      <c r="O24" s="90"/>
      <c r="P24" s="192" t="s">
        <v>376</v>
      </c>
    </row>
    <row r="25" spans="2:17" x14ac:dyDescent="0.35">
      <c r="B25" s="123" t="s">
        <v>280</v>
      </c>
      <c r="C25" s="90"/>
      <c r="D25" s="90"/>
      <c r="E25" s="90"/>
      <c r="F25" s="90"/>
      <c r="G25" s="90"/>
      <c r="H25" s="90"/>
      <c r="I25" s="90"/>
      <c r="J25" s="90"/>
      <c r="K25" s="90"/>
      <c r="L25" s="90"/>
      <c r="M25" s="90"/>
      <c r="N25" s="90"/>
      <c r="O25" s="90"/>
      <c r="P25" s="192" t="s">
        <v>376</v>
      </c>
    </row>
    <row r="26" spans="2:17" x14ac:dyDescent="0.35">
      <c r="B26" s="123" t="s">
        <v>290</v>
      </c>
      <c r="C26" s="90"/>
      <c r="D26" s="90"/>
      <c r="E26" s="90"/>
      <c r="F26" s="90"/>
      <c r="G26" s="90"/>
      <c r="H26" s="90"/>
      <c r="I26" s="90"/>
      <c r="J26" s="90"/>
      <c r="K26" s="90"/>
      <c r="L26" s="90"/>
      <c r="M26" s="90"/>
      <c r="N26" s="90"/>
      <c r="O26" s="90"/>
      <c r="P26" s="192" t="s">
        <v>376</v>
      </c>
    </row>
    <row r="27" spans="2:17" x14ac:dyDescent="0.35">
      <c r="B27" s="123" t="s">
        <v>293</v>
      </c>
      <c r="C27" s="90"/>
      <c r="D27" s="90"/>
      <c r="E27" s="90"/>
      <c r="F27" s="90"/>
      <c r="G27" s="90"/>
      <c r="H27" s="90"/>
      <c r="I27" s="90"/>
      <c r="J27" s="90"/>
      <c r="K27" s="90"/>
      <c r="L27" s="90"/>
      <c r="M27" s="90"/>
      <c r="N27" s="90"/>
      <c r="O27" s="90"/>
      <c r="P27" s="192" t="s">
        <v>376</v>
      </c>
    </row>
    <row r="28" spans="2:17" x14ac:dyDescent="0.35">
      <c r="B28" s="127" t="s">
        <v>303</v>
      </c>
      <c r="C28" s="99"/>
      <c r="D28" s="99"/>
      <c r="E28" s="99"/>
      <c r="F28" s="99"/>
      <c r="G28" s="99"/>
      <c r="H28" s="99"/>
      <c r="I28" s="99"/>
      <c r="J28" s="99"/>
      <c r="K28" s="99"/>
      <c r="L28" s="99"/>
      <c r="M28" s="99"/>
      <c r="N28" s="99"/>
      <c r="O28" s="99"/>
      <c r="P28" s="197" t="s">
        <v>376</v>
      </c>
    </row>
    <row r="29" spans="2:17" x14ac:dyDescent="0.35">
      <c r="B29" s="121" t="s">
        <v>396</v>
      </c>
      <c r="C29" s="90"/>
      <c r="D29" s="90"/>
      <c r="E29" s="90"/>
      <c r="F29" s="90"/>
      <c r="G29" s="90"/>
      <c r="H29" s="90"/>
      <c r="I29" s="90"/>
      <c r="J29" s="90"/>
      <c r="K29" s="90"/>
      <c r="L29" s="90"/>
      <c r="M29" s="90"/>
      <c r="N29" s="90"/>
      <c r="O29" s="90"/>
      <c r="P29" s="274" t="s">
        <v>376</v>
      </c>
    </row>
    <row r="30" spans="2:17" x14ac:dyDescent="0.35">
      <c r="B30" s="122" t="s">
        <v>450</v>
      </c>
      <c r="C30" s="90"/>
      <c r="D30" s="90"/>
      <c r="E30" s="90"/>
      <c r="F30" s="90"/>
      <c r="G30" s="90"/>
      <c r="H30" s="90"/>
      <c r="I30" s="90"/>
      <c r="J30" s="90"/>
      <c r="K30" s="90"/>
      <c r="L30" s="90"/>
      <c r="M30" s="90"/>
      <c r="N30" s="90"/>
      <c r="O30" s="90"/>
      <c r="P30" s="274" t="s">
        <v>376</v>
      </c>
    </row>
    <row r="31" spans="2:17" x14ac:dyDescent="0.35">
      <c r="B31" s="122" t="s">
        <v>451</v>
      </c>
      <c r="C31" s="90"/>
      <c r="D31" s="90"/>
      <c r="E31" s="90"/>
      <c r="F31" s="90"/>
      <c r="G31" s="90"/>
      <c r="H31" s="90"/>
      <c r="I31" s="90"/>
      <c r="J31" s="90"/>
      <c r="K31" s="90"/>
      <c r="L31" s="90"/>
      <c r="M31" s="90"/>
      <c r="N31" s="90"/>
      <c r="O31" s="90"/>
      <c r="P31" s="192" t="s">
        <v>376</v>
      </c>
    </row>
    <row r="32" spans="2:17" x14ac:dyDescent="0.35">
      <c r="B32" s="122" t="s">
        <v>452</v>
      </c>
      <c r="C32" s="90"/>
      <c r="D32" s="90"/>
      <c r="E32" s="90"/>
      <c r="F32" s="90"/>
      <c r="G32" s="90"/>
      <c r="H32" s="90"/>
      <c r="I32" s="90"/>
      <c r="J32" s="90"/>
      <c r="K32" s="90"/>
      <c r="L32" s="90"/>
      <c r="M32" s="90"/>
      <c r="N32" s="90"/>
      <c r="O32" s="90"/>
      <c r="P32" s="192" t="s">
        <v>376</v>
      </c>
    </row>
    <row r="33" spans="2:16" x14ac:dyDescent="0.35">
      <c r="B33" s="124" t="s">
        <v>453</v>
      </c>
      <c r="C33" s="84"/>
      <c r="D33" s="84"/>
      <c r="E33" s="84"/>
      <c r="F33" s="84"/>
      <c r="G33" s="84"/>
      <c r="H33" s="84"/>
      <c r="I33" s="84"/>
      <c r="J33" s="84"/>
      <c r="K33" s="84"/>
      <c r="L33" s="84"/>
      <c r="M33" s="84"/>
      <c r="N33" s="84"/>
      <c r="O33" s="84"/>
      <c r="P33" s="198" t="s">
        <v>376</v>
      </c>
    </row>
    <row r="34" spans="2:16" x14ac:dyDescent="0.35">
      <c r="B34" s="124" t="s">
        <v>520</v>
      </c>
      <c r="C34" s="84"/>
      <c r="D34" s="84"/>
      <c r="E34" s="84"/>
      <c r="F34" s="84"/>
      <c r="G34" s="84"/>
      <c r="H34" s="84"/>
      <c r="I34" s="84"/>
      <c r="J34" s="84"/>
      <c r="K34" s="84"/>
      <c r="L34" s="84"/>
      <c r="M34" s="84"/>
      <c r="N34" s="84"/>
      <c r="O34" s="84"/>
      <c r="P34" s="198" t="s">
        <v>376</v>
      </c>
    </row>
    <row r="35" spans="2:16" x14ac:dyDescent="0.35">
      <c r="B35" s="124" t="s">
        <v>454</v>
      </c>
      <c r="C35" s="84"/>
      <c r="D35" s="84"/>
      <c r="E35" s="84"/>
      <c r="F35" s="84"/>
      <c r="G35" s="84"/>
      <c r="H35" s="84"/>
      <c r="I35" s="84"/>
      <c r="J35" s="84"/>
      <c r="K35" s="84"/>
      <c r="L35" s="84"/>
      <c r="M35" s="84"/>
      <c r="N35" s="84"/>
      <c r="O35" s="84"/>
      <c r="P35" s="198" t="s">
        <v>376</v>
      </c>
    </row>
    <row r="36" spans="2:16" x14ac:dyDescent="0.35">
      <c r="B36" s="124" t="s">
        <v>455</v>
      </c>
      <c r="C36" s="84"/>
      <c r="D36" s="84"/>
      <c r="E36" s="84"/>
      <c r="F36" s="84"/>
      <c r="G36" s="84"/>
      <c r="H36" s="84"/>
      <c r="I36" s="84"/>
      <c r="J36" s="84"/>
      <c r="K36" s="84"/>
      <c r="L36" s="84"/>
      <c r="M36" s="84"/>
      <c r="N36" s="84"/>
      <c r="O36" s="84"/>
      <c r="P36" s="198" t="s">
        <v>376</v>
      </c>
    </row>
    <row r="37" spans="2:16" x14ac:dyDescent="0.35">
      <c r="B37" s="124" t="s">
        <v>308</v>
      </c>
      <c r="C37" s="84"/>
      <c r="D37" s="84"/>
      <c r="E37" s="84"/>
      <c r="F37" s="84"/>
      <c r="G37" s="84"/>
      <c r="H37" s="84"/>
      <c r="I37" s="84"/>
      <c r="J37" s="84"/>
      <c r="K37" s="84"/>
      <c r="L37" s="84"/>
      <c r="M37" s="84"/>
      <c r="N37" s="84"/>
      <c r="O37" s="84"/>
      <c r="P37" s="198" t="s">
        <v>376</v>
      </c>
    </row>
    <row r="38" spans="2:16" x14ac:dyDescent="0.35">
      <c r="B38" s="121" t="s">
        <v>384</v>
      </c>
      <c r="C38" s="84"/>
      <c r="D38" s="84"/>
      <c r="E38" s="84"/>
      <c r="F38" s="84"/>
      <c r="G38" s="84"/>
      <c r="H38" s="84"/>
      <c r="I38" s="84"/>
      <c r="J38" s="84"/>
      <c r="K38" s="84"/>
      <c r="L38" s="84"/>
      <c r="M38" s="84"/>
      <c r="N38" s="84"/>
      <c r="O38" s="84"/>
      <c r="P38" s="198" t="s">
        <v>376</v>
      </c>
    </row>
    <row r="39" spans="2:16" x14ac:dyDescent="0.35">
      <c r="B39" s="124" t="s">
        <v>309</v>
      </c>
      <c r="C39" s="84"/>
      <c r="D39" s="84"/>
      <c r="E39" s="84"/>
      <c r="F39" s="84"/>
      <c r="G39" s="84"/>
      <c r="H39" s="84"/>
      <c r="I39" s="84"/>
      <c r="J39" s="84"/>
      <c r="K39" s="84"/>
      <c r="L39" s="84"/>
      <c r="M39" s="84"/>
      <c r="N39" s="84"/>
      <c r="O39" s="84"/>
      <c r="P39" s="198" t="s">
        <v>376</v>
      </c>
    </row>
    <row r="40" spans="2:16" x14ac:dyDescent="0.35">
      <c r="B40" s="124" t="s">
        <v>310</v>
      </c>
      <c r="C40" s="84"/>
      <c r="D40" s="84"/>
      <c r="E40" s="84"/>
      <c r="F40" s="84"/>
      <c r="G40" s="84"/>
      <c r="H40" s="84"/>
      <c r="I40" s="84"/>
      <c r="J40" s="84"/>
      <c r="K40" s="84"/>
      <c r="L40" s="84"/>
      <c r="M40" s="84"/>
      <c r="N40" s="84"/>
      <c r="O40" s="84"/>
      <c r="P40" s="198" t="s">
        <v>376</v>
      </c>
    </row>
    <row r="41" spans="2:16" x14ac:dyDescent="0.35">
      <c r="B41" s="122" t="s">
        <v>311</v>
      </c>
      <c r="C41" s="84"/>
      <c r="D41" s="84"/>
      <c r="E41" s="84"/>
      <c r="F41" s="84"/>
      <c r="G41" s="84"/>
      <c r="H41" s="84"/>
      <c r="I41" s="84"/>
      <c r="J41" s="84"/>
      <c r="K41" s="84"/>
      <c r="L41" s="84"/>
      <c r="M41" s="84"/>
      <c r="N41" s="84"/>
      <c r="O41" s="84"/>
      <c r="P41" s="198" t="s">
        <v>376</v>
      </c>
    </row>
    <row r="42" spans="2:16" x14ac:dyDescent="0.35">
      <c r="B42" s="122" t="s">
        <v>373</v>
      </c>
      <c r="C42" s="84"/>
      <c r="D42" s="84"/>
      <c r="E42" s="84"/>
      <c r="F42" s="84"/>
      <c r="G42" s="84"/>
      <c r="H42" s="84"/>
      <c r="I42" s="84"/>
      <c r="J42" s="84"/>
      <c r="K42" s="84"/>
      <c r="L42" s="84"/>
      <c r="M42" s="84"/>
      <c r="N42" s="84"/>
      <c r="O42" s="84"/>
      <c r="P42" s="198" t="s">
        <v>376</v>
      </c>
    </row>
    <row r="43" spans="2:16" x14ac:dyDescent="0.35">
      <c r="B43" s="152" t="s">
        <v>156</v>
      </c>
      <c r="C43" s="96"/>
      <c r="D43" s="96"/>
      <c r="E43" s="96"/>
      <c r="F43" s="96"/>
      <c r="G43" s="96"/>
      <c r="H43" s="96"/>
      <c r="I43" s="96"/>
      <c r="J43" s="96"/>
      <c r="K43" s="96"/>
      <c r="L43" s="96"/>
      <c r="M43" s="96"/>
      <c r="N43" s="96"/>
      <c r="O43" s="96"/>
      <c r="P43" s="199" t="s">
        <v>376</v>
      </c>
    </row>
    <row r="44" spans="2:16" x14ac:dyDescent="0.35">
      <c r="B44" s="121" t="s">
        <v>397</v>
      </c>
      <c r="C44" s="84"/>
      <c r="D44" s="84"/>
      <c r="E44" s="84"/>
      <c r="F44" s="84"/>
      <c r="G44" s="84"/>
      <c r="H44" s="84"/>
      <c r="I44" s="84"/>
      <c r="J44" s="84"/>
      <c r="K44" s="84"/>
      <c r="L44" s="84"/>
      <c r="M44" s="84"/>
      <c r="N44" s="84"/>
      <c r="O44" s="84"/>
      <c r="P44" s="198" t="s">
        <v>376</v>
      </c>
    </row>
    <row r="45" spans="2:16" x14ac:dyDescent="0.35">
      <c r="B45" s="124" t="s">
        <v>456</v>
      </c>
      <c r="C45" s="84"/>
      <c r="D45" s="84"/>
      <c r="E45" s="84"/>
      <c r="F45" s="84"/>
      <c r="G45" s="84"/>
      <c r="H45" s="84"/>
      <c r="I45" s="84"/>
      <c r="J45" s="84"/>
      <c r="K45" s="84"/>
      <c r="L45" s="84"/>
      <c r="M45" s="84"/>
      <c r="N45" s="84"/>
      <c r="O45" s="84"/>
      <c r="P45" s="198" t="s">
        <v>376</v>
      </c>
    </row>
    <row r="46" spans="2:16" x14ac:dyDescent="0.35">
      <c r="B46" s="124" t="s">
        <v>457</v>
      </c>
      <c r="C46" s="84"/>
      <c r="D46" s="84"/>
      <c r="E46" s="84"/>
      <c r="F46" s="84"/>
      <c r="G46" s="84"/>
      <c r="H46" s="84"/>
      <c r="I46" s="84"/>
      <c r="J46" s="84"/>
      <c r="K46" s="84"/>
      <c r="L46" s="84"/>
      <c r="M46" s="84"/>
      <c r="N46" s="84"/>
      <c r="O46" s="84"/>
      <c r="P46" s="198" t="s">
        <v>376</v>
      </c>
    </row>
    <row r="47" spans="2:16" x14ac:dyDescent="0.35">
      <c r="B47" s="124" t="s">
        <v>458</v>
      </c>
      <c r="C47" s="84"/>
      <c r="D47" s="84"/>
      <c r="E47" s="84"/>
      <c r="F47" s="84"/>
      <c r="G47" s="84"/>
      <c r="H47" s="84"/>
      <c r="I47" s="84"/>
      <c r="J47" s="84"/>
      <c r="K47" s="84"/>
      <c r="L47" s="84"/>
      <c r="M47" s="84"/>
      <c r="N47" s="84"/>
      <c r="O47" s="84"/>
      <c r="P47" s="198" t="s">
        <v>376</v>
      </c>
    </row>
    <row r="48" spans="2:16" x14ac:dyDescent="0.35">
      <c r="B48" s="124" t="s">
        <v>459</v>
      </c>
      <c r="C48" s="84"/>
      <c r="D48" s="84"/>
      <c r="E48" s="84"/>
      <c r="F48" s="84"/>
      <c r="G48" s="84"/>
      <c r="H48" s="84"/>
      <c r="I48" s="84"/>
      <c r="J48" s="84"/>
      <c r="K48" s="84"/>
      <c r="L48" s="84"/>
      <c r="M48" s="84"/>
      <c r="N48" s="84"/>
      <c r="O48" s="84"/>
      <c r="P48" s="198" t="s">
        <v>376</v>
      </c>
    </row>
    <row r="49" spans="2:16" x14ac:dyDescent="0.35">
      <c r="B49" s="124" t="s">
        <v>521</v>
      </c>
      <c r="C49" s="84"/>
      <c r="D49" s="84"/>
      <c r="E49" s="84"/>
      <c r="F49" s="84"/>
      <c r="G49" s="84"/>
      <c r="H49" s="84"/>
      <c r="I49" s="84"/>
      <c r="J49" s="84"/>
      <c r="K49" s="84"/>
      <c r="L49" s="84"/>
      <c r="M49" s="84"/>
      <c r="N49" s="84"/>
      <c r="O49" s="84"/>
      <c r="P49" s="198" t="s">
        <v>376</v>
      </c>
    </row>
    <row r="50" spans="2:16" x14ac:dyDescent="0.35">
      <c r="B50" s="124" t="s">
        <v>460</v>
      </c>
      <c r="C50" s="84"/>
      <c r="D50" s="84"/>
      <c r="E50" s="84"/>
      <c r="F50" s="84"/>
      <c r="G50" s="84"/>
      <c r="H50" s="84"/>
      <c r="I50" s="84"/>
      <c r="J50" s="84"/>
      <c r="K50" s="84"/>
      <c r="L50" s="84"/>
      <c r="M50" s="84"/>
      <c r="N50" s="84"/>
      <c r="O50" s="84"/>
      <c r="P50" s="198" t="s">
        <v>376</v>
      </c>
    </row>
    <row r="51" spans="2:16" x14ac:dyDescent="0.35">
      <c r="B51" s="124" t="s">
        <v>318</v>
      </c>
      <c r="C51" s="84"/>
      <c r="D51" s="84"/>
      <c r="E51" s="84"/>
      <c r="F51" s="84"/>
      <c r="G51" s="84"/>
      <c r="H51" s="84"/>
      <c r="I51" s="84"/>
      <c r="J51" s="84"/>
      <c r="K51" s="84"/>
      <c r="L51" s="84"/>
      <c r="M51" s="84"/>
      <c r="N51" s="84"/>
      <c r="O51" s="84"/>
      <c r="P51" s="198" t="s">
        <v>376</v>
      </c>
    </row>
    <row r="52" spans="2:16" x14ac:dyDescent="0.35">
      <c r="B52" s="121" t="s">
        <v>386</v>
      </c>
      <c r="C52" s="84"/>
      <c r="D52" s="84"/>
      <c r="E52" s="84"/>
      <c r="F52" s="84"/>
      <c r="G52" s="84"/>
      <c r="H52" s="84"/>
      <c r="I52" s="84"/>
      <c r="J52" s="84"/>
      <c r="K52" s="84"/>
      <c r="L52" s="84"/>
      <c r="M52" s="84"/>
      <c r="N52" s="84"/>
      <c r="O52" s="84"/>
      <c r="P52" s="198" t="s">
        <v>376</v>
      </c>
    </row>
    <row r="53" spans="2:16" x14ac:dyDescent="0.35">
      <c r="B53" s="124" t="s">
        <v>319</v>
      </c>
      <c r="C53" s="84"/>
      <c r="D53" s="84"/>
      <c r="E53" s="84"/>
      <c r="F53" s="84"/>
      <c r="G53" s="84"/>
      <c r="H53" s="84"/>
      <c r="I53" s="84"/>
      <c r="J53" s="84"/>
      <c r="K53" s="84"/>
      <c r="L53" s="84"/>
      <c r="M53" s="84"/>
      <c r="N53" s="84"/>
      <c r="O53" s="84"/>
      <c r="P53" s="198" t="s">
        <v>376</v>
      </c>
    </row>
    <row r="54" spans="2:16" x14ac:dyDescent="0.35">
      <c r="B54" s="124" t="s">
        <v>321</v>
      </c>
      <c r="C54" s="84"/>
      <c r="D54" s="84"/>
      <c r="E54" s="84"/>
      <c r="F54" s="84"/>
      <c r="G54" s="84"/>
      <c r="H54" s="84"/>
      <c r="I54" s="84"/>
      <c r="J54" s="84"/>
      <c r="K54" s="84"/>
      <c r="L54" s="84"/>
      <c r="M54" s="84"/>
      <c r="N54" s="84"/>
      <c r="O54" s="84"/>
      <c r="P54" s="198" t="s">
        <v>376</v>
      </c>
    </row>
    <row r="55" spans="2:16" x14ac:dyDescent="0.35">
      <c r="B55" s="124" t="s">
        <v>322</v>
      </c>
      <c r="C55" s="84"/>
      <c r="D55" s="84"/>
      <c r="E55" s="84"/>
      <c r="F55" s="84"/>
      <c r="G55" s="84"/>
      <c r="H55" s="84"/>
      <c r="I55" s="84"/>
      <c r="J55" s="84"/>
      <c r="K55" s="84"/>
      <c r="L55" s="84"/>
      <c r="M55" s="84"/>
      <c r="N55" s="84"/>
      <c r="O55" s="84"/>
      <c r="P55" s="198" t="s">
        <v>376</v>
      </c>
    </row>
    <row r="56" spans="2:16" x14ac:dyDescent="0.35">
      <c r="B56" s="124" t="s">
        <v>325</v>
      </c>
      <c r="C56" s="84"/>
      <c r="D56" s="84"/>
      <c r="E56" s="84"/>
      <c r="F56" s="84"/>
      <c r="G56" s="84"/>
      <c r="H56" s="84"/>
      <c r="I56" s="84"/>
      <c r="J56" s="84"/>
      <c r="K56" s="84"/>
      <c r="L56" s="84"/>
      <c r="M56" s="84"/>
      <c r="N56" s="84"/>
      <c r="O56" s="84"/>
      <c r="P56" s="198" t="s">
        <v>376</v>
      </c>
    </row>
    <row r="57" spans="2:16" x14ac:dyDescent="0.35">
      <c r="B57" s="128" t="s">
        <v>375</v>
      </c>
      <c r="C57" s="96"/>
      <c r="D57" s="96"/>
      <c r="E57" s="96"/>
      <c r="F57" s="96"/>
      <c r="G57" s="96"/>
      <c r="H57" s="96"/>
      <c r="I57" s="96"/>
      <c r="J57" s="96"/>
      <c r="K57" s="96"/>
      <c r="L57" s="96"/>
      <c r="M57" s="96"/>
      <c r="N57" s="96"/>
      <c r="O57" s="96"/>
      <c r="P57" s="199" t="s">
        <v>376</v>
      </c>
    </row>
    <row r="58" spans="2:16" x14ac:dyDescent="0.35">
      <c r="B58" s="121" t="s">
        <v>398</v>
      </c>
      <c r="C58" s="84"/>
      <c r="D58" s="84"/>
      <c r="E58" s="84"/>
      <c r="F58" s="84"/>
      <c r="G58" s="84"/>
      <c r="H58" s="84"/>
      <c r="I58" s="84"/>
      <c r="J58" s="84"/>
      <c r="K58" s="84"/>
      <c r="L58" s="84"/>
      <c r="M58" s="84"/>
      <c r="N58" s="84"/>
      <c r="O58" s="84"/>
      <c r="P58" s="198" t="s">
        <v>376</v>
      </c>
    </row>
    <row r="59" spans="2:16" x14ac:dyDescent="0.35">
      <c r="B59" s="124" t="s">
        <v>461</v>
      </c>
      <c r="C59" s="84"/>
      <c r="D59" s="84"/>
      <c r="E59" s="84"/>
      <c r="F59" s="84"/>
      <c r="G59" s="84"/>
      <c r="H59" s="84"/>
      <c r="I59" s="84"/>
      <c r="J59" s="84"/>
      <c r="K59" s="84"/>
      <c r="L59" s="84"/>
      <c r="M59" s="84"/>
      <c r="N59" s="84"/>
      <c r="O59" s="84"/>
      <c r="P59" s="198" t="s">
        <v>376</v>
      </c>
    </row>
    <row r="60" spans="2:16" x14ac:dyDescent="0.35">
      <c r="B60" s="124" t="s">
        <v>462</v>
      </c>
      <c r="C60" s="84"/>
      <c r="D60" s="84"/>
      <c r="E60" s="84"/>
      <c r="F60" s="84"/>
      <c r="G60" s="84"/>
      <c r="H60" s="84"/>
      <c r="I60" s="84"/>
      <c r="J60" s="84"/>
      <c r="K60" s="84"/>
      <c r="L60" s="84"/>
      <c r="M60" s="84"/>
      <c r="N60" s="84"/>
      <c r="O60" s="84"/>
      <c r="P60" s="198" t="s">
        <v>376</v>
      </c>
    </row>
    <row r="61" spans="2:16" x14ac:dyDescent="0.35">
      <c r="B61" s="124" t="s">
        <v>463</v>
      </c>
      <c r="C61" s="84"/>
      <c r="D61" s="84"/>
      <c r="E61" s="84"/>
      <c r="F61" s="84"/>
      <c r="G61" s="84"/>
      <c r="H61" s="84"/>
      <c r="I61" s="84"/>
      <c r="J61" s="84"/>
      <c r="K61" s="84"/>
      <c r="L61" s="84"/>
      <c r="M61" s="84"/>
      <c r="N61" s="84"/>
      <c r="O61" s="84"/>
      <c r="P61" s="198" t="s">
        <v>376</v>
      </c>
    </row>
    <row r="62" spans="2:16" x14ac:dyDescent="0.35">
      <c r="B62" s="124" t="s">
        <v>464</v>
      </c>
      <c r="C62" s="84"/>
      <c r="D62" s="84"/>
      <c r="E62" s="84"/>
      <c r="F62" s="84"/>
      <c r="G62" s="84"/>
      <c r="H62" s="84"/>
      <c r="I62" s="84"/>
      <c r="J62" s="84"/>
      <c r="K62" s="84"/>
      <c r="L62" s="84"/>
      <c r="M62" s="84"/>
      <c r="N62" s="84"/>
      <c r="O62" s="84"/>
      <c r="P62" s="198" t="s">
        <v>376</v>
      </c>
    </row>
    <row r="63" spans="2:16" x14ac:dyDescent="0.35">
      <c r="B63" s="124" t="s">
        <v>522</v>
      </c>
      <c r="C63" s="84"/>
      <c r="D63" s="84"/>
      <c r="E63" s="84"/>
      <c r="F63" s="84"/>
      <c r="G63" s="84"/>
      <c r="H63" s="84"/>
      <c r="I63" s="84"/>
      <c r="J63" s="84"/>
      <c r="K63" s="84"/>
      <c r="L63" s="84"/>
      <c r="M63" s="84"/>
      <c r="N63" s="84"/>
      <c r="O63" s="84"/>
      <c r="P63" s="198" t="s">
        <v>376</v>
      </c>
    </row>
    <row r="64" spans="2:16" x14ac:dyDescent="0.35">
      <c r="B64" s="124" t="s">
        <v>460</v>
      </c>
      <c r="C64" s="84"/>
      <c r="D64" s="84"/>
      <c r="E64" s="84"/>
      <c r="F64" s="84"/>
      <c r="G64" s="84"/>
      <c r="H64" s="84"/>
      <c r="I64" s="84"/>
      <c r="J64" s="84"/>
      <c r="K64" s="84"/>
      <c r="L64" s="84"/>
      <c r="M64" s="84"/>
      <c r="N64" s="84"/>
      <c r="O64" s="84"/>
      <c r="P64" s="198" t="s">
        <v>376</v>
      </c>
    </row>
    <row r="65" spans="2:16" x14ac:dyDescent="0.35">
      <c r="B65" s="124" t="s">
        <v>332</v>
      </c>
      <c r="C65" s="84"/>
      <c r="D65" s="84"/>
      <c r="E65" s="84"/>
      <c r="F65" s="84"/>
      <c r="G65" s="84"/>
      <c r="H65" s="84"/>
      <c r="I65" s="84"/>
      <c r="J65" s="84"/>
      <c r="K65" s="84"/>
      <c r="L65" s="84"/>
      <c r="M65" s="84"/>
      <c r="N65" s="84"/>
      <c r="O65" s="84"/>
      <c r="P65" s="198" t="s">
        <v>376</v>
      </c>
    </row>
    <row r="66" spans="2:16" x14ac:dyDescent="0.35">
      <c r="B66" s="121" t="s">
        <v>391</v>
      </c>
      <c r="C66" s="84"/>
      <c r="D66" s="84"/>
      <c r="E66" s="84"/>
      <c r="F66" s="84"/>
      <c r="G66" s="84"/>
      <c r="H66" s="84"/>
      <c r="I66" s="84"/>
      <c r="J66" s="84"/>
      <c r="K66" s="84"/>
      <c r="L66" s="84"/>
      <c r="M66" s="84"/>
      <c r="N66" s="84"/>
      <c r="O66" s="84"/>
      <c r="P66" s="198" t="s">
        <v>376</v>
      </c>
    </row>
    <row r="67" spans="2:16" x14ac:dyDescent="0.35">
      <c r="B67" s="124" t="s">
        <v>333</v>
      </c>
      <c r="C67" s="84"/>
      <c r="D67" s="84"/>
      <c r="E67" s="84"/>
      <c r="F67" s="84"/>
      <c r="G67" s="84"/>
      <c r="H67" s="84"/>
      <c r="I67" s="84"/>
      <c r="J67" s="84"/>
      <c r="K67" s="84"/>
      <c r="L67" s="84"/>
      <c r="M67" s="84"/>
      <c r="N67" s="84"/>
      <c r="O67" s="84"/>
      <c r="P67" s="198" t="s">
        <v>376</v>
      </c>
    </row>
    <row r="68" spans="2:16" x14ac:dyDescent="0.35">
      <c r="B68" s="124" t="s">
        <v>335</v>
      </c>
      <c r="C68" s="84"/>
      <c r="D68" s="84"/>
      <c r="E68" s="84"/>
      <c r="F68" s="84"/>
      <c r="G68" s="84"/>
      <c r="H68" s="84"/>
      <c r="I68" s="84"/>
      <c r="J68" s="84"/>
      <c r="K68" s="84"/>
      <c r="L68" s="84"/>
      <c r="M68" s="84"/>
      <c r="N68" s="84"/>
      <c r="O68" s="84"/>
      <c r="P68" s="198" t="s">
        <v>376</v>
      </c>
    </row>
    <row r="69" spans="2:16" x14ac:dyDescent="0.35">
      <c r="B69" s="124" t="s">
        <v>336</v>
      </c>
      <c r="C69" s="84"/>
      <c r="D69" s="84"/>
      <c r="E69" s="84"/>
      <c r="F69" s="84"/>
      <c r="G69" s="84"/>
      <c r="H69" s="84"/>
      <c r="I69" s="84"/>
      <c r="J69" s="84"/>
      <c r="K69" s="84"/>
      <c r="L69" s="84"/>
      <c r="M69" s="84"/>
      <c r="N69" s="84"/>
      <c r="O69" s="84"/>
      <c r="P69" s="198" t="s">
        <v>376</v>
      </c>
    </row>
    <row r="70" spans="2:16" x14ac:dyDescent="0.35">
      <c r="B70" s="124" t="s">
        <v>509</v>
      </c>
      <c r="C70" s="84"/>
      <c r="D70" s="84"/>
      <c r="E70" s="84"/>
      <c r="F70" s="84"/>
      <c r="G70" s="84"/>
      <c r="H70" s="84"/>
      <c r="I70" s="84"/>
      <c r="J70" s="84"/>
      <c r="K70" s="84"/>
      <c r="L70" s="84"/>
      <c r="M70" s="84"/>
      <c r="N70" s="84"/>
      <c r="O70" s="84"/>
      <c r="P70" s="198" t="s">
        <v>376</v>
      </c>
    </row>
    <row r="71" spans="2:16" x14ac:dyDescent="0.35">
      <c r="B71" s="127" t="s">
        <v>230</v>
      </c>
      <c r="C71" s="96"/>
      <c r="D71" s="96"/>
      <c r="E71" s="96"/>
      <c r="F71" s="96"/>
      <c r="G71" s="96"/>
      <c r="H71" s="96"/>
      <c r="I71" s="96"/>
      <c r="J71" s="96"/>
      <c r="K71" s="96"/>
      <c r="L71" s="96"/>
      <c r="M71" s="96"/>
      <c r="N71" s="96"/>
      <c r="O71" s="96"/>
      <c r="P71" s="199" t="s">
        <v>376</v>
      </c>
    </row>
    <row r="72" spans="2:16" x14ac:dyDescent="0.35">
      <c r="B72" s="121" t="s">
        <v>399</v>
      </c>
      <c r="C72" s="84"/>
      <c r="D72" s="84"/>
      <c r="E72" s="84"/>
      <c r="F72" s="84"/>
      <c r="G72" s="84"/>
      <c r="H72" s="84"/>
      <c r="I72" s="84"/>
      <c r="J72" s="84"/>
      <c r="K72" s="84"/>
      <c r="L72" s="84"/>
      <c r="M72" s="84"/>
      <c r="N72" s="84"/>
      <c r="O72" s="84"/>
      <c r="P72" s="198" t="s">
        <v>376</v>
      </c>
    </row>
    <row r="73" spans="2:16" x14ac:dyDescent="0.35">
      <c r="B73" s="124" t="s">
        <v>465</v>
      </c>
      <c r="C73" s="84"/>
      <c r="D73" s="84"/>
      <c r="E73" s="84"/>
      <c r="F73" s="84"/>
      <c r="G73" s="84"/>
      <c r="H73" s="84"/>
      <c r="I73" s="84"/>
      <c r="J73" s="84"/>
      <c r="K73" s="84"/>
      <c r="L73" s="84"/>
      <c r="M73" s="84"/>
      <c r="N73" s="84"/>
      <c r="O73" s="84"/>
      <c r="P73" s="198" t="s">
        <v>376</v>
      </c>
    </row>
    <row r="74" spans="2:16" x14ac:dyDescent="0.35">
      <c r="B74" s="124" t="s">
        <v>466</v>
      </c>
      <c r="C74" s="84"/>
      <c r="D74" s="84"/>
      <c r="E74" s="84"/>
      <c r="F74" s="84"/>
      <c r="G74" s="84"/>
      <c r="H74" s="84"/>
      <c r="I74" s="84"/>
      <c r="J74" s="84"/>
      <c r="K74" s="84"/>
      <c r="L74" s="84"/>
      <c r="M74" s="84"/>
      <c r="N74" s="84"/>
      <c r="O74" s="84"/>
      <c r="P74" s="198" t="s">
        <v>376</v>
      </c>
    </row>
    <row r="75" spans="2:16" x14ac:dyDescent="0.35">
      <c r="B75" s="124" t="s">
        <v>467</v>
      </c>
      <c r="C75" s="84"/>
      <c r="D75" s="84"/>
      <c r="E75" s="84"/>
      <c r="F75" s="84"/>
      <c r="G75" s="84"/>
      <c r="H75" s="84"/>
      <c r="I75" s="84"/>
      <c r="J75" s="84"/>
      <c r="K75" s="84"/>
      <c r="L75" s="84"/>
      <c r="M75" s="84"/>
      <c r="N75" s="84"/>
      <c r="O75" s="84"/>
      <c r="P75" s="198" t="s">
        <v>376</v>
      </c>
    </row>
    <row r="76" spans="2:16" x14ac:dyDescent="0.35">
      <c r="B76" s="124" t="s">
        <v>468</v>
      </c>
      <c r="C76" s="84"/>
      <c r="D76" s="84"/>
      <c r="E76" s="84"/>
      <c r="F76" s="84"/>
      <c r="G76" s="84"/>
      <c r="H76" s="84"/>
      <c r="I76" s="84"/>
      <c r="J76" s="84"/>
      <c r="K76" s="84"/>
      <c r="L76" s="84"/>
      <c r="M76" s="84"/>
      <c r="N76" s="84"/>
      <c r="O76" s="84"/>
      <c r="P76" s="198" t="s">
        <v>376</v>
      </c>
    </row>
    <row r="77" spans="2:16" x14ac:dyDescent="0.35">
      <c r="B77" s="124" t="s">
        <v>523</v>
      </c>
      <c r="C77" s="84"/>
      <c r="D77" s="84"/>
      <c r="E77" s="84"/>
      <c r="F77" s="84"/>
      <c r="G77" s="84"/>
      <c r="H77" s="84"/>
      <c r="I77" s="84"/>
      <c r="J77" s="84"/>
      <c r="K77" s="84"/>
      <c r="L77" s="84"/>
      <c r="M77" s="84"/>
      <c r="N77" s="84"/>
      <c r="O77" s="84"/>
      <c r="P77" s="198" t="s">
        <v>376</v>
      </c>
    </row>
    <row r="78" spans="2:16" x14ac:dyDescent="0.35">
      <c r="B78" s="124" t="s">
        <v>346</v>
      </c>
      <c r="C78" s="84"/>
      <c r="D78" s="84"/>
      <c r="E78" s="84"/>
      <c r="F78" s="84"/>
      <c r="G78" s="84"/>
      <c r="H78" s="84"/>
      <c r="I78" s="84"/>
      <c r="J78" s="84"/>
      <c r="K78" s="84"/>
      <c r="L78" s="84"/>
      <c r="M78" s="84"/>
      <c r="N78" s="84"/>
      <c r="O78" s="84"/>
      <c r="P78" s="198" t="s">
        <v>376</v>
      </c>
    </row>
    <row r="79" spans="2:16" x14ac:dyDescent="0.35">
      <c r="B79" s="121" t="s">
        <v>392</v>
      </c>
      <c r="C79" s="84"/>
      <c r="D79" s="84"/>
      <c r="E79" s="84"/>
      <c r="F79" s="84"/>
      <c r="G79" s="84"/>
      <c r="H79" s="84"/>
      <c r="I79" s="84"/>
      <c r="J79" s="84"/>
      <c r="K79" s="84"/>
      <c r="L79" s="84"/>
      <c r="M79" s="84"/>
      <c r="N79" s="84"/>
      <c r="O79" s="84"/>
      <c r="P79" s="198" t="s">
        <v>376</v>
      </c>
    </row>
    <row r="80" spans="2:16" x14ac:dyDescent="0.35">
      <c r="B80" s="124" t="s">
        <v>347</v>
      </c>
      <c r="C80" s="84"/>
      <c r="D80" s="84"/>
      <c r="E80" s="84"/>
      <c r="F80" s="84"/>
      <c r="G80" s="84"/>
      <c r="H80" s="84"/>
      <c r="I80" s="84"/>
      <c r="J80" s="84"/>
      <c r="K80" s="84"/>
      <c r="L80" s="84"/>
      <c r="M80" s="84"/>
      <c r="N80" s="84"/>
      <c r="O80" s="84"/>
      <c r="P80" s="198" t="s">
        <v>376</v>
      </c>
    </row>
    <row r="81" spans="2:16" x14ac:dyDescent="0.35">
      <c r="B81" s="124" t="s">
        <v>349</v>
      </c>
      <c r="C81" s="84"/>
      <c r="D81" s="84"/>
      <c r="E81" s="84"/>
      <c r="F81" s="84"/>
      <c r="G81" s="84"/>
      <c r="H81" s="84"/>
      <c r="I81" s="84"/>
      <c r="J81" s="84"/>
      <c r="K81" s="84"/>
      <c r="L81" s="84"/>
      <c r="M81" s="84"/>
      <c r="N81" s="84"/>
      <c r="O81" s="84"/>
      <c r="P81" s="198" t="s">
        <v>376</v>
      </c>
    </row>
    <row r="82" spans="2:16" x14ac:dyDescent="0.35">
      <c r="B82" s="124" t="s">
        <v>350</v>
      </c>
      <c r="C82" s="84"/>
      <c r="D82" s="84"/>
      <c r="E82" s="84"/>
      <c r="F82" s="84"/>
      <c r="G82" s="84"/>
      <c r="H82" s="84"/>
      <c r="I82" s="84"/>
      <c r="J82" s="84"/>
      <c r="K82" s="84"/>
      <c r="L82" s="84"/>
      <c r="M82" s="84"/>
      <c r="N82" s="84"/>
      <c r="O82" s="84"/>
      <c r="P82" s="198" t="s">
        <v>376</v>
      </c>
    </row>
    <row r="83" spans="2:16" x14ac:dyDescent="0.35">
      <c r="B83" s="201" t="s">
        <v>231</v>
      </c>
      <c r="C83" s="96"/>
      <c r="D83" s="96"/>
      <c r="E83" s="96"/>
      <c r="F83" s="96"/>
      <c r="G83" s="96"/>
      <c r="H83" s="96"/>
      <c r="I83" s="96"/>
      <c r="J83" s="96"/>
      <c r="K83" s="96"/>
      <c r="L83" s="96"/>
      <c r="M83" s="96"/>
      <c r="N83" s="96"/>
      <c r="O83" s="96"/>
      <c r="P83" s="199" t="s">
        <v>376</v>
      </c>
    </row>
    <row r="84" spans="2:16" x14ac:dyDescent="0.35">
      <c r="B84" s="121" t="s">
        <v>400</v>
      </c>
      <c r="C84" s="90"/>
      <c r="D84" s="90"/>
      <c r="E84" s="90"/>
      <c r="F84" s="90"/>
      <c r="G84" s="90"/>
      <c r="H84" s="90"/>
      <c r="I84" s="90"/>
      <c r="J84" s="90"/>
      <c r="K84" s="90"/>
      <c r="L84" s="90"/>
      <c r="M84" s="90"/>
      <c r="N84" s="90"/>
      <c r="O84" s="90"/>
      <c r="P84" s="192" t="s">
        <v>376</v>
      </c>
    </row>
    <row r="85" spans="2:16" x14ac:dyDescent="0.35">
      <c r="B85" s="122" t="s">
        <v>469</v>
      </c>
      <c r="C85" s="90"/>
      <c r="D85" s="90"/>
      <c r="E85" s="90"/>
      <c r="F85" s="90"/>
      <c r="G85" s="90"/>
      <c r="H85" s="90"/>
      <c r="I85" s="90"/>
      <c r="J85" s="90"/>
      <c r="K85" s="90"/>
      <c r="L85" s="90"/>
      <c r="M85" s="90"/>
      <c r="N85" s="90"/>
      <c r="O85" s="90"/>
      <c r="P85" s="192" t="s">
        <v>376</v>
      </c>
    </row>
    <row r="86" spans="2:16" x14ac:dyDescent="0.35">
      <c r="B86" s="122" t="s">
        <v>470</v>
      </c>
      <c r="C86" s="90"/>
      <c r="D86" s="90"/>
      <c r="E86" s="90"/>
      <c r="F86" s="90"/>
      <c r="G86" s="90"/>
      <c r="H86" s="90"/>
      <c r="I86" s="90"/>
      <c r="J86" s="90"/>
      <c r="K86" s="90"/>
      <c r="L86" s="90"/>
      <c r="M86" s="90"/>
      <c r="N86" s="90"/>
      <c r="O86" s="90"/>
      <c r="P86" s="192" t="s">
        <v>376</v>
      </c>
    </row>
    <row r="87" spans="2:16" x14ac:dyDescent="0.35">
      <c r="B87" s="122" t="s">
        <v>471</v>
      </c>
      <c r="C87" s="90"/>
      <c r="D87" s="90"/>
      <c r="E87" s="90"/>
      <c r="F87" s="90"/>
      <c r="G87" s="90"/>
      <c r="H87" s="90"/>
      <c r="I87" s="90"/>
      <c r="J87" s="90"/>
      <c r="K87" s="90"/>
      <c r="L87" s="90"/>
      <c r="M87" s="90"/>
      <c r="N87" s="90"/>
      <c r="O87" s="90"/>
      <c r="P87" s="192" t="s">
        <v>376</v>
      </c>
    </row>
    <row r="88" spans="2:16" x14ac:dyDescent="0.35">
      <c r="B88" s="122" t="s">
        <v>472</v>
      </c>
      <c r="C88" s="90"/>
      <c r="D88" s="90"/>
      <c r="E88" s="90"/>
      <c r="F88" s="90"/>
      <c r="G88" s="90"/>
      <c r="H88" s="90"/>
      <c r="I88" s="90"/>
      <c r="J88" s="90"/>
      <c r="K88" s="90"/>
      <c r="L88" s="90"/>
      <c r="M88" s="90"/>
      <c r="N88" s="90"/>
      <c r="O88" s="90"/>
      <c r="P88" s="192" t="s">
        <v>376</v>
      </c>
    </row>
    <row r="89" spans="2:16" x14ac:dyDescent="0.35">
      <c r="B89" s="122" t="s">
        <v>524</v>
      </c>
      <c r="C89" s="90"/>
      <c r="D89" s="90"/>
      <c r="E89" s="90"/>
      <c r="F89" s="90"/>
      <c r="G89" s="90"/>
      <c r="H89" s="90"/>
      <c r="I89" s="90"/>
      <c r="J89" s="90"/>
      <c r="K89" s="90"/>
      <c r="L89" s="90"/>
      <c r="M89" s="90"/>
      <c r="N89" s="90"/>
      <c r="O89" s="90"/>
      <c r="P89" s="192" t="s">
        <v>376</v>
      </c>
    </row>
    <row r="90" spans="2:16" x14ac:dyDescent="0.35">
      <c r="B90" s="122" t="s">
        <v>353</v>
      </c>
      <c r="C90" s="90"/>
      <c r="D90" s="90"/>
      <c r="E90" s="90"/>
      <c r="F90" s="90"/>
      <c r="G90" s="90"/>
      <c r="H90" s="90"/>
      <c r="I90" s="90"/>
      <c r="J90" s="90"/>
      <c r="K90" s="90"/>
      <c r="L90" s="90"/>
      <c r="M90" s="90"/>
      <c r="N90" s="90"/>
      <c r="O90" s="90"/>
      <c r="P90" s="192" t="s">
        <v>376</v>
      </c>
    </row>
    <row r="91" spans="2:16" x14ac:dyDescent="0.35">
      <c r="B91" s="121" t="s">
        <v>393</v>
      </c>
      <c r="C91" s="90"/>
      <c r="D91" s="90"/>
      <c r="E91" s="90"/>
      <c r="F91" s="90"/>
      <c r="G91" s="90"/>
      <c r="H91" s="90"/>
      <c r="I91" s="90"/>
      <c r="J91" s="90"/>
      <c r="K91" s="90"/>
      <c r="L91" s="90"/>
      <c r="M91" s="90"/>
      <c r="N91" s="90"/>
      <c r="O91" s="90"/>
      <c r="P91" s="192" t="s">
        <v>376</v>
      </c>
    </row>
    <row r="92" spans="2:16" x14ac:dyDescent="0.35">
      <c r="B92" s="122" t="s">
        <v>354</v>
      </c>
      <c r="C92" s="90"/>
      <c r="D92" s="90"/>
      <c r="E92" s="90"/>
      <c r="F92" s="90"/>
      <c r="G92" s="90"/>
      <c r="H92" s="90"/>
      <c r="I92" s="90"/>
      <c r="J92" s="90"/>
      <c r="K92" s="90"/>
      <c r="L92" s="90"/>
      <c r="M92" s="90"/>
      <c r="N92" s="90"/>
      <c r="O92" s="90"/>
      <c r="P92" s="192" t="s">
        <v>376</v>
      </c>
    </row>
    <row r="93" spans="2:16" x14ac:dyDescent="0.35">
      <c r="B93" s="122" t="s">
        <v>355</v>
      </c>
      <c r="C93" s="90"/>
      <c r="D93" s="90"/>
      <c r="E93" s="90"/>
      <c r="F93" s="90"/>
      <c r="G93" s="90"/>
      <c r="H93" s="90"/>
      <c r="I93" s="90"/>
      <c r="J93" s="90"/>
      <c r="K93" s="90"/>
      <c r="L93" s="90"/>
      <c r="M93" s="90"/>
      <c r="N93" s="90"/>
      <c r="O93" s="90"/>
      <c r="P93" s="192" t="s">
        <v>376</v>
      </c>
    </row>
    <row r="94" spans="2:16" x14ac:dyDescent="0.35">
      <c r="B94" s="122" t="s">
        <v>356</v>
      </c>
      <c r="C94" s="90"/>
      <c r="D94" s="90"/>
      <c r="E94" s="90"/>
      <c r="F94" s="90"/>
      <c r="G94" s="90"/>
      <c r="H94" s="90"/>
      <c r="I94" s="90"/>
      <c r="J94" s="90"/>
      <c r="K94" s="90"/>
      <c r="L94" s="90"/>
      <c r="M94" s="90"/>
      <c r="N94" s="90"/>
      <c r="O94" s="90"/>
      <c r="P94" s="192" t="s">
        <v>376</v>
      </c>
    </row>
    <row r="95" spans="2:16" x14ac:dyDescent="0.35">
      <c r="B95" s="129" t="s">
        <v>366</v>
      </c>
      <c r="C95" s="99"/>
      <c r="D95" s="99"/>
      <c r="E95" s="99"/>
      <c r="F95" s="99"/>
      <c r="G95" s="99"/>
      <c r="H95" s="99"/>
      <c r="I95" s="99"/>
      <c r="J95" s="99"/>
      <c r="K95" s="99"/>
      <c r="L95" s="99"/>
      <c r="M95" s="99"/>
      <c r="N95" s="99"/>
      <c r="O95" s="99"/>
      <c r="P95" s="197" t="s">
        <v>376</v>
      </c>
    </row>
    <row r="96" spans="2:16" x14ac:dyDescent="0.35">
      <c r="B96" s="121" t="s">
        <v>401</v>
      </c>
      <c r="C96" s="90"/>
      <c r="D96" s="90"/>
      <c r="E96" s="90"/>
      <c r="F96" s="90"/>
      <c r="G96" s="90"/>
      <c r="H96" s="90"/>
      <c r="I96" s="90"/>
      <c r="J96" s="90"/>
      <c r="K96" s="90"/>
      <c r="L96" s="90"/>
      <c r="M96" s="90"/>
      <c r="N96" s="90"/>
      <c r="O96" s="90"/>
      <c r="P96" s="192" t="s">
        <v>376</v>
      </c>
    </row>
    <row r="97" spans="2:16" x14ac:dyDescent="0.35">
      <c r="B97" s="122" t="s">
        <v>473</v>
      </c>
      <c r="C97" s="90"/>
      <c r="D97" s="90"/>
      <c r="E97" s="90"/>
      <c r="F97" s="90"/>
      <c r="G97" s="90"/>
      <c r="H97" s="90"/>
      <c r="I97" s="90"/>
      <c r="J97" s="90"/>
      <c r="K97" s="90"/>
      <c r="L97" s="90"/>
      <c r="M97" s="90"/>
      <c r="N97" s="90"/>
      <c r="O97" s="90"/>
      <c r="P97" s="192" t="s">
        <v>376</v>
      </c>
    </row>
    <row r="98" spans="2:16" x14ac:dyDescent="0.35">
      <c r="B98" s="122" t="s">
        <v>474</v>
      </c>
      <c r="C98" s="90"/>
      <c r="D98" s="90"/>
      <c r="E98" s="90"/>
      <c r="F98" s="90"/>
      <c r="G98" s="90"/>
      <c r="H98" s="90"/>
      <c r="I98" s="90"/>
      <c r="J98" s="90"/>
      <c r="K98" s="90"/>
      <c r="L98" s="90"/>
      <c r="M98" s="90"/>
      <c r="N98" s="90"/>
      <c r="O98" s="90"/>
      <c r="P98" s="192" t="s">
        <v>376</v>
      </c>
    </row>
    <row r="99" spans="2:16" x14ac:dyDescent="0.35">
      <c r="B99" s="122" t="s">
        <v>475</v>
      </c>
      <c r="C99" s="90"/>
      <c r="D99" s="90"/>
      <c r="E99" s="90"/>
      <c r="F99" s="90"/>
      <c r="G99" s="90"/>
      <c r="H99" s="90"/>
      <c r="I99" s="90"/>
      <c r="J99" s="90"/>
      <c r="K99" s="90"/>
      <c r="L99" s="90"/>
      <c r="M99" s="90"/>
      <c r="N99" s="90"/>
      <c r="O99" s="90"/>
      <c r="P99" s="192" t="s">
        <v>376</v>
      </c>
    </row>
    <row r="100" spans="2:16" x14ac:dyDescent="0.35">
      <c r="B100" s="122" t="s">
        <v>476</v>
      </c>
      <c r="C100" s="90"/>
      <c r="D100" s="90"/>
      <c r="E100" s="90"/>
      <c r="F100" s="90"/>
      <c r="G100" s="90"/>
      <c r="H100" s="90"/>
      <c r="I100" s="90"/>
      <c r="J100" s="90"/>
      <c r="K100" s="90"/>
      <c r="L100" s="90"/>
      <c r="M100" s="90"/>
      <c r="N100" s="90"/>
      <c r="O100" s="90"/>
      <c r="P100" s="192" t="s">
        <v>376</v>
      </c>
    </row>
    <row r="101" spans="2:16" x14ac:dyDescent="0.35">
      <c r="B101" s="122" t="s">
        <v>525</v>
      </c>
      <c r="C101" s="90"/>
      <c r="D101" s="90"/>
      <c r="E101" s="90"/>
      <c r="F101" s="90"/>
      <c r="G101" s="90"/>
      <c r="H101" s="90"/>
      <c r="I101" s="90"/>
      <c r="J101" s="90"/>
      <c r="K101" s="90"/>
      <c r="L101" s="90"/>
      <c r="M101" s="90"/>
      <c r="N101" s="90"/>
      <c r="O101" s="90"/>
      <c r="P101" s="192" t="s">
        <v>376</v>
      </c>
    </row>
    <row r="102" spans="2:16" x14ac:dyDescent="0.35">
      <c r="B102" s="122" t="s">
        <v>360</v>
      </c>
      <c r="C102" s="90"/>
      <c r="D102" s="90"/>
      <c r="E102" s="90"/>
      <c r="F102" s="90"/>
      <c r="G102" s="90"/>
      <c r="H102" s="90"/>
      <c r="I102" s="90"/>
      <c r="J102" s="90"/>
      <c r="K102" s="90"/>
      <c r="L102" s="90"/>
      <c r="M102" s="90"/>
      <c r="N102" s="90"/>
      <c r="O102" s="90"/>
      <c r="P102" s="192" t="s">
        <v>376</v>
      </c>
    </row>
    <row r="103" spans="2:16" x14ac:dyDescent="0.35">
      <c r="B103" s="121" t="s">
        <v>394</v>
      </c>
      <c r="C103" s="90"/>
      <c r="D103" s="90"/>
      <c r="E103" s="90"/>
      <c r="F103" s="90"/>
      <c r="G103" s="90"/>
      <c r="H103" s="90"/>
      <c r="I103" s="90"/>
      <c r="J103" s="90"/>
      <c r="K103" s="90"/>
      <c r="L103" s="90"/>
      <c r="M103" s="90"/>
      <c r="N103" s="90"/>
      <c r="O103" s="90"/>
      <c r="P103" s="192" t="s">
        <v>376</v>
      </c>
    </row>
    <row r="104" spans="2:16" x14ac:dyDescent="0.35">
      <c r="B104" s="122" t="s">
        <v>361</v>
      </c>
      <c r="C104" s="90"/>
      <c r="D104" s="90"/>
      <c r="E104" s="90"/>
      <c r="F104" s="90"/>
      <c r="G104" s="90"/>
      <c r="H104" s="90"/>
      <c r="I104" s="90"/>
      <c r="J104" s="90"/>
      <c r="K104" s="90"/>
      <c r="L104" s="90"/>
      <c r="M104" s="90"/>
      <c r="N104" s="90"/>
      <c r="O104" s="90"/>
      <c r="P104" s="192" t="s">
        <v>376</v>
      </c>
    </row>
    <row r="105" spans="2:16" x14ac:dyDescent="0.35">
      <c r="B105" s="122" t="s">
        <v>363</v>
      </c>
      <c r="C105" s="90"/>
      <c r="D105" s="90"/>
      <c r="E105" s="90"/>
      <c r="F105" s="90"/>
      <c r="G105" s="90"/>
      <c r="H105" s="90"/>
      <c r="I105" s="90"/>
      <c r="J105" s="90"/>
      <c r="K105" s="90"/>
      <c r="L105" s="90"/>
      <c r="M105" s="90"/>
      <c r="N105" s="90"/>
      <c r="O105" s="90"/>
      <c r="P105" s="192" t="s">
        <v>376</v>
      </c>
    </row>
    <row r="106" spans="2:16" x14ac:dyDescent="0.35">
      <c r="B106" s="122" t="s">
        <v>364</v>
      </c>
      <c r="C106" s="90"/>
      <c r="D106" s="90"/>
      <c r="E106" s="90"/>
      <c r="F106" s="90"/>
      <c r="G106" s="90"/>
      <c r="H106" s="90"/>
      <c r="I106" s="90"/>
      <c r="J106" s="90"/>
      <c r="K106" s="90"/>
      <c r="L106" s="90"/>
      <c r="M106" s="90"/>
      <c r="N106" s="90"/>
      <c r="O106" s="90"/>
      <c r="P106" s="192" t="s">
        <v>376</v>
      </c>
    </row>
    <row r="107" spans="2:16" x14ac:dyDescent="0.35">
      <c r="P107" s="194"/>
    </row>
    <row r="108" spans="2:16" ht="19.5" thickBot="1" x14ac:dyDescent="0.4">
      <c r="B108" s="93" t="s">
        <v>143</v>
      </c>
      <c r="C108" s="79"/>
      <c r="D108" s="79"/>
      <c r="E108" s="79"/>
      <c r="F108" s="80"/>
      <c r="G108" s="79"/>
      <c r="H108" s="94"/>
      <c r="I108" s="94"/>
      <c r="J108" s="94"/>
      <c r="K108" s="94"/>
      <c r="L108" s="94"/>
      <c r="M108" s="94"/>
      <c r="N108" s="94"/>
      <c r="O108" s="125"/>
      <c r="P108" s="195" t="s">
        <v>376</v>
      </c>
    </row>
    <row r="109" spans="2:16" ht="18.75" thickTop="1" x14ac:dyDescent="0.35">
      <c r="B109" s="176" t="s">
        <v>427</v>
      </c>
      <c r="C109" s="96"/>
      <c r="D109" s="96"/>
      <c r="E109" s="96"/>
      <c r="F109" s="96"/>
      <c r="G109" s="96"/>
      <c r="H109" s="96"/>
      <c r="I109" s="96"/>
      <c r="J109" s="96"/>
      <c r="K109" s="96"/>
      <c r="L109" s="96"/>
      <c r="M109" s="96"/>
      <c r="N109" s="96"/>
      <c r="O109" s="96"/>
      <c r="P109" s="199" t="s">
        <v>376</v>
      </c>
    </row>
    <row r="110" spans="2:16" x14ac:dyDescent="0.35">
      <c r="B110" s="121" t="s">
        <v>402</v>
      </c>
      <c r="C110" s="90"/>
      <c r="D110" s="90"/>
      <c r="E110" s="90"/>
      <c r="F110" s="90"/>
      <c r="G110" s="90"/>
      <c r="H110" s="90"/>
      <c r="I110" s="90"/>
      <c r="J110" s="90"/>
      <c r="K110" s="90"/>
      <c r="L110" s="90"/>
      <c r="M110" s="90"/>
      <c r="N110" s="90"/>
      <c r="O110" s="90"/>
      <c r="P110" s="192" t="s">
        <v>376</v>
      </c>
    </row>
    <row r="111" spans="2:16" x14ac:dyDescent="0.35">
      <c r="B111" s="122" t="s">
        <v>433</v>
      </c>
      <c r="C111" s="90"/>
      <c r="D111" s="90"/>
      <c r="E111" s="90"/>
      <c r="F111" s="90"/>
      <c r="G111" s="90"/>
      <c r="H111" s="90"/>
      <c r="I111" s="90"/>
      <c r="J111" s="90"/>
      <c r="K111" s="90"/>
      <c r="L111" s="90"/>
      <c r="M111" s="90"/>
      <c r="N111" s="90"/>
      <c r="O111" s="90"/>
      <c r="P111" s="192" t="s">
        <v>376</v>
      </c>
    </row>
    <row r="112" spans="2:16" x14ac:dyDescent="0.35">
      <c r="B112" s="123" t="s">
        <v>430</v>
      </c>
      <c r="C112" s="90"/>
      <c r="D112" s="90"/>
      <c r="E112" s="90"/>
      <c r="F112" s="90"/>
      <c r="G112" s="90"/>
      <c r="H112" s="90"/>
      <c r="I112" s="90"/>
      <c r="J112" s="90"/>
      <c r="K112" s="90"/>
      <c r="L112" s="90"/>
      <c r="M112" s="90"/>
      <c r="N112" s="90"/>
      <c r="O112" s="90"/>
      <c r="P112" s="192" t="s">
        <v>376</v>
      </c>
    </row>
    <row r="113" spans="2:16" x14ac:dyDescent="0.35">
      <c r="B113" s="122" t="s">
        <v>434</v>
      </c>
      <c r="C113" s="90"/>
      <c r="D113" s="90"/>
      <c r="E113" s="90"/>
      <c r="F113" s="90"/>
      <c r="G113" s="90"/>
      <c r="H113" s="90"/>
      <c r="I113" s="90"/>
      <c r="J113" s="90"/>
      <c r="K113" s="90"/>
      <c r="L113" s="90"/>
      <c r="M113" s="90"/>
      <c r="N113" s="90"/>
      <c r="O113" s="90"/>
      <c r="P113" s="192" t="s">
        <v>376</v>
      </c>
    </row>
    <row r="114" spans="2:16" x14ac:dyDescent="0.35">
      <c r="B114" s="123" t="s">
        <v>409</v>
      </c>
      <c r="C114" s="90"/>
      <c r="D114" s="90"/>
      <c r="E114" s="90"/>
      <c r="F114" s="90"/>
      <c r="G114" s="90"/>
      <c r="H114" s="90"/>
      <c r="I114" s="90"/>
      <c r="J114" s="90"/>
      <c r="K114" s="90"/>
      <c r="L114" s="90"/>
      <c r="M114" s="90"/>
      <c r="N114" s="90"/>
      <c r="O114" s="90"/>
      <c r="P114" s="192" t="s">
        <v>376</v>
      </c>
    </row>
    <row r="115" spans="2:16" x14ac:dyDescent="0.35">
      <c r="B115" s="123" t="s">
        <v>431</v>
      </c>
      <c r="C115" s="90"/>
      <c r="D115" s="90"/>
      <c r="E115" s="90"/>
      <c r="F115" s="90"/>
      <c r="G115" s="90"/>
      <c r="H115" s="90"/>
      <c r="I115" s="90"/>
      <c r="J115" s="90"/>
      <c r="K115" s="90"/>
      <c r="L115" s="90"/>
      <c r="M115" s="90"/>
      <c r="N115" s="90"/>
      <c r="O115" s="90"/>
      <c r="P115" s="192" t="s">
        <v>376</v>
      </c>
    </row>
    <row r="116" spans="2:16" x14ac:dyDescent="0.35">
      <c r="B116" s="123" t="s">
        <v>432</v>
      </c>
      <c r="C116" s="90"/>
      <c r="D116" s="90"/>
      <c r="E116" s="90"/>
      <c r="F116" s="90"/>
      <c r="G116" s="90"/>
      <c r="H116" s="90"/>
      <c r="I116" s="90"/>
      <c r="J116" s="90"/>
      <c r="K116" s="90"/>
      <c r="L116" s="90"/>
      <c r="M116" s="90"/>
      <c r="N116" s="90"/>
      <c r="O116" s="90"/>
      <c r="P116" s="192" t="s">
        <v>376</v>
      </c>
    </row>
    <row r="117" spans="2:16" x14ac:dyDescent="0.35">
      <c r="B117" s="122" t="s">
        <v>435</v>
      </c>
      <c r="C117" s="90"/>
      <c r="D117" s="90"/>
      <c r="E117" s="90"/>
      <c r="F117" s="90"/>
      <c r="G117" s="90"/>
      <c r="H117" s="90"/>
      <c r="I117" s="90"/>
      <c r="J117" s="90"/>
      <c r="K117" s="90"/>
      <c r="L117" s="90"/>
      <c r="M117" s="90"/>
      <c r="N117" s="90"/>
      <c r="O117" s="90"/>
      <c r="P117" s="192" t="s">
        <v>376</v>
      </c>
    </row>
    <row r="118" spans="2:16" x14ac:dyDescent="0.35">
      <c r="B118" s="123" t="s">
        <v>415</v>
      </c>
      <c r="C118" s="90"/>
      <c r="D118" s="90"/>
      <c r="E118" s="90"/>
      <c r="F118" s="90"/>
      <c r="G118" s="90"/>
      <c r="H118" s="90"/>
      <c r="I118" s="90"/>
      <c r="J118" s="90"/>
      <c r="K118" s="90"/>
      <c r="L118" s="90"/>
      <c r="M118" s="90"/>
      <c r="N118" s="90"/>
      <c r="O118" s="90"/>
      <c r="P118" s="192" t="s">
        <v>376</v>
      </c>
    </row>
    <row r="119" spans="2:16" x14ac:dyDescent="0.35">
      <c r="B119" s="121" t="s">
        <v>416</v>
      </c>
      <c r="C119" s="90"/>
      <c r="D119" s="90"/>
      <c r="E119" s="90"/>
      <c r="F119" s="90"/>
      <c r="G119" s="90"/>
      <c r="H119" s="90"/>
      <c r="I119" s="90"/>
      <c r="J119" s="90"/>
      <c r="K119" s="90"/>
      <c r="L119" s="90"/>
      <c r="M119" s="90"/>
      <c r="N119" s="90"/>
      <c r="O119" s="90"/>
      <c r="P119" s="192" t="s">
        <v>376</v>
      </c>
    </row>
    <row r="120" spans="2:16" x14ac:dyDescent="0.35">
      <c r="B120" s="122" t="s">
        <v>436</v>
      </c>
      <c r="C120" s="90"/>
      <c r="D120" s="90"/>
      <c r="E120" s="90"/>
      <c r="F120" s="90"/>
      <c r="G120" s="90"/>
      <c r="H120" s="90"/>
      <c r="I120" s="90"/>
      <c r="J120" s="90"/>
      <c r="K120" s="90"/>
      <c r="L120" s="90"/>
      <c r="M120" s="90"/>
      <c r="N120" s="90"/>
      <c r="O120" s="90"/>
      <c r="P120" s="192" t="s">
        <v>376</v>
      </c>
    </row>
    <row r="121" spans="2:16" x14ac:dyDescent="0.35">
      <c r="B121" s="123" t="s">
        <v>615</v>
      </c>
      <c r="C121" s="90"/>
      <c r="D121" s="90"/>
      <c r="E121" s="90"/>
      <c r="F121" s="90"/>
      <c r="G121" s="90"/>
      <c r="H121" s="90"/>
      <c r="I121" s="90"/>
      <c r="J121" s="90"/>
      <c r="K121" s="90"/>
      <c r="L121" s="90"/>
      <c r="M121" s="90"/>
      <c r="N121" s="90"/>
      <c r="O121" s="90"/>
      <c r="P121" s="192" t="s">
        <v>376</v>
      </c>
    </row>
    <row r="122" spans="2:16" x14ac:dyDescent="0.35">
      <c r="B122" s="123" t="s">
        <v>616</v>
      </c>
      <c r="C122" s="90"/>
      <c r="D122" s="90"/>
      <c r="E122" s="90"/>
      <c r="F122" s="90"/>
      <c r="G122" s="90"/>
      <c r="H122" s="90"/>
      <c r="I122" s="90"/>
      <c r="J122" s="90"/>
      <c r="K122" s="90"/>
      <c r="L122" s="90"/>
      <c r="M122" s="90"/>
      <c r="N122" s="90"/>
      <c r="O122" s="90"/>
      <c r="P122" s="192" t="s">
        <v>376</v>
      </c>
    </row>
    <row r="123" spans="2:16" x14ac:dyDescent="0.35">
      <c r="B123" s="123" t="s">
        <v>617</v>
      </c>
      <c r="C123" s="90"/>
      <c r="D123" s="90"/>
      <c r="E123" s="90"/>
      <c r="F123" s="90"/>
      <c r="G123" s="90"/>
      <c r="H123" s="90"/>
      <c r="I123" s="90"/>
      <c r="J123" s="90"/>
      <c r="K123" s="90"/>
      <c r="L123" s="90"/>
      <c r="M123" s="90"/>
      <c r="N123" s="90"/>
      <c r="O123" s="90"/>
      <c r="P123" s="192" t="s">
        <v>376</v>
      </c>
    </row>
    <row r="124" spans="2:16" x14ac:dyDescent="0.35">
      <c r="B124" s="126" t="s">
        <v>428</v>
      </c>
      <c r="C124" s="99"/>
      <c r="D124" s="99"/>
      <c r="E124" s="99"/>
      <c r="F124" s="99"/>
      <c r="G124" s="99"/>
      <c r="H124" s="99"/>
      <c r="I124" s="99"/>
      <c r="J124" s="99"/>
      <c r="K124" s="99"/>
      <c r="L124" s="99"/>
      <c r="M124" s="99"/>
      <c r="N124" s="99"/>
      <c r="O124" s="99"/>
      <c r="P124" s="197" t="s">
        <v>376</v>
      </c>
    </row>
    <row r="125" spans="2:16" x14ac:dyDescent="0.35">
      <c r="B125" s="122" t="s">
        <v>437</v>
      </c>
      <c r="C125" s="90"/>
      <c r="D125" s="90"/>
      <c r="E125" s="90"/>
      <c r="F125" s="90"/>
      <c r="G125" s="90"/>
      <c r="H125" s="90"/>
      <c r="I125" s="90"/>
      <c r="J125" s="90"/>
      <c r="K125" s="90"/>
      <c r="L125" s="90"/>
      <c r="M125" s="90"/>
      <c r="N125" s="90"/>
      <c r="O125" s="90"/>
      <c r="P125" s="192" t="s">
        <v>376</v>
      </c>
    </row>
    <row r="126" spans="2:16" x14ac:dyDescent="0.35">
      <c r="B126" s="123" t="s">
        <v>421</v>
      </c>
      <c r="C126" s="90"/>
      <c r="D126" s="90"/>
      <c r="E126" s="90"/>
      <c r="F126" s="90"/>
      <c r="G126" s="90"/>
      <c r="H126" s="90"/>
      <c r="I126" s="90"/>
      <c r="J126" s="90"/>
      <c r="K126" s="90"/>
      <c r="L126" s="90"/>
      <c r="M126" s="90"/>
      <c r="N126" s="90"/>
      <c r="O126" s="90"/>
      <c r="P126" s="192" t="s">
        <v>376</v>
      </c>
    </row>
    <row r="127" spans="2:16" x14ac:dyDescent="0.35">
      <c r="B127" s="122" t="s">
        <v>438</v>
      </c>
      <c r="C127" s="90"/>
      <c r="D127" s="90"/>
      <c r="E127" s="90"/>
      <c r="F127" s="90"/>
      <c r="G127" s="90"/>
      <c r="H127" s="90"/>
      <c r="I127" s="90"/>
      <c r="J127" s="90"/>
      <c r="K127" s="90"/>
      <c r="L127" s="90"/>
      <c r="M127" s="90"/>
      <c r="N127" s="90"/>
      <c r="O127" s="90"/>
      <c r="P127" s="192" t="s">
        <v>376</v>
      </c>
    </row>
    <row r="128" spans="2:16" x14ac:dyDescent="0.35">
      <c r="B128" s="123" t="s">
        <v>440</v>
      </c>
      <c r="C128" s="90"/>
      <c r="D128" s="90"/>
      <c r="E128" s="90"/>
      <c r="F128" s="90"/>
      <c r="G128" s="90"/>
      <c r="H128" s="90"/>
      <c r="I128" s="90"/>
      <c r="J128" s="90"/>
      <c r="K128" s="90"/>
      <c r="L128" s="90"/>
      <c r="M128" s="90"/>
      <c r="N128" s="90"/>
      <c r="O128" s="90"/>
      <c r="P128" s="192" t="s">
        <v>376</v>
      </c>
    </row>
    <row r="129" spans="2:16" x14ac:dyDescent="0.35">
      <c r="B129" s="122" t="s">
        <v>439</v>
      </c>
      <c r="C129" s="90"/>
      <c r="D129" s="90"/>
      <c r="E129" s="90"/>
      <c r="F129" s="90"/>
      <c r="G129" s="90"/>
      <c r="H129" s="90"/>
      <c r="I129" s="90"/>
      <c r="J129" s="90"/>
      <c r="K129" s="90"/>
      <c r="L129" s="90"/>
      <c r="M129" s="90"/>
      <c r="N129" s="90"/>
      <c r="O129" s="90"/>
      <c r="P129" s="192" t="s">
        <v>376</v>
      </c>
    </row>
    <row r="130" spans="2:16" x14ac:dyDescent="0.35">
      <c r="B130" s="123" t="s">
        <v>441</v>
      </c>
      <c r="C130" s="90"/>
      <c r="D130" s="90"/>
      <c r="E130" s="90"/>
      <c r="F130" s="90"/>
      <c r="G130" s="90"/>
      <c r="H130" s="90"/>
      <c r="I130" s="90"/>
      <c r="J130" s="90"/>
      <c r="K130" s="90"/>
      <c r="L130" s="90"/>
      <c r="M130" s="90"/>
      <c r="N130" s="90"/>
      <c r="O130" s="90"/>
      <c r="P130" s="192" t="s">
        <v>376</v>
      </c>
    </row>
    <row r="131" spans="2:16" x14ac:dyDescent="0.35">
      <c r="B131" s="123" t="s">
        <v>442</v>
      </c>
      <c r="C131" s="90"/>
      <c r="D131" s="90"/>
      <c r="E131" s="90"/>
      <c r="F131" s="90"/>
      <c r="G131" s="90"/>
      <c r="H131" s="90"/>
      <c r="I131" s="90"/>
      <c r="J131" s="90"/>
      <c r="K131" s="90"/>
      <c r="L131" s="90"/>
      <c r="M131" s="90"/>
      <c r="N131" s="90"/>
      <c r="O131" s="90"/>
      <c r="P131" s="192" t="s">
        <v>376</v>
      </c>
    </row>
    <row r="132" spans="2:16" x14ac:dyDescent="0.35">
      <c r="B132" s="122" t="s">
        <v>727</v>
      </c>
      <c r="C132" s="90"/>
      <c r="D132" s="90"/>
      <c r="E132" s="90"/>
      <c r="F132" s="90"/>
      <c r="G132" s="90"/>
      <c r="H132" s="90"/>
      <c r="I132" s="90"/>
      <c r="J132" s="90"/>
      <c r="K132" s="90"/>
      <c r="L132" s="90"/>
      <c r="M132" s="90"/>
      <c r="N132" s="90"/>
      <c r="O132" s="90"/>
      <c r="P132" s="192" t="s">
        <v>376</v>
      </c>
    </row>
    <row r="133" spans="2:16" x14ac:dyDescent="0.35">
      <c r="B133" s="123" t="s">
        <v>728</v>
      </c>
      <c r="C133" s="90"/>
      <c r="D133" s="90"/>
      <c r="E133" s="90"/>
      <c r="F133" s="90"/>
      <c r="G133" s="90"/>
      <c r="H133" s="90"/>
      <c r="I133" s="90"/>
      <c r="J133" s="90"/>
      <c r="K133" s="90"/>
      <c r="L133" s="90"/>
      <c r="M133" s="90"/>
      <c r="N133" s="90"/>
      <c r="O133" s="90"/>
      <c r="P133" s="192" t="s">
        <v>376</v>
      </c>
    </row>
    <row r="134" spans="2:16" x14ac:dyDescent="0.35">
      <c r="B134" s="123" t="s">
        <v>729</v>
      </c>
      <c r="C134" s="90"/>
      <c r="D134" s="90"/>
      <c r="E134" s="90"/>
      <c r="F134" s="90"/>
      <c r="G134" s="90"/>
      <c r="H134" s="90"/>
      <c r="I134" s="90"/>
      <c r="J134" s="90"/>
      <c r="K134" s="90"/>
      <c r="L134" s="90"/>
      <c r="M134" s="90"/>
      <c r="N134" s="90"/>
      <c r="O134" s="90"/>
      <c r="P134" s="192" t="s">
        <v>376</v>
      </c>
    </row>
    <row r="135" spans="2:16" x14ac:dyDescent="0.35">
      <c r="P135" s="194"/>
    </row>
    <row r="136" spans="2:16" ht="19.5" thickBot="1" x14ac:dyDescent="0.4">
      <c r="B136" s="93" t="s">
        <v>636</v>
      </c>
      <c r="C136" s="79"/>
      <c r="D136" s="79"/>
      <c r="E136" s="79"/>
      <c r="F136" s="80"/>
      <c r="G136" s="79"/>
      <c r="H136" s="94"/>
      <c r="I136" s="94"/>
      <c r="J136" s="94"/>
      <c r="K136" s="94"/>
      <c r="L136" s="94"/>
      <c r="M136" s="94"/>
      <c r="N136" s="94"/>
      <c r="O136" s="94"/>
      <c r="P136" s="195" t="s">
        <v>376</v>
      </c>
    </row>
    <row r="137" spans="2:16" ht="18.75" thickTop="1" x14ac:dyDescent="0.35">
      <c r="P137" s="194"/>
    </row>
  </sheetData>
  <sheetProtection algorithmName="SHA-512" hashValue="+a7OiC0xPKSk/a3jTFmq0vS9yxeALr175ubJzdATsCI4PFmYJ78HqnDyX1u0fnQJEtBsGh6jI7s9Oifm+xQk8g==" saltValue="ZCKpbXsXg9wAocO2fwz4Rg==" spinCount="100000" sheet="1" objects="1" scenarios="1"/>
  <hyperlinks>
    <hyperlink ref="P108" location="'4. Riscos e Oportunidades'!A1" display="Acessar" xr:uid="{7FD08A2F-5014-4029-ABB3-37DF631BBA51}"/>
    <hyperlink ref="P7" location="'2. Introdução'!A1" display="Acessar" xr:uid="{2DFA6577-8347-42E5-B5A2-367AE7B7F7F1}"/>
    <hyperlink ref="P12" location="'3. Indicadores Quantitativos'!A1" display="Acessar" xr:uid="{74FCB575-4AC5-41C1-B357-7B595BFE7D10}"/>
    <hyperlink ref="P15" location="'3. Indicadores Quantitativos'!A10" display="Acessar" xr:uid="{9715B871-49C8-45BE-91CA-ECF81A3B5AA3}"/>
    <hyperlink ref="P16" location="'3. Indicadores Quantitativos'!A23" display="Acessar" xr:uid="{1025E613-95D1-410E-B475-4C760DE86A73}"/>
    <hyperlink ref="P17" location="'3. Indicadores Quantitativos'!A72" display="Acessar" xr:uid="{5AAE9E44-0D30-4A4E-B574-6C87380B4E98}"/>
    <hyperlink ref="P18" location="'3. Indicadores Quantitativos'!A84" display="Acessar" xr:uid="{F191C9F5-4237-4321-BB4B-30B51C7319B0}"/>
    <hyperlink ref="P19" location="'3. Indicadores Quantitativos'!A97" display="Acessar" xr:uid="{02E0DE86-056C-4B84-A46D-CDDC583C4674}"/>
    <hyperlink ref="P20" location="'3. Indicadores Quantitativos'!A117" display="Acessar" xr:uid="{FCC05F86-796F-4D8D-8B7C-EBDF4EFC9A85}"/>
    <hyperlink ref="P21" location="'3. Indicadores Quantitativos'!A155" display="Acessar" xr:uid="{EF74D1CB-6893-4E86-8FF4-F76CD125457D}"/>
    <hyperlink ref="P22" location="'3. Indicadores Quantitativos'!A176" display="Acessar" xr:uid="{22B1A0CB-A21F-4BD0-AE3F-DAE8544C2AF4}"/>
    <hyperlink ref="P24" location="'3. Indicadores Quantitativos'!A190" display="Acessar" xr:uid="{DF5DB324-1AD0-42DA-A1E3-E18D27856239}"/>
    <hyperlink ref="P25" location="'3. Indicadores Quantitativos'!A233" display="Acessar" xr:uid="{358D5BB3-00EB-472D-94D1-079942F50D58}"/>
    <hyperlink ref="P26" location="'3. Indicadores Quantitativos'!A250" display="Acessar" xr:uid="{C2DC0C30-6BE5-4459-A577-CE155969EE01}"/>
    <hyperlink ref="P27" location="'3. Indicadores Quantitativos'!A259" display="Acessar" xr:uid="{A473DB0C-A886-4A38-B6A9-2F85B930E790}"/>
    <hyperlink ref="P14" location="'3. Indicadores Quantitativos'!A10" display="Acessar" xr:uid="{7521CA3A-868D-4BB9-A5DB-1EA3CC50F3EC}"/>
    <hyperlink ref="P23" location="'3. Indicadores Quantitativos'!A190" display="Acessar" xr:uid="{43C0E4E6-F4DE-42AE-A3AE-03FC27A37029}"/>
    <hyperlink ref="P13" location="'3. Indicadores Quantitativos'!A5" display="Acessar" xr:uid="{097C5DEC-7CEB-4C43-8A9F-FD59CFC9568A}"/>
    <hyperlink ref="P28" location="'3. Indicadores Quantitativos'!A277" display="Acessar" xr:uid="{D27B13D7-248E-4492-88E2-9FCBED46996A}"/>
    <hyperlink ref="P29" location="'3. Indicadores Quantitativos'!A281" display="Acessar" xr:uid="{E2F60BE8-BBD6-491D-BB09-4D7BB84E8672}"/>
    <hyperlink ref="P8" location="'2. Introdução'!A1" display="Acessar" xr:uid="{B40C2F8E-53C5-4D2E-A113-8EDA351ABE6C}"/>
    <hyperlink ref="P9" location="'2. Introdução'!A36" display="Acessar" xr:uid="{B342144C-FE11-480A-87B9-C8E2B8E79085}"/>
    <hyperlink ref="P10" location="'2. Introdução'!A52" display="Acessar" xr:uid="{78695CF8-AF41-44B2-952A-61FD086D2E8A}"/>
    <hyperlink ref="P136" location="'5. Comparativo Metodológico'!A1" display="Acessar" xr:uid="{12E7E183-C6DD-45B5-864C-529974C6BF4D}"/>
    <hyperlink ref="P30" location="'3. Indicadores Quantitativos'!A281" display="Acessar" xr:uid="{46765D1E-1FC8-4220-83AB-BD3350B23627}"/>
    <hyperlink ref="P31" location="'3. Indicadores Quantitativos'!A291" display="Acessar" xr:uid="{B6D95A79-009D-4C23-85DA-A89F73927A62}"/>
    <hyperlink ref="P32" location="'3. Indicadores Quantitativos'!A319" display="Acessar" xr:uid="{ED202AAB-DD51-4F2E-A656-19341EBCF8FD}"/>
    <hyperlink ref="P33" location="'3. Indicadores Quantitativos'!A340" display="Acessar" xr:uid="{2C2BF00F-A104-4E84-AE80-43E12058B492}"/>
    <hyperlink ref="P34" location="'3. Indicadores Quantitativos'!A353" display="Acessar" xr:uid="{64E392A4-C5F2-4070-8CA4-D4A2349D7A07}"/>
    <hyperlink ref="P35" location="'3. Indicadores Quantitativos'!A366" display="Acessar" xr:uid="{53DF78D6-E795-4DE9-B7C9-020947149CBA}"/>
    <hyperlink ref="P36" location="'3. Indicadores Quantitativos'!A378" display="Acessar" xr:uid="{89DBA92A-E4D6-4988-BA16-3E70EE085E3D}"/>
    <hyperlink ref="P37" location="'3. Indicadores Quantitativos'!A390" display="Acessar" xr:uid="{2A999C63-C4FE-40DB-843C-AB72980DF9A4}"/>
    <hyperlink ref="P38" location="'3. Indicadores Quantitativos'!A396" display="Acessar" xr:uid="{01B127BC-4D1F-4977-A9F9-33BC76F11C23}"/>
    <hyperlink ref="P39" location="'3. Indicadores Quantitativos'!A400" display="Acessar" xr:uid="{5D91191F-8F26-4B8A-897C-92D1F25C1D53}"/>
    <hyperlink ref="P40" location="'3. Indicadores Quantitativos'!A432" display="Acessar" xr:uid="{6616E810-C0C0-4086-A725-F01D1B7F80E2}"/>
    <hyperlink ref="P41" location="'3. Indicadores Quantitativos'!A453" display="Acessar" xr:uid="{95FDE5B5-C5A9-4F91-B811-A4D20BFC8252}"/>
    <hyperlink ref="P42" location="'3. Indicadores Quantitativos'!A463" display="Acessar" xr:uid="{C91B17FC-B5B9-4DC3-8BA5-B3AA49EA776B}"/>
    <hyperlink ref="P43" location="'3. Indicadores Quantitativos'!A472" display="Acessar" xr:uid="{C2390625-344E-405B-82AD-AD8476B525E9}"/>
    <hyperlink ref="P44" location="'3. Indicadores Quantitativos'!A472" display="Acessar" xr:uid="{58C9E146-A98D-4235-A5A7-00317DF53CBE}"/>
    <hyperlink ref="P45" location="'3. Indicadores Quantitativos'!A477" display="Acessar" xr:uid="{F7EEFBBE-6B7C-4019-81BF-6F900779FD1F}"/>
    <hyperlink ref="P46" location="'3. Indicadores Quantitativos'!A490" display="Acessar" xr:uid="{A1EBB243-91A8-4350-A0D7-5E8E2A7885E4}"/>
    <hyperlink ref="P47" location="'3. Indicadores Quantitativos'!A520" display="Acessar" xr:uid="{BF12E1C0-C608-4B3D-A0D4-94FEFFA1D9D8}"/>
    <hyperlink ref="P48" location="'3. Indicadores Quantitativos'!A541" display="Acessar" xr:uid="{38034F7B-5F4C-4F27-9834-F6C86AD76760}"/>
    <hyperlink ref="P49" location="'3. Indicadores Quantitativos'!A554" display="Acessar" xr:uid="{07184B1A-658E-42BF-B7F5-FB96733A5834}"/>
    <hyperlink ref="P50" location="'3. Indicadores Quantitativos'!A567" display="Acessar" xr:uid="{1D50935E-C0C4-4753-AE9E-765CE6CE63E8}"/>
    <hyperlink ref="P51" location="'3. Indicadores Quantitativos'!A587" display="Acessar" xr:uid="{E735ECE0-9DDB-4B95-834E-045282386BE5}"/>
    <hyperlink ref="P52" location="'3. Indicadores Quantitativos'!A594" display="Acessar" xr:uid="{5E02675C-4704-4253-9AE2-F9C4A48E0178}"/>
    <hyperlink ref="P53" location="'3. Indicadores Quantitativos'!A599" display="Acessar" xr:uid="{52CC6F26-A15F-4AFF-B7AD-3B6E65DB251A}"/>
    <hyperlink ref="P54" location="'3. Indicadores Quantitativos'!A638" display="Acessar" xr:uid="{E1B7DABB-32EE-49DD-9894-3A5EAA4406B4}"/>
    <hyperlink ref="P55" location="'3. Indicadores Quantitativos'!A658" display="Acessar" xr:uid="{528E2574-F8D5-4C23-91F5-8D13E5519CEA}"/>
    <hyperlink ref="P56" location="'3. Indicadores Quantitativos'!A666" display="Acessar" xr:uid="{8E81EFDC-4B57-44CD-9EF2-FB4B368AC01F}"/>
    <hyperlink ref="P57" location="'3. Indicadores Quantitativos'!A676" display="Acessar" xr:uid="{B1DF1F33-7D9B-412C-A4F2-9C3F1205CB11}"/>
    <hyperlink ref="P58" location="'3. Indicadores Quantitativos'!A678" display="Acessar" xr:uid="{1A0A9D1C-B131-4EC4-8400-B6E57D53D718}"/>
    <hyperlink ref="P59" location="'3. Indicadores Quantitativos'!A682" display="Acessar" xr:uid="{0F78B492-C6DC-481F-93B1-60D7E9DD1B5F}"/>
    <hyperlink ref="P60" location="'3. Indicadores Quantitativos'!A695" display="Acessar" xr:uid="{D55F207D-EE04-4205-9D8F-6F55A7998E49}"/>
    <hyperlink ref="P61" location="'3. Indicadores Quantitativos'!A725" display="Acessar" xr:uid="{BA71391A-BA3E-46F7-9769-11F8C5E19FD6}"/>
    <hyperlink ref="P62" location="'3. Indicadores Quantitativos'!A745" display="Acessar" xr:uid="{8D900754-2099-4860-88CD-EAB55E0E3443}"/>
    <hyperlink ref="P63" location="'3. Indicadores Quantitativos'!A759" display="Acessar" xr:uid="{57654FB5-5417-40F5-98CF-44678CDC8920}"/>
    <hyperlink ref="P64" location="'3. Indicadores Quantitativos'!A771" display="Acessar" xr:uid="{7EDED839-8A22-48F2-A257-A0F2AAEADF9E}"/>
    <hyperlink ref="P65" location="'3. Indicadores Quantitativos'!A787" display="Acessar" xr:uid="{270CF7CE-7B64-4814-9A91-92E20AB6EEFE}"/>
    <hyperlink ref="P66" location="'3. Indicadores Quantitativos'!A795" display="Acessar" xr:uid="{5E6B6552-0107-4F6E-A276-D2DBBC822D2E}"/>
    <hyperlink ref="P67" location="'3. Indicadores Quantitativos'!A798" display="Acessar" xr:uid="{EFBE18D1-A419-4951-BE06-990A39EAC668}"/>
    <hyperlink ref="P68" location="'3. Indicadores Quantitativos'!A833" display="Acessar" xr:uid="{23DF1BE9-9B74-4184-A784-D85691CBCE2D}"/>
    <hyperlink ref="P69" location="'3. Indicadores Quantitativos'!A858" display="Acessar" xr:uid="{31E5325C-AF2F-48E1-B6F3-196D8BBA6424}"/>
    <hyperlink ref="P70" location="'3. Indicadores Quantitativos'!A867" display="Acessar" xr:uid="{A5C8A8D5-64D1-4D27-BE0A-C6493CA087CE}"/>
    <hyperlink ref="P71" location="'3. Indicadores Quantitativos'!A876" display="Acessar" xr:uid="{36B2F6D5-AEDB-46F7-933E-948956E56BB2}"/>
    <hyperlink ref="P72" location="'3. Indicadores Quantitativos'!A879" display="Acessar" xr:uid="{6E7D8DB2-7E2E-4923-A548-28C81AE96ADB}"/>
    <hyperlink ref="P73" location="'3. Indicadores Quantitativos'!A882" display="Acessar" xr:uid="{F6B7933D-6A7C-4179-A93A-8C876CC40137}"/>
    <hyperlink ref="P74" location="'3. Indicadores Quantitativos'!A895" display="Acessar" xr:uid="{354F5DA5-949B-4B12-B535-8E75BA113251}"/>
    <hyperlink ref="P75" location="'3. Indicadores Quantitativos'!A925" display="Acessar" xr:uid="{2EE6B8F0-63B6-47C2-8B2D-0DCCBF42B363}"/>
    <hyperlink ref="P76" location="'3. Indicadores Quantitativos'!A945" display="Acessar" xr:uid="{0539D03E-DD1E-43CC-B6BA-1864A8912D8A}"/>
    <hyperlink ref="P77" location="'3. Indicadores Quantitativos'!A958" display="Acessar" xr:uid="{B6C32A29-E95A-452C-8631-4821E1A11B8E}"/>
    <hyperlink ref="P78" location="'3. Indicadores Quantitativos'!A970" display="Acessar" xr:uid="{933BCADC-050F-4874-A0FB-AA9252E86548}"/>
    <hyperlink ref="P79" location="'3. Indicadores Quantitativos'!A979" display="Acessar" xr:uid="{6DDC5561-FB1A-436E-A32A-001BC6EE168D}"/>
    <hyperlink ref="P80" location="'3. Indicadores Quantitativos'!A983" display="Acessar" xr:uid="{61F58EC8-F893-4A28-A65E-644C97B1C09E}"/>
    <hyperlink ref="P81" location="'3. Indicadores Quantitativos'!A1014" display="Acessar" xr:uid="{2D538B71-7552-4DA7-85C9-47D6777C737E}"/>
    <hyperlink ref="P82" location="'3. Indicadores Quantitativos'!A1037" display="Acessar" xr:uid="{E7BBEA92-46E8-4680-87CD-A5C34AF882F7}"/>
    <hyperlink ref="P83" location="'3. Indicadores Quantitativos'!A1043" display="Acessar" xr:uid="{C23D51B1-FE37-41D8-BB3B-2A159EB2C7EB}"/>
    <hyperlink ref="P84" location="'3. Indicadores Quantitativos'!A1046" display="Acessar" xr:uid="{0E59BCD4-017B-4FC2-B201-9DDB7B5227B3}"/>
    <hyperlink ref="P85" location="'3. Indicadores Quantitativos'!A1050" display="Acessar" xr:uid="{3251908E-2043-4971-AF9E-EF5B11AB729B}"/>
    <hyperlink ref="P86" location="'3. Indicadores Quantitativos'!A1064" display="Acessar" xr:uid="{E2AD36B2-3996-4EF8-B7C6-397B72F76585}"/>
    <hyperlink ref="P87" location="'3. Indicadores Quantitativos'!A1094" display="Acessar" xr:uid="{12272A82-2B20-4D40-AE8B-9A5EBFB7CDAD}"/>
    <hyperlink ref="P88" location="'3. Indicadores Quantitativos'!A1115" display="Acessar" xr:uid="{999A4250-111C-4F54-9730-6F38E9F2DC48}"/>
    <hyperlink ref="P89" location="'3. Indicadores Quantitativos'!A1128" display="Acessar" xr:uid="{4E597D81-D454-435C-A295-B52482947B9D}"/>
    <hyperlink ref="P90" location="'3. Indicadores Quantitativos'!A1140" display="Acessar" xr:uid="{9DBCD2A8-8562-4C97-8354-6AF9EE88C67E}"/>
    <hyperlink ref="P91" location="'3. Indicadores Quantitativos'!A1149" display="Acessar" xr:uid="{88D02748-D4E7-428A-9857-3159720C45E0}"/>
    <hyperlink ref="P92" location="'3. Indicadores Quantitativos'!A1153" display="Acessar" xr:uid="{28BC03AA-7FDE-45BD-BAB8-D69392AD5D97}"/>
    <hyperlink ref="P93" location="'3. Indicadores Quantitativos'!A1184" display="Acessar" xr:uid="{8867F617-6910-4355-86F4-8A3930D8A1D5}"/>
    <hyperlink ref="P94" location="'3. Indicadores Quantitativos'!A1206" display="Acessar" xr:uid="{C2893C42-6BC9-4EFD-BF15-F6F023846C96}"/>
    <hyperlink ref="P95" location="'3. Indicadores Quantitativos'!A1214" display="Acessar" xr:uid="{8420AE2F-7283-485B-A276-1AF108B27F74}"/>
    <hyperlink ref="P96" location="'3. Indicadores Quantitativos'!A1217" display="Acessar" xr:uid="{EA61786E-F905-420F-A3D0-A59A18784B59}"/>
    <hyperlink ref="P97" location="'3. Indicadores Quantitativos'!A1222" display="Acessar" xr:uid="{939EF487-0E2D-44C3-B8A6-829A7EB9BA7B}"/>
    <hyperlink ref="P98" location="'3. Indicadores Quantitativos'!A1237" display="Acessar" xr:uid="{9741C866-1943-4623-9220-DA39332DF017}"/>
    <hyperlink ref="P99" location="'3. Indicadores Quantitativos'!A1262" display="Acessar" xr:uid="{67BE3C49-FD4D-4764-B90C-35395B81ED17}"/>
    <hyperlink ref="P100" location="'3. Indicadores Quantitativos'!A1284" display="Acessar" xr:uid="{E30BF093-0DFA-45AB-B9C4-7B308F8AD875}"/>
    <hyperlink ref="P101" location="'3. Indicadores Quantitativos'!A1297" display="Acessar" xr:uid="{FAFE13E8-6DAF-401A-816C-9DF1DAB0FC9E}"/>
    <hyperlink ref="P102" location="'3. Indicadores Quantitativos'!A1310" display="Acessar" xr:uid="{2808E32F-C914-4A35-9057-65B6A0B9EF5B}"/>
    <hyperlink ref="P103" location="'3. Indicadores Quantitativos'!A1317" display="Acessar" xr:uid="{7CDFCB69-0E68-478C-BCC7-AE1E391C4D65}"/>
    <hyperlink ref="P104" location="'3. Indicadores Quantitativos'!A1321" display="Acessar" xr:uid="{9E86AD4D-1857-48F4-B0F9-D08C3DA0D97A}"/>
    <hyperlink ref="P105" location="'3. Indicadores Quantitativos'!A1351" display="Acessar" xr:uid="{15247EDF-719D-48E8-AA38-3D36DBE1589C}"/>
    <hyperlink ref="P106" location="'3. Indicadores Quantitativos'!A1375" display="Acessar" xr:uid="{A61B8774-E828-4DD6-83BC-11A3CFE06054}"/>
    <hyperlink ref="P109" location="'4. Riscos e Oportunidades'!A5" display="Acessar" xr:uid="{451F9B28-DF0D-41D8-A603-A821A5576002}"/>
    <hyperlink ref="P110" location="'4. Riscos e Oportunidades'!A7" display="Acessar" xr:uid="{4F9C0F91-348B-4F6A-95EC-F7AE0F60D3AB}"/>
    <hyperlink ref="P111" location="'4. Riscos e Oportunidades'!A8" display="Acessar" xr:uid="{64727577-490A-451B-AB45-5E61061CD651}"/>
    <hyperlink ref="P112" location="'4. Riscos e Oportunidades'!A8" display="Acessar" xr:uid="{F4A921C1-DD12-44CB-8BA5-585BD17D257A}"/>
    <hyperlink ref="P113" location="'4. Riscos e Oportunidades'!A62" display="Acessar" xr:uid="{84B086AB-0459-4AF2-997A-F432531495A6}"/>
    <hyperlink ref="P114:P116" location="'4. Riscos e Oportunidades'!A62" display="Acessar" xr:uid="{7616178B-57BF-4058-931E-BEAB93330BE6}"/>
    <hyperlink ref="P117" location="'4. Riscos e Oportunidades'!A126" display="Acessar" xr:uid="{9178EEED-1386-4F91-9D20-CE64C1FC3A00}"/>
    <hyperlink ref="P118" location="'4. Riscos e Oportunidades'!A126" display="Acessar" xr:uid="{C1558935-CC2C-4EAF-A255-DBFB2DE903C0}"/>
    <hyperlink ref="P119" location="'4. Riscos e Oportunidades'!A175" display="Acessar" xr:uid="{2591604D-B9BD-4883-B465-A455CEBE01C1}"/>
    <hyperlink ref="P120:P122" location="'4. Riscos e Oportunidades'!A175" display="Acessar" xr:uid="{AAA29B4C-6985-4908-87B9-18CEAB46E796}"/>
    <hyperlink ref="P123" location="'4. Riscos e Oportunidades'!A175" display="Acessar" xr:uid="{DF18D641-0838-45FA-8905-38FBD797C4C1}"/>
    <hyperlink ref="P124" location="'4. Riscos e Oportunidades'!A254" display="Acessar" xr:uid="{05E5D9F5-1371-4456-8864-CD921BDC769A}"/>
    <hyperlink ref="P125" location="'4. Riscos e Oportunidades'!A256" display="Acessar" xr:uid="{DB41FAD5-61FB-4D70-BA5B-37E2CA534893}"/>
    <hyperlink ref="P126" location="'4. Riscos e Oportunidades'!A256" display="Acessar" xr:uid="{ED1343D1-252A-4302-A46F-AA058D29E53B}"/>
    <hyperlink ref="P127" location="'4. Riscos e Oportunidades'!A291" display="Acessar" xr:uid="{1B628996-DBC0-46E7-9F46-8115A5C31105}"/>
    <hyperlink ref="P128" location="'4. Riscos e Oportunidades'!A291" display="Acessar" xr:uid="{35C5AF70-7B3B-4584-BEE2-CEA8DEFA655D}"/>
    <hyperlink ref="P129" location="'4. Riscos e Oportunidades'!A330" display="Acessar" xr:uid="{CAD592D5-AE6D-44DF-96B7-CB9D136510EB}"/>
    <hyperlink ref="P130:P131" location="'4. Riscos e Oportunidades'!A330" display="Acessar" xr:uid="{4921CEA5-180B-4F04-B8CD-1B7A46D0DAD6}"/>
    <hyperlink ref="P132" location="'4. Riscos e Oportunidades'!A379" display="Acessar" xr:uid="{23A1BF74-77A2-4374-A2D1-86207576FB7C}"/>
    <hyperlink ref="P133:P134" location="'4. Riscos e Oportunidades'!A379" display="Acessar" xr:uid="{AF0D829D-0C10-427E-96CA-1075205EE2EA}"/>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750D-BBF3-49E2-98A1-BF5A54FBE18A}">
  <dimension ref="A1:Y59"/>
  <sheetViews>
    <sheetView showGridLines="0" showRowColHeaders="0" zoomScale="90" zoomScaleNormal="90" workbookViewId="0">
      <selection activeCell="Q47" sqref="Q47"/>
    </sheetView>
  </sheetViews>
  <sheetFormatPr defaultColWidth="0" defaultRowHeight="18" zeroHeight="1" x14ac:dyDescent="0.35"/>
  <cols>
    <col min="1" max="7" width="9.140625" style="6" customWidth="1"/>
    <col min="8" max="8" width="16" style="6" bestFit="1" customWidth="1"/>
    <col min="9" max="21" width="9.140625" style="6" customWidth="1"/>
    <col min="22" max="24" width="9.140625" customWidth="1"/>
    <col min="25" max="25" width="7.5703125" customWidth="1"/>
    <col min="26" max="16384" width="9.140625" hidden="1"/>
  </cols>
  <sheetData>
    <row r="1" spans="2:20" x14ac:dyDescent="0.35"/>
    <row r="2" spans="2:20" x14ac:dyDescent="0.35"/>
    <row r="3" spans="2:20" x14ac:dyDescent="0.35">
      <c r="S3" s="178"/>
      <c r="T3" s="179"/>
    </row>
    <row r="4" spans="2:20" ht="24" x14ac:dyDescent="0.45">
      <c r="B4" s="77"/>
    </row>
    <row r="5" spans="2:20" x14ac:dyDescent="0.35"/>
    <row r="6" spans="2:20" x14ac:dyDescent="0.35"/>
    <row r="7" spans="2:20" x14ac:dyDescent="0.35"/>
    <row r="8" spans="2:20" x14ac:dyDescent="0.35"/>
    <row r="9" spans="2:20" x14ac:dyDescent="0.35"/>
    <row r="10" spans="2:20" x14ac:dyDescent="0.35"/>
    <row r="11" spans="2:20" x14ac:dyDescent="0.35"/>
    <row r="12" spans="2:20" x14ac:dyDescent="0.35"/>
    <row r="13" spans="2:20" x14ac:dyDescent="0.35"/>
    <row r="14" spans="2:20" x14ac:dyDescent="0.35"/>
    <row r="15" spans="2:20" x14ac:dyDescent="0.35"/>
    <row r="16" spans="2:20" x14ac:dyDescent="0.35"/>
    <row r="17" spans="2:2" x14ac:dyDescent="0.35"/>
    <row r="18" spans="2:2" x14ac:dyDescent="0.35"/>
    <row r="19" spans="2:2" x14ac:dyDescent="0.35"/>
    <row r="20" spans="2:2" ht="24" x14ac:dyDescent="0.45">
      <c r="B20" s="77"/>
    </row>
    <row r="21" spans="2:2" x14ac:dyDescent="0.35"/>
    <row r="22" spans="2:2" x14ac:dyDescent="0.35"/>
    <row r="23" spans="2:2" x14ac:dyDescent="0.35"/>
    <row r="24" spans="2:2" x14ac:dyDescent="0.35"/>
    <row r="25" spans="2:2" x14ac:dyDescent="0.35"/>
    <row r="26" spans="2:2" x14ac:dyDescent="0.35"/>
    <row r="27" spans="2:2" x14ac:dyDescent="0.35"/>
    <row r="28" spans="2:2" x14ac:dyDescent="0.35"/>
    <row r="29" spans="2:2" x14ac:dyDescent="0.35"/>
    <row r="30" spans="2:2" x14ac:dyDescent="0.35"/>
    <row r="31" spans="2:2" x14ac:dyDescent="0.35"/>
    <row r="32" spans="2:2" x14ac:dyDescent="0.35"/>
    <row r="33" spans="2:2" x14ac:dyDescent="0.35"/>
    <row r="34" spans="2:2" x14ac:dyDescent="0.35"/>
    <row r="35" spans="2:2" x14ac:dyDescent="0.35"/>
    <row r="36" spans="2:2" ht="24" x14ac:dyDescent="0.45">
      <c r="B36" s="77"/>
    </row>
    <row r="37" spans="2:2" ht="24" x14ac:dyDescent="0.45">
      <c r="B37" s="77"/>
    </row>
    <row r="38" spans="2:2" ht="24" x14ac:dyDescent="0.45">
      <c r="B38" s="77"/>
    </row>
    <row r="39" spans="2:2" ht="24" x14ac:dyDescent="0.45">
      <c r="B39" s="77"/>
    </row>
    <row r="40" spans="2:2" ht="24" x14ac:dyDescent="0.45">
      <c r="B40" s="77"/>
    </row>
    <row r="41" spans="2:2" ht="24" x14ac:dyDescent="0.45">
      <c r="B41" s="77"/>
    </row>
    <row r="42" spans="2:2" ht="24" x14ac:dyDescent="0.45">
      <c r="B42" s="77"/>
    </row>
    <row r="43" spans="2:2" ht="24" x14ac:dyDescent="0.45">
      <c r="B43" s="77"/>
    </row>
    <row r="44" spans="2:2" ht="24" x14ac:dyDescent="0.45">
      <c r="B44" s="77"/>
    </row>
    <row r="45" spans="2:2" ht="24" x14ac:dyDescent="0.45">
      <c r="B45" s="77"/>
    </row>
    <row r="46" spans="2:2" ht="24" x14ac:dyDescent="0.45">
      <c r="B46" s="77"/>
    </row>
    <row r="47" spans="2:2" x14ac:dyDescent="0.35"/>
    <row r="48" spans="2:2" x14ac:dyDescent="0.35"/>
    <row r="49" spans="2:12" x14ac:dyDescent="0.35"/>
    <row r="50" spans="2:12" ht="18.75" thickBot="1" x14ac:dyDescent="0.4">
      <c r="B50" s="78" t="s">
        <v>140</v>
      </c>
      <c r="C50" s="79"/>
      <c r="D50" s="79"/>
      <c r="E50" s="79"/>
      <c r="F50" s="80"/>
      <c r="G50" s="79" t="s">
        <v>142</v>
      </c>
      <c r="H50" s="80"/>
      <c r="I50" s="81"/>
      <c r="J50" s="81"/>
      <c r="K50" s="82"/>
      <c r="L50" s="82"/>
    </row>
    <row r="51" spans="2:12" ht="18.75" thickTop="1" x14ac:dyDescent="0.35">
      <c r="B51" s="83" t="s">
        <v>152</v>
      </c>
      <c r="C51" s="84"/>
      <c r="D51" s="84"/>
      <c r="E51" s="84"/>
      <c r="F51" s="85"/>
      <c r="G51" s="86" t="s">
        <v>141</v>
      </c>
      <c r="H51" s="86"/>
      <c r="I51" s="87"/>
      <c r="J51" s="87"/>
      <c r="K51" s="87"/>
      <c r="L51" s="88"/>
    </row>
    <row r="52" spans="2:12" x14ac:dyDescent="0.35">
      <c r="B52" s="89" t="s">
        <v>153</v>
      </c>
      <c r="C52" s="90"/>
      <c r="D52" s="90"/>
      <c r="E52" s="90"/>
      <c r="F52" s="91"/>
      <c r="G52" s="204" t="s">
        <v>141</v>
      </c>
      <c r="H52" s="92"/>
      <c r="I52" s="87"/>
      <c r="J52" s="87"/>
      <c r="K52" s="87"/>
      <c r="L52" s="88"/>
    </row>
    <row r="53" spans="2:12" x14ac:dyDescent="0.35">
      <c r="B53" s="89" t="s">
        <v>154</v>
      </c>
      <c r="C53" s="90"/>
      <c r="D53" s="90"/>
      <c r="E53" s="90"/>
      <c r="F53" s="91"/>
      <c r="G53" s="204" t="s">
        <v>141</v>
      </c>
      <c r="H53" s="92"/>
      <c r="I53" s="87"/>
      <c r="J53" s="87"/>
      <c r="K53" s="87"/>
      <c r="L53" s="87"/>
    </row>
    <row r="54" spans="2:12" x14ac:dyDescent="0.35">
      <c r="B54" s="89" t="s">
        <v>155</v>
      </c>
      <c r="C54" s="90"/>
      <c r="D54" s="90"/>
      <c r="E54" s="90"/>
      <c r="F54" s="91"/>
      <c r="G54" s="204" t="s">
        <v>141</v>
      </c>
      <c r="H54" s="92"/>
      <c r="I54" s="87"/>
      <c r="J54" s="87"/>
      <c r="K54" s="87"/>
      <c r="L54" s="88"/>
    </row>
    <row r="55" spans="2:12" x14ac:dyDescent="0.35"/>
    <row r="56" spans="2:12" x14ac:dyDescent="0.35"/>
    <row r="57" spans="2:12" x14ac:dyDescent="0.35"/>
    <row r="58" spans="2:12" x14ac:dyDescent="0.35"/>
    <row r="59" spans="2:12" x14ac:dyDescent="0.35"/>
  </sheetData>
  <sheetProtection algorithmName="SHA-512" hashValue="OUQnaIWK8EXsyz8U+M/j++356Aat77rZFUfLJctd+tyUIPA+kjarsOpx7UTLD7anytWL0BiFHqQ012LLOa2+cw==" saltValue="kP2oooKxrQ/C+La0FFxtbA==" spinCount="100000" sheet="1" objects="1" scenarios="1"/>
  <hyperlinks>
    <hyperlink ref="G51" r:id="rId1" xr:uid="{5B1D4ED6-E656-4520-B70F-A64AE4DD36BA}"/>
    <hyperlink ref="G52" r:id="rId2" xr:uid="{C5EC91E5-5946-4645-931F-E4611C9E5288}"/>
    <hyperlink ref="G53:G54" r:id="rId3" display="Download" xr:uid="{A5B582B8-845E-444E-A7BC-A11B98AEF4F3}"/>
  </hyperlinks>
  <pageMargins left="0.511811024" right="0.511811024" top="0.78740157499999996" bottom="0.78740157499999996" header="0.31496062000000002" footer="0.31496062000000002"/>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1856-BAE5-46B3-8C8C-500F69E821B2}">
  <dimension ref="A1:P1382"/>
  <sheetViews>
    <sheetView showGridLines="0" showRowColHeaders="0" zoomScale="90" zoomScaleNormal="90" workbookViewId="0">
      <selection activeCell="A3" sqref="A3"/>
    </sheetView>
  </sheetViews>
  <sheetFormatPr defaultColWidth="0" defaultRowHeight="18" zeroHeight="1" x14ac:dyDescent="0.35"/>
  <cols>
    <col min="1" max="1" width="3.7109375" style="6" customWidth="1"/>
    <col min="2" max="2" width="86.5703125" style="6" customWidth="1"/>
    <col min="3" max="3" width="13.5703125" style="6" bestFit="1" customWidth="1"/>
    <col min="4" max="5" width="13.85546875" style="6" bestFit="1" customWidth="1"/>
    <col min="6" max="11" width="13.7109375" style="6" customWidth="1"/>
    <col min="12" max="12" width="9.140625" style="6" customWidth="1"/>
    <col min="13" max="15" width="9.140625" style="6" hidden="1" customWidth="1"/>
    <col min="16" max="16" width="3.28515625" hidden="1" customWidth="1"/>
    <col min="17" max="16384" width="9.140625" hidden="1"/>
  </cols>
  <sheetData>
    <row r="1" spans="1:15" x14ac:dyDescent="0.35"/>
    <row r="2" spans="1:15" x14ac:dyDescent="0.35"/>
    <row r="3" spans="1:15" x14ac:dyDescent="0.35">
      <c r="K3" s="179"/>
    </row>
    <row r="4" spans="1:15" x14ac:dyDescent="0.35"/>
    <row r="5" spans="1:15" x14ac:dyDescent="0.35"/>
    <row r="6" spans="1:15" ht="16.5" customHeight="1" x14ac:dyDescent="0.35">
      <c r="B6" s="328" t="s">
        <v>535</v>
      </c>
      <c r="C6" s="328"/>
      <c r="D6" s="328"/>
      <c r="E6" s="328"/>
      <c r="F6" s="328"/>
      <c r="G6" s="328"/>
      <c r="H6" s="328"/>
      <c r="I6" s="328"/>
      <c r="J6" s="328"/>
      <c r="K6" s="328"/>
      <c r="L6" s="109"/>
      <c r="M6" s="109"/>
      <c r="N6" s="109"/>
      <c r="O6" s="109"/>
    </row>
    <row r="7" spans="1:15" ht="16.5" customHeight="1" x14ac:dyDescent="0.35">
      <c r="B7" s="328"/>
      <c r="C7" s="328"/>
      <c r="D7" s="328"/>
      <c r="E7" s="328"/>
      <c r="F7" s="328"/>
      <c r="G7" s="328"/>
      <c r="H7" s="328"/>
      <c r="I7" s="328"/>
      <c r="J7" s="328"/>
      <c r="K7" s="328"/>
      <c r="L7" s="109"/>
      <c r="M7" s="109"/>
      <c r="N7" s="109"/>
      <c r="O7" s="109"/>
    </row>
    <row r="8" spans="1:15" ht="7.5" customHeight="1" x14ac:dyDescent="0.35"/>
    <row r="9" spans="1:15" s="3" customFormat="1" ht="21.75" x14ac:dyDescent="0.4">
      <c r="A9" s="7"/>
      <c r="B9" s="17" t="s">
        <v>395</v>
      </c>
      <c r="C9" s="7"/>
      <c r="D9" s="7"/>
      <c r="E9" s="7"/>
      <c r="F9" s="7"/>
      <c r="G9" s="7"/>
      <c r="H9" s="7"/>
      <c r="I9" s="7"/>
      <c r="J9" s="7"/>
      <c r="K9" s="7"/>
      <c r="L9" s="7"/>
      <c r="M9" s="7"/>
      <c r="N9" s="7"/>
      <c r="O9" s="7"/>
    </row>
    <row r="10" spans="1:15" x14ac:dyDescent="0.35">
      <c r="A10" s="18"/>
      <c r="B10" s="135" t="s">
        <v>477</v>
      </c>
      <c r="C10" s="18"/>
      <c r="D10" s="18"/>
      <c r="E10" s="18"/>
      <c r="F10" s="18"/>
      <c r="G10" s="18"/>
      <c r="H10" s="18"/>
      <c r="I10" s="18"/>
      <c r="J10" s="18"/>
      <c r="K10" s="18"/>
      <c r="L10" s="18"/>
      <c r="M10" s="18"/>
      <c r="N10" s="18"/>
      <c r="O10" s="18"/>
    </row>
    <row r="11" spans="1:15" x14ac:dyDescent="0.35">
      <c r="B11" s="305" t="s">
        <v>691</v>
      </c>
      <c r="C11" s="305"/>
      <c r="D11" s="305"/>
      <c r="E11" s="305"/>
    </row>
    <row r="12" spans="1:15" x14ac:dyDescent="0.35"/>
    <row r="13" spans="1:15" ht="15" customHeight="1" x14ac:dyDescent="0.35">
      <c r="B13" s="425" t="s">
        <v>178</v>
      </c>
      <c r="C13" s="319">
        <v>2022</v>
      </c>
      <c r="D13" s="319">
        <v>2023</v>
      </c>
      <c r="E13" s="324">
        <v>2024</v>
      </c>
    </row>
    <row r="14" spans="1:15" ht="15.75" customHeight="1" x14ac:dyDescent="0.35">
      <c r="B14" s="425"/>
      <c r="C14" s="323"/>
      <c r="D14" s="426"/>
      <c r="E14" s="325"/>
    </row>
    <row r="15" spans="1:15" x14ac:dyDescent="0.35">
      <c r="B15" s="19" t="s">
        <v>148</v>
      </c>
      <c r="C15" s="20">
        <v>11579510</v>
      </c>
      <c r="D15" s="20">
        <v>14562750</v>
      </c>
      <c r="E15" s="21">
        <v>15213806</v>
      </c>
    </row>
    <row r="16" spans="1:15" x14ac:dyDescent="0.35">
      <c r="B16" s="22" t="s">
        <v>176</v>
      </c>
      <c r="C16" s="20">
        <v>304776</v>
      </c>
      <c r="D16" s="20">
        <v>325110.40775215998</v>
      </c>
      <c r="E16" s="21">
        <v>399536.85621800006</v>
      </c>
    </row>
    <row r="17" spans="1:15" x14ac:dyDescent="0.35">
      <c r="B17" s="22" t="s">
        <v>177</v>
      </c>
      <c r="C17" s="20">
        <v>23220</v>
      </c>
      <c r="D17" s="20">
        <v>7683</v>
      </c>
      <c r="E17" s="21">
        <v>5803</v>
      </c>
    </row>
    <row r="18" spans="1:15" x14ac:dyDescent="0.35">
      <c r="B18" s="22" t="s">
        <v>150</v>
      </c>
      <c r="C18" s="23">
        <v>2251255</v>
      </c>
      <c r="D18" s="23">
        <v>3361881</v>
      </c>
      <c r="E18" s="24">
        <v>5057176</v>
      </c>
    </row>
    <row r="19" spans="1:15" x14ac:dyDescent="0.35">
      <c r="B19" s="22" t="s">
        <v>329</v>
      </c>
      <c r="C19" s="65">
        <v>1</v>
      </c>
      <c r="D19" s="65">
        <v>1</v>
      </c>
      <c r="E19" s="66">
        <v>1</v>
      </c>
    </row>
    <row r="20" spans="1:15" ht="30" customHeight="1" x14ac:dyDescent="0.35">
      <c r="B20" s="306" t="s">
        <v>623</v>
      </c>
      <c r="C20" s="306"/>
      <c r="D20" s="306"/>
      <c r="E20" s="306"/>
    </row>
    <row r="21" spans="1:15" x14ac:dyDescent="0.35">
      <c r="B21" s="12"/>
    </row>
    <row r="22" spans="1:15" x14ac:dyDescent="0.35"/>
    <row r="23" spans="1:15" x14ac:dyDescent="0.35">
      <c r="A23" s="137"/>
      <c r="B23" s="135" t="s">
        <v>478</v>
      </c>
      <c r="C23" s="137"/>
      <c r="D23" s="137"/>
      <c r="E23" s="137"/>
      <c r="F23" s="137"/>
      <c r="G23" s="137"/>
      <c r="H23" s="137"/>
      <c r="I23" s="137"/>
      <c r="J23" s="137"/>
      <c r="K23" s="137"/>
      <c r="L23" s="137"/>
      <c r="M23" s="137"/>
      <c r="N23" s="137"/>
      <c r="O23" s="137"/>
    </row>
    <row r="24" spans="1:15" x14ac:dyDescent="0.35">
      <c r="B24" s="11" t="s">
        <v>694</v>
      </c>
    </row>
    <row r="25" spans="1:15" x14ac:dyDescent="0.35"/>
    <row r="26" spans="1:15" ht="15" customHeight="1" x14ac:dyDescent="0.35">
      <c r="B26" s="315" t="s">
        <v>179</v>
      </c>
      <c r="C26" s="319">
        <v>2022</v>
      </c>
      <c r="D26" s="319">
        <v>2023</v>
      </c>
      <c r="E26" s="324">
        <v>2024</v>
      </c>
    </row>
    <row r="27" spans="1:15" ht="15" customHeight="1" x14ac:dyDescent="0.35">
      <c r="B27" s="316"/>
      <c r="C27" s="323"/>
      <c r="D27" s="320"/>
      <c r="E27" s="325"/>
    </row>
    <row r="28" spans="1:15" x14ac:dyDescent="0.35">
      <c r="B28" s="345" t="s">
        <v>148</v>
      </c>
      <c r="C28" s="345"/>
      <c r="D28" s="345"/>
      <c r="E28" s="345"/>
    </row>
    <row r="29" spans="1:15" x14ac:dyDescent="0.35">
      <c r="B29" s="19" t="s">
        <v>180</v>
      </c>
      <c r="C29" s="21">
        <v>7984586.4940100014</v>
      </c>
      <c r="D29" s="21">
        <v>8054062.5957080098</v>
      </c>
      <c r="E29" s="21">
        <v>8972980.8536600061</v>
      </c>
    </row>
    <row r="30" spans="1:15" x14ac:dyDescent="0.35">
      <c r="B30" s="22" t="s">
        <v>181</v>
      </c>
      <c r="C30" s="21">
        <v>71642.284256000014</v>
      </c>
      <c r="D30" s="21">
        <v>79925.046608000019</v>
      </c>
      <c r="E30" s="21">
        <v>82585.044391999822</v>
      </c>
    </row>
    <row r="31" spans="1:15" x14ac:dyDescent="0.35">
      <c r="B31" s="22" t="s">
        <v>182</v>
      </c>
      <c r="C31" s="21">
        <v>2070.0730860000003</v>
      </c>
      <c r="D31" s="21">
        <v>2908.9606549999994</v>
      </c>
      <c r="E31" s="21">
        <v>4255.8637700000008</v>
      </c>
    </row>
    <row r="32" spans="1:15" x14ac:dyDescent="0.35">
      <c r="B32" s="22" t="s">
        <v>296</v>
      </c>
      <c r="C32" s="21">
        <v>0</v>
      </c>
      <c r="D32" s="21">
        <v>10192.828191000001</v>
      </c>
      <c r="E32" s="21">
        <v>100250.41179999999</v>
      </c>
    </row>
    <row r="33" spans="2:5" x14ac:dyDescent="0.35">
      <c r="B33" s="22" t="s">
        <v>183</v>
      </c>
      <c r="C33" s="21">
        <v>3515328.6335649993</v>
      </c>
      <c r="D33" s="21">
        <v>6415182.4044319931</v>
      </c>
      <c r="E33" s="21">
        <v>6053099.8339170134</v>
      </c>
    </row>
    <row r="34" spans="2:5" x14ac:dyDescent="0.35">
      <c r="B34" s="22" t="s">
        <v>184</v>
      </c>
      <c r="C34" s="21">
        <v>5882.2930880000004</v>
      </c>
      <c r="D34" s="21">
        <v>477.69789200000002</v>
      </c>
      <c r="E34" s="21">
        <v>634.47441299999991</v>
      </c>
    </row>
    <row r="35" spans="2:5" x14ac:dyDescent="0.35">
      <c r="B35" s="25" t="s">
        <v>194</v>
      </c>
      <c r="C35" s="26">
        <f>SUM(C29:C34)</f>
        <v>11579509.778005</v>
      </c>
      <c r="D35" s="26">
        <f t="shared" ref="D35:E35" si="0">SUM(D29:D34)</f>
        <v>14562749.533486003</v>
      </c>
      <c r="E35" s="26">
        <f t="shared" si="0"/>
        <v>15213806.481952019</v>
      </c>
    </row>
    <row r="36" spans="2:5" x14ac:dyDescent="0.35">
      <c r="B36" s="345" t="s">
        <v>149</v>
      </c>
      <c r="C36" s="345"/>
      <c r="D36" s="345"/>
      <c r="E36" s="345"/>
    </row>
    <row r="37" spans="2:5" x14ac:dyDescent="0.35">
      <c r="B37" s="19" t="s">
        <v>186</v>
      </c>
      <c r="C37" s="20">
        <v>304776</v>
      </c>
      <c r="D37" s="27">
        <v>325110.40775215998</v>
      </c>
      <c r="E37" s="28">
        <v>399536.85621800006</v>
      </c>
    </row>
    <row r="38" spans="2:5" x14ac:dyDescent="0.35">
      <c r="B38" s="22" t="s">
        <v>185</v>
      </c>
      <c r="C38" s="20">
        <v>23220</v>
      </c>
      <c r="D38" s="27">
        <v>7682.538588999998</v>
      </c>
      <c r="E38" s="28">
        <v>5803</v>
      </c>
    </row>
    <row r="39" spans="2:5" x14ac:dyDescent="0.35">
      <c r="B39" s="25" t="s">
        <v>195</v>
      </c>
      <c r="C39" s="26">
        <f>C37</f>
        <v>304776</v>
      </c>
      <c r="D39" s="26">
        <f t="shared" ref="D39:E39" si="1">D37</f>
        <v>325110.40775215998</v>
      </c>
      <c r="E39" s="26">
        <f t="shared" si="1"/>
        <v>399536.85621800006</v>
      </c>
    </row>
    <row r="40" spans="2:5" x14ac:dyDescent="0.35">
      <c r="B40" s="25" t="s">
        <v>196</v>
      </c>
      <c r="C40" s="26">
        <f>C38</f>
        <v>23220</v>
      </c>
      <c r="D40" s="26">
        <f t="shared" ref="D40:E40" si="2">D38</f>
        <v>7682.538588999998</v>
      </c>
      <c r="E40" s="26">
        <f t="shared" si="2"/>
        <v>5803</v>
      </c>
    </row>
    <row r="41" spans="2:5" x14ac:dyDescent="0.35">
      <c r="B41" s="345" t="s">
        <v>150</v>
      </c>
      <c r="C41" s="345"/>
      <c r="D41" s="345"/>
      <c r="E41" s="345"/>
    </row>
    <row r="42" spans="2:5" x14ac:dyDescent="0.35">
      <c r="B42" s="29" t="s">
        <v>187</v>
      </c>
      <c r="C42" s="21">
        <v>0</v>
      </c>
      <c r="D42" s="21">
        <v>829286.5743710004</v>
      </c>
      <c r="E42" s="21">
        <v>763223</v>
      </c>
    </row>
    <row r="43" spans="2:5" x14ac:dyDescent="0.35">
      <c r="B43" s="30" t="s">
        <v>188</v>
      </c>
      <c r="C43" s="21">
        <v>986868.38068199984</v>
      </c>
      <c r="D43" s="21">
        <v>1169847.0441200007</v>
      </c>
      <c r="E43" s="21">
        <v>3131765</v>
      </c>
    </row>
    <row r="44" spans="2:5" x14ac:dyDescent="0.35">
      <c r="B44" s="30" t="s">
        <v>189</v>
      </c>
      <c r="C44" s="21">
        <v>310.39489800000001</v>
      </c>
      <c r="D44" s="21">
        <v>2657.761716999998</v>
      </c>
      <c r="E44" s="21">
        <v>2426</v>
      </c>
    </row>
    <row r="45" spans="2:5" x14ac:dyDescent="0.35">
      <c r="B45" s="30" t="s">
        <v>190</v>
      </c>
      <c r="C45" s="21">
        <v>276081.19660199981</v>
      </c>
      <c r="D45" s="21">
        <v>52108.459896999928</v>
      </c>
      <c r="E45" s="21">
        <v>144315</v>
      </c>
    </row>
    <row r="46" spans="2:5" x14ac:dyDescent="0.35">
      <c r="B46" s="30" t="s">
        <v>191</v>
      </c>
      <c r="C46" s="21">
        <v>847593.83173800004</v>
      </c>
      <c r="D46" s="21">
        <v>1028293.7361739993</v>
      </c>
      <c r="E46" s="21">
        <v>774863</v>
      </c>
    </row>
    <row r="47" spans="2:5" x14ac:dyDescent="0.35">
      <c r="B47" s="30" t="s">
        <v>192</v>
      </c>
      <c r="C47" s="21">
        <v>139685.209902</v>
      </c>
      <c r="D47" s="24">
        <v>278380.24345600017</v>
      </c>
      <c r="E47" s="24">
        <v>238365</v>
      </c>
    </row>
    <row r="48" spans="2:5" x14ac:dyDescent="0.35">
      <c r="B48" s="30" t="s">
        <v>193</v>
      </c>
      <c r="C48" s="21">
        <v>715.96123899999998</v>
      </c>
      <c r="D48" s="24">
        <v>1307.4852749999995</v>
      </c>
      <c r="E48" s="24">
        <v>2219</v>
      </c>
    </row>
    <row r="49" spans="1:15" x14ac:dyDescent="0.35">
      <c r="B49" s="31" t="s">
        <v>197</v>
      </c>
      <c r="C49" s="26">
        <f>SUM(C42:C48)</f>
        <v>2251254.9750609999</v>
      </c>
      <c r="D49" s="26">
        <f t="shared" ref="D49:E49" si="3">SUM(D42:D48)</f>
        <v>3361881.3050100002</v>
      </c>
      <c r="E49" s="26">
        <f t="shared" si="3"/>
        <v>5057176</v>
      </c>
    </row>
    <row r="50" spans="1:15" ht="30" customHeight="1" x14ac:dyDescent="0.35">
      <c r="B50" s="306" t="s">
        <v>683</v>
      </c>
      <c r="C50" s="306"/>
      <c r="D50" s="306"/>
      <c r="E50" s="306"/>
    </row>
    <row r="51" spans="1:15" x14ac:dyDescent="0.35">
      <c r="B51" s="12"/>
    </row>
    <row r="52" spans="1:15" x14ac:dyDescent="0.35"/>
    <row r="53" spans="1:15" x14ac:dyDescent="0.35">
      <c r="A53" s="136"/>
      <c r="B53" s="135" t="s">
        <v>479</v>
      </c>
      <c r="C53" s="136"/>
      <c r="D53" s="136"/>
      <c r="E53" s="136"/>
      <c r="F53" s="136"/>
      <c r="G53" s="136"/>
      <c r="H53" s="136"/>
      <c r="I53" s="136"/>
      <c r="J53" s="136"/>
      <c r="K53" s="136"/>
      <c r="L53" s="136"/>
      <c r="M53" s="136"/>
      <c r="N53" s="136"/>
      <c r="O53" s="136"/>
    </row>
    <row r="54" spans="1:15" x14ac:dyDescent="0.35">
      <c r="B54" s="11" t="s">
        <v>695</v>
      </c>
    </row>
    <row r="55" spans="1:15" x14ac:dyDescent="0.35"/>
    <row r="56" spans="1:15" ht="15" customHeight="1" x14ac:dyDescent="0.35">
      <c r="B56" s="315" t="s">
        <v>198</v>
      </c>
      <c r="C56" s="319">
        <v>2022</v>
      </c>
      <c r="D56" s="319">
        <v>2023</v>
      </c>
      <c r="E56" s="324">
        <v>2024</v>
      </c>
    </row>
    <row r="57" spans="1:15" ht="15" customHeight="1" x14ac:dyDescent="0.35">
      <c r="B57" s="316"/>
      <c r="C57" s="323"/>
      <c r="D57" s="320"/>
      <c r="E57" s="325"/>
    </row>
    <row r="58" spans="1:15" x14ac:dyDescent="0.35">
      <c r="B58" s="345" t="s">
        <v>148</v>
      </c>
      <c r="C58" s="345"/>
      <c r="D58" s="345"/>
      <c r="E58" s="345"/>
    </row>
    <row r="59" spans="1:15" x14ac:dyDescent="0.35">
      <c r="B59" s="19" t="s">
        <v>297</v>
      </c>
      <c r="C59" s="20">
        <v>11562754.737584999</v>
      </c>
      <c r="D59" s="27">
        <v>14553600.208787991</v>
      </c>
      <c r="E59" s="28">
        <v>15204178.313695965</v>
      </c>
    </row>
    <row r="60" spans="1:15" x14ac:dyDescent="0.35">
      <c r="B60" s="22" t="s">
        <v>298</v>
      </c>
      <c r="C60" s="20">
        <v>8548.2939640000004</v>
      </c>
      <c r="D60" s="27">
        <v>2319.7136759999994</v>
      </c>
      <c r="E60" s="28">
        <v>1366.170064000001</v>
      </c>
    </row>
    <row r="61" spans="1:15" x14ac:dyDescent="0.35">
      <c r="B61" s="22" t="s">
        <v>199</v>
      </c>
      <c r="C61" s="20">
        <v>1811.5730860000001</v>
      </c>
      <c r="D61" s="27">
        <v>2691</v>
      </c>
      <c r="E61" s="28">
        <v>4219.6468520000008</v>
      </c>
    </row>
    <row r="62" spans="1:15" x14ac:dyDescent="0.35">
      <c r="B62" s="22" t="s">
        <v>299</v>
      </c>
      <c r="C62" s="20">
        <v>6137</v>
      </c>
      <c r="D62" s="27">
        <v>3957.8648349999962</v>
      </c>
      <c r="E62" s="28">
        <v>4042.3513400000047</v>
      </c>
    </row>
    <row r="63" spans="1:15" x14ac:dyDescent="0.35">
      <c r="B63" s="22" t="s">
        <v>368</v>
      </c>
      <c r="C63" s="20">
        <v>258.5</v>
      </c>
      <c r="D63" s="27">
        <v>180.95000000000002</v>
      </c>
      <c r="E63" s="28">
        <v>0</v>
      </c>
    </row>
    <row r="64" spans="1:15" x14ac:dyDescent="0.35">
      <c r="B64" s="345" t="s">
        <v>149</v>
      </c>
      <c r="C64" s="345"/>
      <c r="D64" s="345"/>
      <c r="E64" s="345"/>
    </row>
    <row r="65" spans="1:15" x14ac:dyDescent="0.35">
      <c r="B65" s="19" t="s">
        <v>306</v>
      </c>
      <c r="C65" s="20">
        <v>304776</v>
      </c>
      <c r="D65" s="27">
        <v>325110.40775215998</v>
      </c>
      <c r="E65" s="28">
        <v>399536.85621800006</v>
      </c>
    </row>
    <row r="66" spans="1:15" x14ac:dyDescent="0.35">
      <c r="B66" s="19" t="s">
        <v>377</v>
      </c>
      <c r="C66" s="20">
        <v>23220</v>
      </c>
      <c r="D66" s="27">
        <v>7682.538588999998</v>
      </c>
      <c r="E66" s="28">
        <v>5803</v>
      </c>
    </row>
    <row r="67" spans="1:15" x14ac:dyDescent="0.35">
      <c r="B67" s="345" t="s">
        <v>150</v>
      </c>
      <c r="C67" s="345"/>
      <c r="D67" s="345"/>
      <c r="E67" s="345"/>
    </row>
    <row r="68" spans="1:15" x14ac:dyDescent="0.35">
      <c r="B68" s="19" t="s">
        <v>297</v>
      </c>
      <c r="C68" s="21">
        <v>2052821.8150559999</v>
      </c>
      <c r="D68" s="21">
        <v>3296544.0579350004</v>
      </c>
      <c r="E68" s="21">
        <v>5019488.4094700096</v>
      </c>
    </row>
    <row r="69" spans="1:15" x14ac:dyDescent="0.35">
      <c r="B69" s="22" t="s">
        <v>298</v>
      </c>
      <c r="C69" s="21">
        <v>181713.00700000001</v>
      </c>
      <c r="D69" s="21">
        <v>46756.649379999981</v>
      </c>
      <c r="E69" s="21">
        <v>22518.842359999959</v>
      </c>
    </row>
    <row r="70" spans="1:15" x14ac:dyDescent="0.35">
      <c r="B70" s="22" t="s">
        <v>199</v>
      </c>
      <c r="C70" s="21">
        <v>0</v>
      </c>
      <c r="D70" s="21">
        <v>0</v>
      </c>
      <c r="E70" s="21">
        <v>0</v>
      </c>
    </row>
    <row r="71" spans="1:15" x14ac:dyDescent="0.35">
      <c r="B71" s="22" t="s">
        <v>299</v>
      </c>
      <c r="C71" s="21">
        <v>16720.153004999996</v>
      </c>
      <c r="D71" s="21">
        <v>18580.597694999986</v>
      </c>
      <c r="E71" s="21">
        <v>15168.521560000005</v>
      </c>
    </row>
    <row r="72" spans="1:15" ht="30" customHeight="1" x14ac:dyDescent="0.35">
      <c r="B72" s="306" t="s">
        <v>683</v>
      </c>
      <c r="C72" s="306"/>
      <c r="D72" s="306"/>
      <c r="E72" s="306"/>
    </row>
    <row r="73" spans="1:15" x14ac:dyDescent="0.35"/>
    <row r="74" spans="1:15" x14ac:dyDescent="0.35"/>
    <row r="75" spans="1:15" x14ac:dyDescent="0.35">
      <c r="A75" s="137"/>
      <c r="B75" s="135" t="s">
        <v>480</v>
      </c>
      <c r="C75" s="137"/>
      <c r="D75" s="137"/>
      <c r="E75" s="137"/>
      <c r="F75" s="137"/>
      <c r="G75" s="137"/>
      <c r="H75" s="137"/>
      <c r="I75" s="137"/>
      <c r="J75" s="137"/>
      <c r="K75" s="137"/>
      <c r="L75" s="137"/>
      <c r="M75" s="137"/>
      <c r="N75" s="137"/>
      <c r="O75" s="137"/>
    </row>
    <row r="76" spans="1:15" x14ac:dyDescent="0.35">
      <c r="B76" s="11" t="s">
        <v>696</v>
      </c>
    </row>
    <row r="77" spans="1:15" x14ac:dyDescent="0.35"/>
    <row r="78" spans="1:15" ht="15" customHeight="1" x14ac:dyDescent="0.35">
      <c r="B78" s="326" t="s">
        <v>178</v>
      </c>
      <c r="C78" s="427">
        <v>2022</v>
      </c>
      <c r="D78" s="427">
        <v>2023</v>
      </c>
      <c r="E78" s="321">
        <v>2024</v>
      </c>
    </row>
    <row r="79" spans="1:15" ht="15" customHeight="1" x14ac:dyDescent="0.35">
      <c r="B79" s="327"/>
      <c r="C79" s="428"/>
      <c r="D79" s="429"/>
      <c r="E79" s="322"/>
    </row>
    <row r="80" spans="1:15" x14ac:dyDescent="0.35">
      <c r="B80" s="19" t="s">
        <v>148</v>
      </c>
      <c r="C80" s="32">
        <v>34768.839999999997</v>
      </c>
      <c r="D80" s="27">
        <v>705507.75000000012</v>
      </c>
      <c r="E80" s="28">
        <v>664482.55000000005</v>
      </c>
    </row>
    <row r="81" spans="1:15" x14ac:dyDescent="0.35">
      <c r="B81" s="22" t="s">
        <v>176</v>
      </c>
      <c r="C81" s="20">
        <v>0</v>
      </c>
      <c r="D81" s="20">
        <v>0</v>
      </c>
      <c r="E81" s="20">
        <v>0</v>
      </c>
    </row>
    <row r="82" spans="1:15" x14ac:dyDescent="0.35">
      <c r="B82" s="22" t="s">
        <v>177</v>
      </c>
      <c r="C82" s="20">
        <v>0</v>
      </c>
      <c r="D82" s="20">
        <v>0</v>
      </c>
      <c r="E82" s="20">
        <v>0</v>
      </c>
    </row>
    <row r="83" spans="1:15" x14ac:dyDescent="0.35">
      <c r="B83" s="22" t="s">
        <v>300</v>
      </c>
      <c r="C83" s="20">
        <v>13905.47</v>
      </c>
      <c r="D83" s="27">
        <v>31224.545305000007</v>
      </c>
      <c r="E83" s="28">
        <v>33861.233096999989</v>
      </c>
    </row>
    <row r="84" spans="1:15" x14ac:dyDescent="0.35">
      <c r="B84" s="22" t="s">
        <v>301</v>
      </c>
      <c r="C84" s="23">
        <v>81295.759999999995</v>
      </c>
      <c r="D84" s="45">
        <v>99888.047157999972</v>
      </c>
      <c r="E84" s="46">
        <v>106872.22244899999</v>
      </c>
    </row>
    <row r="85" spans="1:15" ht="30" customHeight="1" x14ac:dyDescent="0.35">
      <c r="B85" s="306" t="s">
        <v>683</v>
      </c>
      <c r="C85" s="306"/>
      <c r="D85" s="306"/>
      <c r="E85" s="306"/>
    </row>
    <row r="86" spans="1:15" x14ac:dyDescent="0.35"/>
    <row r="87" spans="1:15" x14ac:dyDescent="0.35"/>
    <row r="88" spans="1:15" x14ac:dyDescent="0.35">
      <c r="A88" s="137"/>
      <c r="B88" s="135" t="s">
        <v>526</v>
      </c>
      <c r="C88" s="137"/>
      <c r="D88" s="137"/>
      <c r="E88" s="137"/>
      <c r="F88" s="137"/>
      <c r="G88" s="137"/>
      <c r="H88" s="137"/>
      <c r="I88" s="137"/>
      <c r="J88" s="137"/>
      <c r="K88" s="137"/>
      <c r="L88" s="137"/>
      <c r="M88" s="137"/>
      <c r="N88" s="137"/>
      <c r="O88" s="137"/>
    </row>
    <row r="89" spans="1:15" x14ac:dyDescent="0.35">
      <c r="B89" s="11" t="s">
        <v>625</v>
      </c>
    </row>
    <row r="90" spans="1:15" x14ac:dyDescent="0.35"/>
    <row r="91" spans="1:15" ht="15" customHeight="1" x14ac:dyDescent="0.35">
      <c r="B91" s="315" t="s">
        <v>178</v>
      </c>
      <c r="C91" s="319">
        <v>2022</v>
      </c>
      <c r="D91" s="319">
        <v>2023</v>
      </c>
      <c r="E91" s="324">
        <v>2024</v>
      </c>
    </row>
    <row r="92" spans="1:15" ht="15" customHeight="1" x14ac:dyDescent="0.35">
      <c r="B92" s="316"/>
      <c r="C92" s="323"/>
      <c r="D92" s="320"/>
      <c r="E92" s="325"/>
    </row>
    <row r="93" spans="1:15" x14ac:dyDescent="0.35">
      <c r="B93" s="19" t="s">
        <v>148</v>
      </c>
      <c r="C93" s="113">
        <v>2.6172659999999999</v>
      </c>
      <c r="D93" s="111">
        <v>64.772193999999999</v>
      </c>
      <c r="E93" s="112">
        <v>13.895072000000001</v>
      </c>
    </row>
    <row r="94" spans="1:15" x14ac:dyDescent="0.35">
      <c r="B94" s="22" t="s">
        <v>176</v>
      </c>
      <c r="C94" s="110">
        <v>0</v>
      </c>
      <c r="D94" s="110">
        <v>0</v>
      </c>
      <c r="E94" s="110">
        <v>0</v>
      </c>
    </row>
    <row r="95" spans="1:15" x14ac:dyDescent="0.35">
      <c r="B95" s="22" t="s">
        <v>177</v>
      </c>
      <c r="C95" s="110">
        <v>0</v>
      </c>
      <c r="D95" s="110">
        <v>0</v>
      </c>
      <c r="E95" s="110">
        <v>0</v>
      </c>
    </row>
    <row r="96" spans="1:15" x14ac:dyDescent="0.35">
      <c r="B96" s="22" t="s">
        <v>300</v>
      </c>
      <c r="C96" s="110">
        <v>0</v>
      </c>
      <c r="D96" s="110">
        <v>0</v>
      </c>
      <c r="E96" s="110">
        <v>0</v>
      </c>
    </row>
    <row r="97" spans="1:15" x14ac:dyDescent="0.35">
      <c r="B97" s="22" t="s">
        <v>301</v>
      </c>
      <c r="C97" s="110">
        <v>0</v>
      </c>
      <c r="D97" s="110">
        <v>0</v>
      </c>
      <c r="E97" s="110">
        <v>0</v>
      </c>
    </row>
    <row r="98" spans="1:15" ht="30" customHeight="1" x14ac:dyDescent="0.35">
      <c r="B98" s="306" t="s">
        <v>683</v>
      </c>
      <c r="C98" s="306"/>
      <c r="D98" s="306"/>
      <c r="E98" s="306"/>
    </row>
    <row r="99" spans="1:15" x14ac:dyDescent="0.35">
      <c r="B99" s="12"/>
    </row>
    <row r="100" spans="1:15" x14ac:dyDescent="0.35">
      <c r="B100" s="12"/>
    </row>
    <row r="101" spans="1:15" x14ac:dyDescent="0.35">
      <c r="A101" s="137"/>
      <c r="B101" s="135" t="s">
        <v>481</v>
      </c>
      <c r="C101" s="137"/>
      <c r="D101" s="137"/>
      <c r="E101" s="137"/>
      <c r="F101" s="137"/>
      <c r="G101" s="137"/>
      <c r="H101" s="137"/>
      <c r="I101" s="137"/>
      <c r="J101" s="137"/>
      <c r="K101" s="137"/>
      <c r="L101" s="137"/>
      <c r="M101" s="137"/>
      <c r="N101" s="137"/>
      <c r="O101" s="137"/>
    </row>
    <row r="102" spans="1:15" x14ac:dyDescent="0.35">
      <c r="B102" s="12" t="s">
        <v>698</v>
      </c>
    </row>
    <row r="103" spans="1:15" x14ac:dyDescent="0.35"/>
    <row r="104" spans="1:15" ht="15" customHeight="1" x14ac:dyDescent="0.35">
      <c r="B104" s="315" t="s">
        <v>228</v>
      </c>
      <c r="C104" s="319">
        <v>2022</v>
      </c>
      <c r="D104" s="319">
        <v>2023</v>
      </c>
      <c r="E104" s="324">
        <v>2024</v>
      </c>
      <c r="F104" s="413">
        <v>2022</v>
      </c>
      <c r="G104" s="317">
        <v>2023</v>
      </c>
      <c r="H104" s="384">
        <v>2024</v>
      </c>
      <c r="I104" s="317">
        <v>2022</v>
      </c>
      <c r="J104" s="317">
        <v>2023</v>
      </c>
      <c r="K104" s="319">
        <v>2024</v>
      </c>
    </row>
    <row r="105" spans="1:15" ht="15" customHeight="1" x14ac:dyDescent="0.35">
      <c r="B105" s="316"/>
      <c r="C105" s="323"/>
      <c r="D105" s="320"/>
      <c r="E105" s="415"/>
      <c r="F105" s="414"/>
      <c r="G105" s="318"/>
      <c r="H105" s="385"/>
      <c r="I105" s="318"/>
      <c r="J105" s="318"/>
      <c r="K105" s="320"/>
    </row>
    <row r="106" spans="1:15" x14ac:dyDescent="0.35">
      <c r="B106" s="33"/>
      <c r="C106" s="345" t="s">
        <v>148</v>
      </c>
      <c r="D106" s="345"/>
      <c r="E106" s="345"/>
      <c r="F106" s="382" t="s">
        <v>378</v>
      </c>
      <c r="G106" s="357"/>
      <c r="H106" s="383"/>
      <c r="I106" s="345" t="s">
        <v>150</v>
      </c>
      <c r="J106" s="345"/>
      <c r="K106" s="345"/>
    </row>
    <row r="107" spans="1:15" x14ac:dyDescent="0.35">
      <c r="B107" s="22" t="s">
        <v>200</v>
      </c>
      <c r="C107" s="34">
        <v>1995574.6643679996</v>
      </c>
      <c r="D107" s="35">
        <v>1615809.0928839988</v>
      </c>
      <c r="E107" s="141">
        <v>1908242.0751560007</v>
      </c>
      <c r="F107" s="173">
        <v>1138.624836</v>
      </c>
      <c r="G107" s="27">
        <v>0</v>
      </c>
      <c r="H107" s="174">
        <v>0</v>
      </c>
      <c r="I107" s="37">
        <v>250457.81957399994</v>
      </c>
      <c r="J107" s="37">
        <v>269470.39348199969</v>
      </c>
      <c r="K107" s="37">
        <v>264815.61187399994</v>
      </c>
    </row>
    <row r="108" spans="1:15" x14ac:dyDescent="0.35">
      <c r="B108" s="22" t="s">
        <v>201</v>
      </c>
      <c r="C108" s="34">
        <v>695349.50880599988</v>
      </c>
      <c r="D108" s="35">
        <v>534236.07376199961</v>
      </c>
      <c r="E108" s="142">
        <v>751215.08033499983</v>
      </c>
      <c r="F108" s="173">
        <v>4089.6823469999999</v>
      </c>
      <c r="G108" s="27">
        <v>0</v>
      </c>
      <c r="H108" s="175">
        <v>0</v>
      </c>
      <c r="I108" s="37">
        <v>129828.62861899998</v>
      </c>
      <c r="J108" s="37">
        <v>142269.6888490002</v>
      </c>
      <c r="K108" s="37">
        <v>109221.49346399988</v>
      </c>
    </row>
    <row r="109" spans="1:15" x14ac:dyDescent="0.35">
      <c r="B109" s="22" t="s">
        <v>202</v>
      </c>
      <c r="C109" s="34" t="s">
        <v>411</v>
      </c>
      <c r="D109" s="35">
        <v>1025944.5313020002</v>
      </c>
      <c r="E109" s="142">
        <v>1160106.5164560012</v>
      </c>
      <c r="F109" s="173" t="s">
        <v>411</v>
      </c>
      <c r="G109" s="27">
        <v>0</v>
      </c>
      <c r="H109" s="175">
        <v>0</v>
      </c>
      <c r="I109" s="37" t="s">
        <v>411</v>
      </c>
      <c r="J109" s="37">
        <v>339494.09058399976</v>
      </c>
      <c r="K109" s="37">
        <v>183744.81534199999</v>
      </c>
    </row>
    <row r="110" spans="1:15" x14ac:dyDescent="0.35">
      <c r="B110" s="22" t="s">
        <v>203</v>
      </c>
      <c r="C110" s="34" t="s">
        <v>411</v>
      </c>
      <c r="D110" s="35">
        <v>204.50319999999988</v>
      </c>
      <c r="E110" s="142">
        <v>232.96602900000002</v>
      </c>
      <c r="F110" s="173" t="s">
        <v>411</v>
      </c>
      <c r="G110" s="27">
        <v>0</v>
      </c>
      <c r="H110" s="175">
        <v>0</v>
      </c>
      <c r="I110" s="37" t="s">
        <v>411</v>
      </c>
      <c r="J110" s="37">
        <v>21367.227817999981</v>
      </c>
      <c r="K110" s="37">
        <v>17142.603074000002</v>
      </c>
    </row>
    <row r="111" spans="1:15" x14ac:dyDescent="0.35">
      <c r="B111" s="22" t="s">
        <v>204</v>
      </c>
      <c r="C111" s="34" t="s">
        <v>411</v>
      </c>
      <c r="D111" s="35">
        <v>743213.40927900013</v>
      </c>
      <c r="E111" s="142">
        <v>787062.01731299993</v>
      </c>
      <c r="F111" s="173" t="s">
        <v>411</v>
      </c>
      <c r="G111" s="27">
        <v>0</v>
      </c>
      <c r="H111" s="175">
        <v>0</v>
      </c>
      <c r="I111" s="37" t="s">
        <v>411</v>
      </c>
      <c r="J111" s="37">
        <v>102505.28899900001</v>
      </c>
      <c r="K111" s="37">
        <v>90685.566613999967</v>
      </c>
    </row>
    <row r="112" spans="1:15" x14ac:dyDescent="0.35">
      <c r="B112" s="22" t="s">
        <v>205</v>
      </c>
      <c r="C112" s="34" t="s">
        <v>411</v>
      </c>
      <c r="D112" s="35">
        <v>404426.39028099942</v>
      </c>
      <c r="E112" s="142">
        <v>441736.50590699958</v>
      </c>
      <c r="F112" s="173" t="s">
        <v>411</v>
      </c>
      <c r="G112" s="27">
        <v>0</v>
      </c>
      <c r="H112" s="175">
        <v>0</v>
      </c>
      <c r="I112" s="37" t="s">
        <v>411</v>
      </c>
      <c r="J112" s="37">
        <v>73264.056175000122</v>
      </c>
      <c r="K112" s="37">
        <v>68353.576759999996</v>
      </c>
    </row>
    <row r="113" spans="2:11" x14ac:dyDescent="0.35">
      <c r="B113" s="22" t="s">
        <v>206</v>
      </c>
      <c r="C113" s="34" t="s">
        <v>411</v>
      </c>
      <c r="D113" s="35">
        <v>707608.96212099784</v>
      </c>
      <c r="E113" s="142">
        <v>918410.94078399893</v>
      </c>
      <c r="F113" s="173" t="s">
        <v>411</v>
      </c>
      <c r="G113" s="27">
        <v>0</v>
      </c>
      <c r="H113" s="175">
        <v>0</v>
      </c>
      <c r="I113" s="37" t="s">
        <v>411</v>
      </c>
      <c r="J113" s="37">
        <v>70500.704633000016</v>
      </c>
      <c r="K113" s="37">
        <v>132402.22215100005</v>
      </c>
    </row>
    <row r="114" spans="2:11" x14ac:dyDescent="0.35">
      <c r="B114" s="22" t="s">
        <v>408</v>
      </c>
      <c r="C114" s="34">
        <v>70604.115248000002</v>
      </c>
      <c r="D114" s="35">
        <v>70097.69829700001</v>
      </c>
      <c r="E114" s="142">
        <v>71596.335641999991</v>
      </c>
      <c r="F114" s="173">
        <v>0</v>
      </c>
      <c r="G114" s="27">
        <v>0</v>
      </c>
      <c r="H114" s="175">
        <v>0</v>
      </c>
      <c r="I114" s="37">
        <v>62049.411614000004</v>
      </c>
      <c r="J114" s="37">
        <v>72489.248193000021</v>
      </c>
      <c r="K114" s="37">
        <v>63920.692372000005</v>
      </c>
    </row>
    <row r="115" spans="2:11" x14ac:dyDescent="0.35">
      <c r="B115" s="22" t="s">
        <v>207</v>
      </c>
      <c r="C115" s="34" t="s">
        <v>411</v>
      </c>
      <c r="D115" s="35">
        <v>427183.43396399973</v>
      </c>
      <c r="E115" s="142">
        <v>550979.91300300031</v>
      </c>
      <c r="F115" s="173" t="s">
        <v>411</v>
      </c>
      <c r="G115" s="27">
        <v>0</v>
      </c>
      <c r="H115" s="175">
        <v>0</v>
      </c>
      <c r="I115" s="37" t="s">
        <v>411</v>
      </c>
      <c r="J115" s="37">
        <v>51731.280372000001</v>
      </c>
      <c r="K115" s="37">
        <v>47928.514061999958</v>
      </c>
    </row>
    <row r="116" spans="2:11" x14ac:dyDescent="0.35">
      <c r="B116" s="22" t="s">
        <v>208</v>
      </c>
      <c r="C116" s="34" t="s">
        <v>411</v>
      </c>
      <c r="D116" s="35">
        <v>96.960312000000002</v>
      </c>
      <c r="E116" s="142">
        <v>66.884348999999972</v>
      </c>
      <c r="F116" s="173" t="s">
        <v>411</v>
      </c>
      <c r="G116" s="27">
        <v>0</v>
      </c>
      <c r="H116" s="175">
        <v>0</v>
      </c>
      <c r="I116" s="37" t="s">
        <v>411</v>
      </c>
      <c r="J116" s="37">
        <v>3251.5340099999994</v>
      </c>
      <c r="K116" s="37">
        <v>2360.1442810000003</v>
      </c>
    </row>
    <row r="117" spans="2:11" x14ac:dyDescent="0.35">
      <c r="B117" s="22" t="s">
        <v>209</v>
      </c>
      <c r="C117" s="34" t="s">
        <v>411</v>
      </c>
      <c r="D117" s="35">
        <v>0.25046199999999996</v>
      </c>
      <c r="E117" s="142">
        <v>45.833750999999992</v>
      </c>
      <c r="F117" s="173" t="s">
        <v>411</v>
      </c>
      <c r="G117" s="27">
        <v>0</v>
      </c>
      <c r="H117" s="175">
        <v>0</v>
      </c>
      <c r="I117" s="37" t="s">
        <v>411</v>
      </c>
      <c r="J117" s="37">
        <v>8777.3262159999958</v>
      </c>
      <c r="K117" s="37">
        <v>20104.919785000002</v>
      </c>
    </row>
    <row r="118" spans="2:11" x14ac:dyDescent="0.35">
      <c r="B118" s="22" t="s">
        <v>210</v>
      </c>
      <c r="C118" s="34" t="s">
        <v>411</v>
      </c>
      <c r="D118" s="35">
        <v>1208.8943449999961</v>
      </c>
      <c r="E118" s="142">
        <v>1379.6213389999953</v>
      </c>
      <c r="F118" s="173" t="s">
        <v>411</v>
      </c>
      <c r="G118" s="27">
        <v>0</v>
      </c>
      <c r="H118" s="175">
        <v>0</v>
      </c>
      <c r="I118" s="37" t="s">
        <v>411</v>
      </c>
      <c r="J118" s="37">
        <v>30701.847727000018</v>
      </c>
      <c r="K118" s="37">
        <v>13024.732014999987</v>
      </c>
    </row>
    <row r="119" spans="2:11" x14ac:dyDescent="0.35">
      <c r="B119" s="22" t="s">
        <v>211</v>
      </c>
      <c r="C119" s="34" t="s">
        <v>411</v>
      </c>
      <c r="D119" s="35">
        <v>268.53631700000028</v>
      </c>
      <c r="E119" s="142">
        <v>244.2186539999999</v>
      </c>
      <c r="F119" s="173" t="s">
        <v>411</v>
      </c>
      <c r="G119" s="27">
        <v>0</v>
      </c>
      <c r="H119" s="175">
        <v>0</v>
      </c>
      <c r="I119" s="37" t="s">
        <v>411</v>
      </c>
      <c r="J119" s="37">
        <v>30378.355114999984</v>
      </c>
      <c r="K119" s="37">
        <v>44503.43845199998</v>
      </c>
    </row>
    <row r="120" spans="2:11" x14ac:dyDescent="0.35">
      <c r="B120" s="22" t="s">
        <v>212</v>
      </c>
      <c r="C120" s="34">
        <v>5116.4254000000001</v>
      </c>
      <c r="D120" s="35">
        <v>11296.476009999993</v>
      </c>
      <c r="E120" s="142">
        <v>103623.984694</v>
      </c>
      <c r="F120" s="173">
        <v>79.689913000000004</v>
      </c>
      <c r="G120" s="27">
        <v>0</v>
      </c>
      <c r="H120" s="175">
        <v>0</v>
      </c>
      <c r="I120" s="37">
        <v>13629.434187000001</v>
      </c>
      <c r="J120" s="37">
        <v>6177.8333319999938</v>
      </c>
      <c r="K120" s="37">
        <v>6022.4906719999963</v>
      </c>
    </row>
    <row r="121" spans="2:11" x14ac:dyDescent="0.35">
      <c r="B121" s="22" t="s">
        <v>213</v>
      </c>
      <c r="C121" s="34">
        <v>26130.158753</v>
      </c>
      <c r="D121" s="35">
        <v>25355.951859000012</v>
      </c>
      <c r="E121" s="142">
        <v>25810.108742000015</v>
      </c>
      <c r="F121" s="173">
        <v>56.498044</v>
      </c>
      <c r="G121" s="27">
        <v>0</v>
      </c>
      <c r="H121" s="175">
        <v>0</v>
      </c>
      <c r="I121" s="37">
        <v>532.66701</v>
      </c>
      <c r="J121" s="37">
        <v>9347.5489950000083</v>
      </c>
      <c r="K121" s="37">
        <v>10362.601910000005</v>
      </c>
    </row>
    <row r="122" spans="2:11" x14ac:dyDescent="0.35">
      <c r="B122" s="22" t="s">
        <v>214</v>
      </c>
      <c r="C122" s="34">
        <v>4003.0822119999998</v>
      </c>
      <c r="D122" s="35">
        <v>2980.2328930000008</v>
      </c>
      <c r="E122" s="142">
        <v>2733.6474219999996</v>
      </c>
      <c r="F122" s="173">
        <v>248.48978100000002</v>
      </c>
      <c r="G122" s="27">
        <v>0</v>
      </c>
      <c r="H122" s="175">
        <v>0</v>
      </c>
      <c r="I122" s="37">
        <v>3888.2578629999998</v>
      </c>
      <c r="J122" s="37">
        <v>2216.9622069999996</v>
      </c>
      <c r="K122" s="37">
        <v>2447.7414709999994</v>
      </c>
    </row>
    <row r="123" spans="2:11" x14ac:dyDescent="0.35">
      <c r="B123" s="22" t="s">
        <v>215</v>
      </c>
      <c r="C123" s="34">
        <v>5467.4116259999992</v>
      </c>
      <c r="D123" s="35">
        <v>6208.784359000003</v>
      </c>
      <c r="E123" s="142">
        <v>6023.8447160000014</v>
      </c>
      <c r="F123" s="173">
        <v>0</v>
      </c>
      <c r="G123" s="27">
        <v>0</v>
      </c>
      <c r="H123" s="175">
        <v>0</v>
      </c>
      <c r="I123" s="37">
        <v>3078.0711350000001</v>
      </c>
      <c r="J123" s="37">
        <v>2601.9565069999976</v>
      </c>
      <c r="K123" s="37">
        <v>2891.9361999999983</v>
      </c>
    </row>
    <row r="124" spans="2:11" x14ac:dyDescent="0.35">
      <c r="B124" s="22" t="s">
        <v>216</v>
      </c>
      <c r="C124" s="34">
        <v>1009.0853339999999</v>
      </c>
      <c r="D124" s="35">
        <v>1404.4257020000005</v>
      </c>
      <c r="E124" s="142">
        <v>977.3126520000003</v>
      </c>
      <c r="F124" s="173">
        <v>387.80075399999998</v>
      </c>
      <c r="G124" s="27">
        <v>0</v>
      </c>
      <c r="H124" s="175">
        <v>0</v>
      </c>
      <c r="I124" s="37">
        <v>713.56662200000017</v>
      </c>
      <c r="J124" s="37">
        <v>934.55274799999961</v>
      </c>
      <c r="K124" s="37">
        <v>500.16601300000008</v>
      </c>
    </row>
    <row r="125" spans="2:11" x14ac:dyDescent="0.35">
      <c r="B125" s="22" t="s">
        <v>217</v>
      </c>
      <c r="C125" s="34">
        <v>11428.001233999999</v>
      </c>
      <c r="D125" s="35">
        <v>8424.3168490000007</v>
      </c>
      <c r="E125" s="142">
        <v>5828.8722659999967</v>
      </c>
      <c r="F125" s="173">
        <v>4.7322669999999993</v>
      </c>
      <c r="G125" s="27">
        <v>0</v>
      </c>
      <c r="H125" s="175">
        <v>0</v>
      </c>
      <c r="I125" s="37">
        <v>154.48492399999998</v>
      </c>
      <c r="J125" s="37">
        <v>2472.8994659999985</v>
      </c>
      <c r="K125" s="37">
        <v>2587.6791139999996</v>
      </c>
    </row>
    <row r="126" spans="2:11" x14ac:dyDescent="0.35">
      <c r="B126" s="22" t="s">
        <v>218</v>
      </c>
      <c r="C126" s="34">
        <v>8588602.2613869999</v>
      </c>
      <c r="D126" s="35">
        <v>8809978.490301</v>
      </c>
      <c r="E126" s="142">
        <v>8302772.2646510126</v>
      </c>
      <c r="F126" s="173">
        <v>9250.5457950000018</v>
      </c>
      <c r="G126" s="27">
        <v>0</v>
      </c>
      <c r="H126" s="175">
        <v>0</v>
      </c>
      <c r="I126" s="37">
        <v>1269293.688689</v>
      </c>
      <c r="J126" s="37">
        <v>1506589.8972790006</v>
      </c>
      <c r="K126" s="37">
        <v>2644977.4907689998</v>
      </c>
    </row>
    <row r="127" spans="2:11" x14ac:dyDescent="0.35">
      <c r="B127" s="22" t="s">
        <v>219</v>
      </c>
      <c r="C127" s="34">
        <v>32893.922269000002</v>
      </c>
      <c r="D127" s="35">
        <v>29559.842948000012</v>
      </c>
      <c r="E127" s="142">
        <v>32010.067717000002</v>
      </c>
      <c r="F127" s="173">
        <v>43.242322999999999</v>
      </c>
      <c r="G127" s="27">
        <v>0</v>
      </c>
      <c r="H127" s="175">
        <v>0</v>
      </c>
      <c r="I127" s="37">
        <v>246702.72209299999</v>
      </c>
      <c r="J127" s="37">
        <v>370988.54102299979</v>
      </c>
      <c r="K127" s="37">
        <v>337367.23209899972</v>
      </c>
    </row>
    <row r="128" spans="2:11" x14ac:dyDescent="0.35">
      <c r="B128" s="22" t="s">
        <v>220</v>
      </c>
      <c r="C128" s="34">
        <v>3279.1114269999994</v>
      </c>
      <c r="D128" s="35">
        <v>3543.5255609999972</v>
      </c>
      <c r="E128" s="142">
        <v>3567.6035929999998</v>
      </c>
      <c r="F128" s="173">
        <v>4.5203329999999999</v>
      </c>
      <c r="G128" s="27">
        <v>0</v>
      </c>
      <c r="H128" s="175">
        <v>0</v>
      </c>
      <c r="I128" s="37">
        <v>52776.901979000002</v>
      </c>
      <c r="J128" s="37">
        <v>27059.963566999988</v>
      </c>
      <c r="K128" s="37">
        <v>22961.408855000001</v>
      </c>
    </row>
    <row r="129" spans="1:15" x14ac:dyDescent="0.35">
      <c r="B129" s="22" t="s">
        <v>221</v>
      </c>
      <c r="C129" s="34">
        <v>57.531208999999997</v>
      </c>
      <c r="D129" s="35">
        <v>65.195955999999967</v>
      </c>
      <c r="E129" s="142">
        <v>76.709783000000016</v>
      </c>
      <c r="F129" s="173">
        <v>105.19801900000002</v>
      </c>
      <c r="G129" s="27">
        <v>0</v>
      </c>
      <c r="H129" s="175">
        <v>0</v>
      </c>
      <c r="I129" s="37">
        <v>18582.021079999999</v>
      </c>
      <c r="J129" s="37">
        <v>12882.83394</v>
      </c>
      <c r="K129" s="37">
        <v>11295.060050999997</v>
      </c>
    </row>
    <row r="130" spans="1:15" x14ac:dyDescent="0.35">
      <c r="B130" s="22" t="s">
        <v>222</v>
      </c>
      <c r="C130" s="34">
        <v>25627.554119</v>
      </c>
      <c r="D130" s="35">
        <v>20021.106697000025</v>
      </c>
      <c r="E130" s="142">
        <v>20938.395766999998</v>
      </c>
      <c r="F130" s="173">
        <v>240.34519</v>
      </c>
      <c r="G130" s="27">
        <v>0</v>
      </c>
      <c r="H130" s="175">
        <v>0</v>
      </c>
      <c r="I130" s="37">
        <v>26630.071049999999</v>
      </c>
      <c r="J130" s="37">
        <v>38454.116118000013</v>
      </c>
      <c r="K130" s="37">
        <v>29571.882830999995</v>
      </c>
    </row>
    <row r="131" spans="1:15" x14ac:dyDescent="0.35">
      <c r="B131" s="22" t="s">
        <v>223</v>
      </c>
      <c r="C131" s="34">
        <v>17611.881095999997</v>
      </c>
      <c r="D131" s="35">
        <v>17968.321703000001</v>
      </c>
      <c r="E131" s="142">
        <v>17099.29722300002</v>
      </c>
      <c r="F131" s="173">
        <v>7570.4194680000001</v>
      </c>
      <c r="G131" s="27">
        <v>6210.4204420000005</v>
      </c>
      <c r="H131" s="175">
        <v>5803.204788</v>
      </c>
      <c r="I131" s="37">
        <v>101803.306662</v>
      </c>
      <c r="J131" s="37">
        <v>74095.423866999947</v>
      </c>
      <c r="K131" s="37">
        <v>838526.92538900056</v>
      </c>
    </row>
    <row r="132" spans="1:15" x14ac:dyDescent="0.35">
      <c r="B132" s="22" t="s">
        <v>224</v>
      </c>
      <c r="C132" s="34">
        <v>96755.063517000002</v>
      </c>
      <c r="D132" s="35">
        <v>95285.926127000013</v>
      </c>
      <c r="E132" s="142">
        <v>100801.30592099999</v>
      </c>
      <c r="F132" s="173">
        <v>0</v>
      </c>
      <c r="G132" s="27">
        <v>0</v>
      </c>
      <c r="H132" s="175">
        <v>0</v>
      </c>
      <c r="I132" s="37">
        <v>70700.544474000009</v>
      </c>
      <c r="J132" s="37">
        <v>90089.434076000005</v>
      </c>
      <c r="K132" s="37">
        <v>87644.162928000005</v>
      </c>
    </row>
    <row r="133" spans="1:15" x14ac:dyDescent="0.35">
      <c r="B133" s="22" t="s">
        <v>225</v>
      </c>
      <c r="C133" s="34">
        <v>0</v>
      </c>
      <c r="D133" s="35">
        <v>24.054756999999988</v>
      </c>
      <c r="E133" s="142">
        <v>8.2291349999999994</v>
      </c>
      <c r="F133" s="173">
        <v>0</v>
      </c>
      <c r="G133" s="27">
        <v>0</v>
      </c>
      <c r="H133" s="175">
        <v>0</v>
      </c>
      <c r="I133" s="37">
        <v>433.37748600000003</v>
      </c>
      <c r="J133" s="37">
        <v>529.09079900000017</v>
      </c>
      <c r="K133" s="37">
        <v>831.08192499999996</v>
      </c>
    </row>
    <row r="134" spans="1:15" x14ac:dyDescent="0.35">
      <c r="B134" s="22" t="s">
        <v>226</v>
      </c>
      <c r="C134" s="34" t="s">
        <v>411</v>
      </c>
      <c r="D134" s="35">
        <v>281.74205000000018</v>
      </c>
      <c r="E134" s="142">
        <v>173.12179199999983</v>
      </c>
      <c r="F134" s="173" t="s">
        <v>411</v>
      </c>
      <c r="G134" s="27">
        <v>1472.1181469999999</v>
      </c>
      <c r="H134" s="175">
        <v>0</v>
      </c>
      <c r="I134" s="37" t="s">
        <v>411</v>
      </c>
      <c r="J134" s="37">
        <v>1107.825544</v>
      </c>
      <c r="K134" s="37">
        <v>892.73561700000027</v>
      </c>
    </row>
    <row r="135" spans="1:15" x14ac:dyDescent="0.35">
      <c r="B135" s="22" t="s">
        <v>227</v>
      </c>
      <c r="C135" s="34" t="s">
        <v>411</v>
      </c>
      <c r="D135" s="35">
        <v>52.403187999999943</v>
      </c>
      <c r="E135" s="142">
        <v>42.807159999999961</v>
      </c>
      <c r="F135" s="173" t="s">
        <v>411</v>
      </c>
      <c r="G135" s="27">
        <v>0</v>
      </c>
      <c r="H135" s="175">
        <v>0</v>
      </c>
      <c r="I135" s="37" t="s">
        <v>411</v>
      </c>
      <c r="J135" s="37">
        <v>131.38336900000007</v>
      </c>
      <c r="K135" s="37">
        <v>86.847300000000018</v>
      </c>
    </row>
    <row r="136" spans="1:15" ht="39" customHeight="1" x14ac:dyDescent="0.35">
      <c r="B136" s="313" t="s">
        <v>682</v>
      </c>
      <c r="C136" s="313"/>
      <c r="D136" s="313"/>
      <c r="E136" s="313"/>
      <c r="F136" s="313"/>
      <c r="G136" s="313"/>
      <c r="H136" s="313"/>
      <c r="I136" s="313"/>
      <c r="J136" s="313"/>
      <c r="K136" s="313"/>
    </row>
    <row r="137" spans="1:15" x14ac:dyDescent="0.35">
      <c r="B137" s="12"/>
    </row>
    <row r="138" spans="1:15" x14ac:dyDescent="0.35">
      <c r="B138" s="12"/>
    </row>
    <row r="139" spans="1:15" x14ac:dyDescent="0.35">
      <c r="A139" s="137"/>
      <c r="B139" s="135" t="s">
        <v>482</v>
      </c>
      <c r="C139" s="137"/>
      <c r="D139" s="137"/>
      <c r="E139" s="137"/>
      <c r="F139" s="137"/>
      <c r="G139" s="137"/>
      <c r="H139" s="137"/>
      <c r="I139" s="137"/>
      <c r="J139" s="137"/>
      <c r="K139" s="137"/>
      <c r="L139" s="137"/>
      <c r="M139" s="137"/>
      <c r="N139" s="137"/>
      <c r="O139" s="137"/>
    </row>
    <row r="140" spans="1:15" x14ac:dyDescent="0.35">
      <c r="B140" s="12" t="s">
        <v>699</v>
      </c>
    </row>
    <row r="141" spans="1:15" x14ac:dyDescent="0.35"/>
    <row r="142" spans="1:15" x14ac:dyDescent="0.35">
      <c r="B142" s="315" t="s">
        <v>229</v>
      </c>
      <c r="C142" s="317">
        <v>2022</v>
      </c>
      <c r="D142" s="317">
        <v>2023</v>
      </c>
      <c r="E142" s="319">
        <v>2024</v>
      </c>
    </row>
    <row r="143" spans="1:15" x14ac:dyDescent="0.35">
      <c r="B143" s="316"/>
      <c r="C143" s="318"/>
      <c r="D143" s="318"/>
      <c r="E143" s="320"/>
    </row>
    <row r="144" spans="1:15" x14ac:dyDescent="0.35">
      <c r="B144" s="345" t="s">
        <v>148</v>
      </c>
      <c r="C144" s="345"/>
      <c r="D144" s="345"/>
      <c r="E144" s="345"/>
    </row>
    <row r="145" spans="2:5" x14ac:dyDescent="0.35">
      <c r="B145" s="19" t="s">
        <v>164</v>
      </c>
      <c r="C145" s="20">
        <v>2761528.2884220001</v>
      </c>
      <c r="D145" s="27">
        <v>5530298.7365259994</v>
      </c>
      <c r="E145" s="20">
        <v>6591318.908718003</v>
      </c>
    </row>
    <row r="146" spans="2:5" x14ac:dyDescent="0.35">
      <c r="B146" s="22" t="s">
        <v>230</v>
      </c>
      <c r="C146" s="20">
        <v>35249.666365000005</v>
      </c>
      <c r="D146" s="27">
        <v>39632.660761999992</v>
      </c>
      <c r="E146" s="20">
        <v>132167.740858</v>
      </c>
    </row>
    <row r="147" spans="2:5" x14ac:dyDescent="0.35">
      <c r="B147" s="22" t="s">
        <v>231</v>
      </c>
      <c r="C147" s="20">
        <v>17904.498193999996</v>
      </c>
      <c r="D147" s="27">
        <v>16037.526910000006</v>
      </c>
      <c r="E147" s="20">
        <v>12830.029634000006</v>
      </c>
    </row>
    <row r="148" spans="2:5" x14ac:dyDescent="0.35">
      <c r="B148" s="22" t="s">
        <v>168</v>
      </c>
      <c r="C148" s="20">
        <v>0</v>
      </c>
      <c r="D148" s="27">
        <v>334.14523800000018</v>
      </c>
      <c r="E148" s="20">
        <v>215.92895199999987</v>
      </c>
    </row>
    <row r="149" spans="2:5" x14ac:dyDescent="0.35">
      <c r="B149" s="22" t="s">
        <v>156</v>
      </c>
      <c r="C149" s="20">
        <v>8764827.3250240032</v>
      </c>
      <c r="D149" s="27">
        <v>8976422.4092929941</v>
      </c>
      <c r="E149" s="20">
        <v>8477265.6446549948</v>
      </c>
    </row>
    <row r="150" spans="2:5" x14ac:dyDescent="0.35">
      <c r="B150" s="22" t="s">
        <v>369</v>
      </c>
      <c r="C150" s="20">
        <v>0</v>
      </c>
      <c r="D150" s="20">
        <v>24.054756999999995</v>
      </c>
      <c r="E150" s="20">
        <v>8.2291349999999994</v>
      </c>
    </row>
    <row r="151" spans="2:5" x14ac:dyDescent="0.35">
      <c r="B151" s="205" t="s">
        <v>537</v>
      </c>
      <c r="C151" s="40">
        <f>SUM(C145:C150)</f>
        <v>11579509.778005004</v>
      </c>
      <c r="D151" s="40">
        <f>SUM(D145:D150)</f>
        <v>14562749.533485994</v>
      </c>
      <c r="E151" s="40">
        <f>SUM(E145:E150)</f>
        <v>15213806.481951997</v>
      </c>
    </row>
    <row r="152" spans="2:5" x14ac:dyDescent="0.35">
      <c r="B152" s="345" t="s">
        <v>149</v>
      </c>
      <c r="C152" s="345"/>
      <c r="D152" s="345"/>
      <c r="E152" s="345"/>
    </row>
    <row r="153" spans="2:5" x14ac:dyDescent="0.35">
      <c r="B153" s="19" t="s">
        <v>164</v>
      </c>
      <c r="C153" s="20">
        <v>5228.3071829999999</v>
      </c>
      <c r="D153" s="27">
        <v>0</v>
      </c>
      <c r="E153" s="20">
        <v>0</v>
      </c>
    </row>
    <row r="154" spans="2:5" x14ac:dyDescent="0.35">
      <c r="B154" s="22" t="s">
        <v>230</v>
      </c>
      <c r="C154" s="20">
        <v>384.67773800000003</v>
      </c>
      <c r="D154" s="27">
        <v>0</v>
      </c>
      <c r="E154" s="20">
        <v>0</v>
      </c>
    </row>
    <row r="155" spans="2:5" x14ac:dyDescent="0.35">
      <c r="B155" s="22" t="s">
        <v>231</v>
      </c>
      <c r="C155" s="20">
        <v>392.53302099999996</v>
      </c>
      <c r="D155" s="27">
        <v>0</v>
      </c>
      <c r="E155" s="20">
        <v>0</v>
      </c>
    </row>
    <row r="156" spans="2:5" x14ac:dyDescent="0.35">
      <c r="B156" s="22" t="s">
        <v>168</v>
      </c>
      <c r="C156" s="20">
        <v>0</v>
      </c>
      <c r="D156" s="27">
        <v>1472.1181469999999</v>
      </c>
      <c r="E156" s="20">
        <v>0</v>
      </c>
    </row>
    <row r="157" spans="2:5" x14ac:dyDescent="0.35">
      <c r="B157" s="22" t="s">
        <v>156</v>
      </c>
      <c r="C157" s="20">
        <v>17214.271128</v>
      </c>
      <c r="D157" s="27">
        <v>6210.4204420000005</v>
      </c>
      <c r="E157" s="20">
        <v>5803.204788</v>
      </c>
    </row>
    <row r="158" spans="2:5" x14ac:dyDescent="0.35">
      <c r="B158" s="22" t="s">
        <v>369</v>
      </c>
      <c r="C158" s="20">
        <v>0</v>
      </c>
      <c r="D158" s="27">
        <v>0</v>
      </c>
      <c r="E158" s="20">
        <v>0</v>
      </c>
    </row>
    <row r="159" spans="2:5" x14ac:dyDescent="0.35">
      <c r="B159" s="205" t="s">
        <v>537</v>
      </c>
      <c r="C159" s="20">
        <f>SUM(C153:C158)</f>
        <v>23219.789069999999</v>
      </c>
      <c r="D159" s="20">
        <f>SUM(D153:D158)</f>
        <v>7682.5385890000007</v>
      </c>
      <c r="E159" s="20">
        <f>SUM(E153:E158)</f>
        <v>5803.204788</v>
      </c>
    </row>
    <row r="160" spans="2:5" x14ac:dyDescent="0.35">
      <c r="B160" s="345" t="s">
        <v>150</v>
      </c>
      <c r="C160" s="345"/>
      <c r="D160" s="345"/>
      <c r="E160" s="345"/>
    </row>
    <row r="161" spans="1:15" x14ac:dyDescent="0.35">
      <c r="B161" s="19" t="s">
        <v>164</v>
      </c>
      <c r="C161" s="20">
        <v>442335.85980700003</v>
      </c>
      <c r="D161" s="27">
        <v>1216201.0421729994</v>
      </c>
      <c r="E161" s="20">
        <v>1058208.3302459999</v>
      </c>
    </row>
    <row r="162" spans="1:15" x14ac:dyDescent="0.35">
      <c r="B162" s="22" t="s">
        <v>230</v>
      </c>
      <c r="C162" s="20">
        <v>18050.359059999995</v>
      </c>
      <c r="D162" s="27">
        <v>17742.344533999989</v>
      </c>
      <c r="E162" s="20">
        <v>18832.834052999999</v>
      </c>
    </row>
    <row r="163" spans="1:15" x14ac:dyDescent="0.35">
      <c r="B163" s="22" t="s">
        <v>231</v>
      </c>
      <c r="C163" s="20">
        <v>3946.1226810000003</v>
      </c>
      <c r="D163" s="27">
        <v>6009.408720999998</v>
      </c>
      <c r="E163" s="20">
        <v>5979.7813269999924</v>
      </c>
    </row>
    <row r="164" spans="1:15" x14ac:dyDescent="0.35">
      <c r="B164" s="22" t="s">
        <v>168</v>
      </c>
      <c r="C164" s="20">
        <v>0</v>
      </c>
      <c r="D164" s="27">
        <v>1239.2089129999997</v>
      </c>
      <c r="E164" s="20">
        <v>979.58291700000041</v>
      </c>
    </row>
    <row r="165" spans="1:15" x14ac:dyDescent="0.35">
      <c r="B165" s="22" t="s">
        <v>156</v>
      </c>
      <c r="C165" s="20">
        <v>1786489.2560269998</v>
      </c>
      <c r="D165" s="27">
        <v>2120160.2098700004</v>
      </c>
      <c r="E165" s="20">
        <v>3972344.1629220005</v>
      </c>
    </row>
    <row r="166" spans="1:15" x14ac:dyDescent="0.35">
      <c r="B166" s="22" t="s">
        <v>369</v>
      </c>
      <c r="C166" s="20">
        <v>433.37748599999998</v>
      </c>
      <c r="D166" s="20">
        <v>529.09079900000017</v>
      </c>
      <c r="E166" s="20">
        <v>831.08192499999984</v>
      </c>
    </row>
    <row r="167" spans="1:15" x14ac:dyDescent="0.35">
      <c r="B167" s="205" t="s">
        <v>537</v>
      </c>
      <c r="C167" s="20">
        <f>SUM(C161:C166)</f>
        <v>2251254.9750609994</v>
      </c>
      <c r="D167" s="20">
        <f>SUM(D161:D166)</f>
        <v>3361881.3050099998</v>
      </c>
      <c r="E167" s="20">
        <f>SUM(E161:E166)</f>
        <v>5057175.7733899998</v>
      </c>
    </row>
    <row r="168" spans="1:15" ht="52.5" customHeight="1" x14ac:dyDescent="0.35">
      <c r="B168" s="314" t="s">
        <v>681</v>
      </c>
      <c r="C168" s="314"/>
      <c r="D168" s="314"/>
      <c r="E168" s="314"/>
      <c r="F168" s="109"/>
    </row>
    <row r="169" spans="1:15" x14ac:dyDescent="0.35">
      <c r="B169" s="109"/>
      <c r="C169" s="109"/>
      <c r="D169" s="109"/>
      <c r="E169" s="109"/>
      <c r="F169" s="109"/>
    </row>
    <row r="170" spans="1:15" x14ac:dyDescent="0.35"/>
    <row r="171" spans="1:15" x14ac:dyDescent="0.35">
      <c r="A171" s="137"/>
      <c r="B171" s="135" t="s">
        <v>232</v>
      </c>
      <c r="C171" s="137"/>
      <c r="D171" s="137"/>
      <c r="E171" s="137"/>
      <c r="F171" s="137"/>
      <c r="G171" s="137"/>
      <c r="H171" s="137"/>
      <c r="I171" s="137"/>
      <c r="J171" s="137"/>
      <c r="K171" s="137"/>
      <c r="L171" s="137"/>
      <c r="M171" s="137"/>
      <c r="N171" s="137"/>
      <c r="O171" s="137"/>
    </row>
    <row r="172" spans="1:15" x14ac:dyDescent="0.35">
      <c r="B172" s="12" t="s">
        <v>702</v>
      </c>
    </row>
    <row r="173" spans="1:15" x14ac:dyDescent="0.35"/>
    <row r="174" spans="1:15" x14ac:dyDescent="0.35">
      <c r="B174" s="315" t="s">
        <v>233</v>
      </c>
      <c r="C174" s="317">
        <v>2022</v>
      </c>
      <c r="D174" s="317">
        <v>2023</v>
      </c>
      <c r="E174" s="319">
        <v>2024</v>
      </c>
    </row>
    <row r="175" spans="1:15" x14ac:dyDescent="0.35">
      <c r="B175" s="316"/>
      <c r="C175" s="318"/>
      <c r="D175" s="318"/>
      <c r="E175" s="320"/>
    </row>
    <row r="176" spans="1:15" x14ac:dyDescent="0.35">
      <c r="B176" s="19" t="s">
        <v>234</v>
      </c>
      <c r="C176" s="20">
        <v>5116.0735999999997</v>
      </c>
      <c r="D176" s="20">
        <v>5545.9940799999977</v>
      </c>
      <c r="E176" s="20">
        <v>4623.0447999999997</v>
      </c>
    </row>
    <row r="177" spans="1:15" x14ac:dyDescent="0.35">
      <c r="B177" s="22" t="s">
        <v>235</v>
      </c>
      <c r="C177" s="20">
        <v>1631.7809999999999</v>
      </c>
      <c r="D177" s="20">
        <v>754.30800000000011</v>
      </c>
      <c r="E177" s="20">
        <v>1948.4082000000001</v>
      </c>
    </row>
    <row r="178" spans="1:15" x14ac:dyDescent="0.35">
      <c r="B178" s="22" t="s">
        <v>236</v>
      </c>
      <c r="C178" s="20">
        <v>198.55761999999999</v>
      </c>
      <c r="D178" s="20">
        <v>211.29639999999998</v>
      </c>
      <c r="E178" s="20">
        <v>272.13600000000002</v>
      </c>
    </row>
    <row r="179" spans="1:15" ht="39.75" customHeight="1" x14ac:dyDescent="0.35">
      <c r="B179" s="313" t="s">
        <v>680</v>
      </c>
      <c r="C179" s="313"/>
      <c r="D179" s="313"/>
      <c r="E179" s="313"/>
      <c r="F179" s="290"/>
    </row>
    <row r="180" spans="1:15" x14ac:dyDescent="0.35">
      <c r="B180" s="290"/>
      <c r="C180" s="290"/>
      <c r="D180" s="290"/>
      <c r="E180" s="290"/>
      <c r="F180" s="290"/>
    </row>
    <row r="181" spans="1:15" x14ac:dyDescent="0.35"/>
    <row r="182" spans="1:15" x14ac:dyDescent="0.35"/>
    <row r="183" spans="1:15" s="3" customFormat="1" ht="24" x14ac:dyDescent="0.45">
      <c r="A183" s="7"/>
      <c r="B183" s="8" t="s">
        <v>379</v>
      </c>
      <c r="C183" s="7"/>
      <c r="D183" s="7"/>
      <c r="E183" s="7"/>
      <c r="F183" s="7"/>
      <c r="G183" s="7"/>
      <c r="H183" s="7"/>
      <c r="I183" s="7"/>
      <c r="J183" s="7"/>
      <c r="K183" s="7"/>
      <c r="L183" s="7"/>
      <c r="M183" s="7"/>
      <c r="N183" s="7"/>
      <c r="O183" s="7"/>
    </row>
    <row r="184" spans="1:15" x14ac:dyDescent="0.35">
      <c r="A184" s="137"/>
      <c r="B184" s="135" t="s">
        <v>267</v>
      </c>
      <c r="C184" s="137"/>
      <c r="D184" s="137"/>
      <c r="E184" s="137"/>
      <c r="F184" s="137"/>
      <c r="G184" s="137"/>
      <c r="H184" s="137"/>
      <c r="I184" s="137"/>
      <c r="J184" s="137"/>
      <c r="K184" s="137"/>
      <c r="L184" s="137"/>
      <c r="M184" s="137"/>
      <c r="N184" s="137"/>
      <c r="O184" s="137"/>
    </row>
    <row r="185" spans="1:15" x14ac:dyDescent="0.35">
      <c r="B185" s="12" t="s">
        <v>703</v>
      </c>
    </row>
    <row r="186" spans="1:15" x14ac:dyDescent="0.35"/>
    <row r="187" spans="1:15" x14ac:dyDescent="0.35">
      <c r="B187" s="315" t="s">
        <v>237</v>
      </c>
      <c r="C187" s="317">
        <v>2022</v>
      </c>
      <c r="D187" s="317">
        <v>2023</v>
      </c>
      <c r="E187" s="319">
        <v>2024</v>
      </c>
    </row>
    <row r="188" spans="1:15" x14ac:dyDescent="0.35">
      <c r="B188" s="316"/>
      <c r="C188" s="318"/>
      <c r="D188" s="318"/>
      <c r="E188" s="320"/>
    </row>
    <row r="189" spans="1:15" x14ac:dyDescent="0.35">
      <c r="B189" s="381" t="s">
        <v>238</v>
      </c>
      <c r="C189" s="381"/>
      <c r="D189" s="381"/>
      <c r="E189" s="381"/>
    </row>
    <row r="190" spans="1:15" x14ac:dyDescent="0.35">
      <c r="B190" s="19" t="s">
        <v>239</v>
      </c>
      <c r="C190" s="166">
        <v>23921254.02</v>
      </c>
      <c r="D190" s="167">
        <v>21605560</v>
      </c>
      <c r="E190" s="166">
        <v>18227022.991959602</v>
      </c>
    </row>
    <row r="191" spans="1:15" x14ac:dyDescent="0.35">
      <c r="B191" s="22" t="s">
        <v>240</v>
      </c>
      <c r="C191" s="166">
        <v>16028485</v>
      </c>
      <c r="D191" s="167">
        <v>12928777</v>
      </c>
      <c r="E191" s="166">
        <v>13150263.491352003</v>
      </c>
    </row>
    <row r="192" spans="1:15" x14ac:dyDescent="0.35">
      <c r="B192" s="22" t="s">
        <v>241</v>
      </c>
      <c r="C192" s="166">
        <v>212161</v>
      </c>
      <c r="D192" s="167">
        <v>207476</v>
      </c>
      <c r="E192" s="166">
        <v>221186.17850760007</v>
      </c>
    </row>
    <row r="193" spans="2:5" x14ac:dyDescent="0.35">
      <c r="B193" s="22" t="s">
        <v>242</v>
      </c>
      <c r="C193" s="166">
        <v>0</v>
      </c>
      <c r="D193" s="167">
        <v>33101.120000000003</v>
      </c>
      <c r="E193" s="166">
        <v>8588.4071724000005</v>
      </c>
    </row>
    <row r="194" spans="2:5" x14ac:dyDescent="0.35">
      <c r="B194" s="19" t="s">
        <v>243</v>
      </c>
      <c r="C194" s="166">
        <v>19601162</v>
      </c>
      <c r="D194" s="167">
        <v>23011389</v>
      </c>
      <c r="E194" s="166">
        <v>23799248.096486405</v>
      </c>
    </row>
    <row r="195" spans="2:5" x14ac:dyDescent="0.35">
      <c r="B195" s="19" t="s">
        <v>244</v>
      </c>
      <c r="C195" s="166">
        <v>7316763</v>
      </c>
      <c r="D195" s="167">
        <v>6777727</v>
      </c>
      <c r="E195" s="166">
        <v>6377222.2871916005</v>
      </c>
    </row>
    <row r="196" spans="2:5" x14ac:dyDescent="0.35">
      <c r="B196" s="19" t="s">
        <v>245</v>
      </c>
      <c r="C196" s="166">
        <v>5244411</v>
      </c>
      <c r="D196" s="167">
        <v>4774490</v>
      </c>
      <c r="E196" s="166">
        <v>5856201.4300848013</v>
      </c>
    </row>
    <row r="197" spans="2:5" x14ac:dyDescent="0.35">
      <c r="B197" s="19" t="s">
        <v>246</v>
      </c>
      <c r="C197" s="166">
        <v>8446801</v>
      </c>
      <c r="D197" s="167">
        <v>11521087</v>
      </c>
      <c r="E197" s="166">
        <v>21968291.064081598</v>
      </c>
    </row>
    <row r="198" spans="2:5" x14ac:dyDescent="0.35">
      <c r="B198" s="19" t="s">
        <v>247</v>
      </c>
      <c r="C198" s="166">
        <v>990053.63</v>
      </c>
      <c r="D198" s="167">
        <v>1139237.77</v>
      </c>
      <c r="E198" s="166">
        <v>1205089.7006915999</v>
      </c>
    </row>
    <row r="199" spans="2:5" x14ac:dyDescent="0.35">
      <c r="B199" s="19" t="s">
        <v>248</v>
      </c>
      <c r="C199" s="166">
        <v>20989.279999999999</v>
      </c>
      <c r="D199" s="167">
        <v>655612.73</v>
      </c>
      <c r="E199" s="166">
        <v>246645.86517360009</v>
      </c>
    </row>
    <row r="200" spans="2:5" x14ac:dyDescent="0.35">
      <c r="B200" s="19" t="s">
        <v>249</v>
      </c>
      <c r="C200" s="166">
        <v>15605867</v>
      </c>
      <c r="D200" s="167">
        <v>34032786</v>
      </c>
      <c r="E200" s="166">
        <v>19191952.3099932</v>
      </c>
    </row>
    <row r="201" spans="2:5" x14ac:dyDescent="0.35">
      <c r="B201" s="19" t="s">
        <v>250</v>
      </c>
      <c r="C201" s="166">
        <v>12877.84</v>
      </c>
      <c r="D201" s="167">
        <v>30112.85</v>
      </c>
      <c r="E201" s="166">
        <v>15026.233330799992</v>
      </c>
    </row>
    <row r="202" spans="2:5" x14ac:dyDescent="0.35">
      <c r="B202" s="19" t="s">
        <v>251</v>
      </c>
      <c r="C202" s="166">
        <v>179624</v>
      </c>
      <c r="D202" s="167">
        <v>264785.64</v>
      </c>
      <c r="E202" s="166">
        <v>217383.257484</v>
      </c>
    </row>
    <row r="203" spans="2:5" x14ac:dyDescent="0.35">
      <c r="B203" s="19" t="s">
        <v>252</v>
      </c>
      <c r="C203" s="166">
        <v>0</v>
      </c>
      <c r="D203" s="167">
        <v>2741547</v>
      </c>
      <c r="E203" s="166">
        <v>2589860.5471871998</v>
      </c>
    </row>
    <row r="204" spans="2:5" x14ac:dyDescent="0.35">
      <c r="B204" s="19" t="s">
        <v>253</v>
      </c>
      <c r="C204" s="166">
        <v>360.92370600000004</v>
      </c>
      <c r="D204" s="167">
        <v>571.21076519999963</v>
      </c>
      <c r="E204" s="166">
        <v>557.58399120000092</v>
      </c>
    </row>
    <row r="205" spans="2:5" x14ac:dyDescent="0.35">
      <c r="B205" s="39" t="s">
        <v>264</v>
      </c>
      <c r="C205" s="130">
        <f>SUM(C190:C204)</f>
        <v>97580809.693705991</v>
      </c>
      <c r="D205" s="130">
        <f>SUM(D190:D204)</f>
        <v>119724260.3207652</v>
      </c>
      <c r="E205" s="130">
        <f>SUM(E190:E204)</f>
        <v>113074539.44468759</v>
      </c>
    </row>
    <row r="206" spans="2:5" x14ac:dyDescent="0.35">
      <c r="B206" s="19" t="s">
        <v>254</v>
      </c>
      <c r="C206" s="166">
        <v>21</v>
      </c>
      <c r="D206" s="167">
        <v>70</v>
      </c>
      <c r="E206" s="166">
        <v>3886.4925756000007</v>
      </c>
    </row>
    <row r="207" spans="2:5" x14ac:dyDescent="0.35">
      <c r="B207" s="19" t="s">
        <v>255</v>
      </c>
      <c r="C207" s="166">
        <v>1566716</v>
      </c>
      <c r="D207" s="167">
        <v>6338671</v>
      </c>
      <c r="E207" s="166">
        <v>5931864.7013699999</v>
      </c>
    </row>
    <row r="208" spans="2:5" x14ac:dyDescent="0.35">
      <c r="B208" s="39" t="s">
        <v>265</v>
      </c>
      <c r="C208" s="130">
        <f>SUM(C206:C207)</f>
        <v>1566737</v>
      </c>
      <c r="D208" s="130">
        <f t="shared" ref="D208" si="4">SUM(D206:D207)</f>
        <v>6338741</v>
      </c>
      <c r="E208" s="130">
        <f>SUM(E206:E207)</f>
        <v>5935751.1939455997</v>
      </c>
    </row>
    <row r="209" spans="2:8" x14ac:dyDescent="0.35">
      <c r="B209" s="39" t="s">
        <v>285</v>
      </c>
      <c r="C209" s="131">
        <f>IFERROR((SUM(C190:C193))/C212,0)</f>
        <v>0.40507205028553189</v>
      </c>
      <c r="D209" s="131">
        <f t="shared" ref="D209" si="5">IFERROR((SUM(D190:D193))/D212,0)</f>
        <v>0.27585345228704977</v>
      </c>
      <c r="E209" s="131">
        <f>IFERROR((SUM(E190:E193))/E212,0)</f>
        <v>0.26558258869364781</v>
      </c>
    </row>
    <row r="210" spans="2:8" x14ac:dyDescent="0.35">
      <c r="B210" s="39" t="s">
        <v>286</v>
      </c>
      <c r="C210" s="131">
        <f>IFERROR(C200/C212,0)</f>
        <v>0.1574004352141038</v>
      </c>
      <c r="D210" s="131">
        <f t="shared" ref="D210" si="6">IFERROR(D200/D212,0)</f>
        <v>0.26996649011555851</v>
      </c>
      <c r="E210" s="131">
        <f>IFERROR(E200/E212,0)</f>
        <v>0.16126296479913896</v>
      </c>
    </row>
    <row r="211" spans="2:8" x14ac:dyDescent="0.35">
      <c r="B211" s="39" t="s">
        <v>287</v>
      </c>
      <c r="C211" s="131">
        <f>IFERROR(C208/C212,0)</f>
        <v>1.5802075313472767E-2</v>
      </c>
      <c r="D211" s="131">
        <f t="shared" ref="D211" si="7">IFERROR(D208/D212,0)</f>
        <v>5.0282326563613852E-2</v>
      </c>
      <c r="E211" s="131">
        <f>IFERROR(E208/E212,0)</f>
        <v>4.987594906367477E-2</v>
      </c>
    </row>
    <row r="212" spans="2:8" x14ac:dyDescent="0.35">
      <c r="B212" s="39" t="s">
        <v>266</v>
      </c>
      <c r="C212" s="130">
        <f t="shared" ref="C212:D212" si="8">C205+C208</f>
        <v>99147546.693705991</v>
      </c>
      <c r="D212" s="130">
        <f t="shared" si="8"/>
        <v>126063001.3207652</v>
      </c>
      <c r="E212" s="130">
        <f>E205+E208</f>
        <v>119010290.63863319</v>
      </c>
    </row>
    <row r="213" spans="2:8" x14ac:dyDescent="0.35">
      <c r="B213" s="381" t="s">
        <v>259</v>
      </c>
      <c r="C213" s="381"/>
      <c r="D213" s="381"/>
      <c r="E213" s="381"/>
    </row>
    <row r="214" spans="2:8" x14ac:dyDescent="0.35">
      <c r="B214" s="19" t="s">
        <v>256</v>
      </c>
      <c r="C214" s="167">
        <v>1323061.8949728005</v>
      </c>
      <c r="D214" s="167">
        <v>146220.11071560002</v>
      </c>
      <c r="E214" s="166">
        <v>0</v>
      </c>
    </row>
    <row r="215" spans="2:8" x14ac:dyDescent="0.35">
      <c r="B215" s="19" t="s">
        <v>257</v>
      </c>
      <c r="C215" s="167">
        <v>135219.59855999995</v>
      </c>
      <c r="D215" s="167">
        <v>136176.84</v>
      </c>
      <c r="E215" s="166">
        <v>127247.76000000001</v>
      </c>
    </row>
    <row r="216" spans="2:8" x14ac:dyDescent="0.35">
      <c r="B216" s="19" t="s">
        <v>258</v>
      </c>
      <c r="C216" s="167">
        <v>10188254.009635208</v>
      </c>
      <c r="D216" s="167">
        <v>14579520.206976</v>
      </c>
      <c r="E216" s="166">
        <v>14881313.675879993</v>
      </c>
    </row>
    <row r="217" spans="2:8" x14ac:dyDescent="0.35">
      <c r="B217" s="39" t="s">
        <v>380</v>
      </c>
      <c r="C217" s="130">
        <f>SUM(C214:C215)</f>
        <v>1458281.4935328006</v>
      </c>
      <c r="D217" s="130">
        <f>SUM(D214:D215)</f>
        <v>282396.95071560005</v>
      </c>
      <c r="E217" s="130">
        <f t="shared" ref="E217" si="9">SUM(E214:E215)</f>
        <v>127247.76000000001</v>
      </c>
    </row>
    <row r="218" spans="2:8" x14ac:dyDescent="0.35">
      <c r="B218" s="39" t="s">
        <v>381</v>
      </c>
      <c r="C218" s="130">
        <f>C216</f>
        <v>10188254.009635208</v>
      </c>
      <c r="D218" s="130">
        <f t="shared" ref="D218" si="10">D216</f>
        <v>14579520.206976</v>
      </c>
      <c r="E218" s="130">
        <f>E216</f>
        <v>14881313.675879993</v>
      </c>
    </row>
    <row r="219" spans="2:8" x14ac:dyDescent="0.35">
      <c r="B219" s="39" t="s">
        <v>288</v>
      </c>
      <c r="C219" s="202">
        <f>IFERROR(C217/C221,0)</f>
        <v>0.12521161276983434</v>
      </c>
      <c r="D219" s="202">
        <f t="shared" ref="D219" si="11">IFERROR(D217/D221,0)</f>
        <v>1.9001381027712771E-2</v>
      </c>
      <c r="E219" s="202">
        <f>IFERROR(E217/E221,0)</f>
        <v>8.4783448795963251E-3</v>
      </c>
    </row>
    <row r="220" spans="2:8" x14ac:dyDescent="0.35">
      <c r="B220" s="39" t="s">
        <v>382</v>
      </c>
      <c r="C220" s="202">
        <f>IFERROR(C218/C221,0)</f>
        <v>0.87478838723016561</v>
      </c>
      <c r="D220" s="202">
        <f t="shared" ref="D220" si="12">IFERROR(D218/D221,0)</f>
        <v>0.98099861897228724</v>
      </c>
      <c r="E220" s="202">
        <f>IFERROR(E218/E221,0)</f>
        <v>0.99152165512040369</v>
      </c>
    </row>
    <row r="221" spans="2:8" x14ac:dyDescent="0.35">
      <c r="B221" s="39" t="s">
        <v>383</v>
      </c>
      <c r="C221" s="130">
        <f>C218+C217</f>
        <v>11646535.503168009</v>
      </c>
      <c r="D221" s="130">
        <f t="shared" ref="D221" si="13">D218+D217</f>
        <v>14861917.1576916</v>
      </c>
      <c r="E221" s="130">
        <f>E218+E217</f>
        <v>15008561.435879992</v>
      </c>
    </row>
    <row r="222" spans="2:8" x14ac:dyDescent="0.35">
      <c r="B222" s="42" t="s">
        <v>260</v>
      </c>
      <c r="C222" s="203">
        <f>C221+C212</f>
        <v>110794082.19687399</v>
      </c>
      <c r="D222" s="203">
        <f t="shared" ref="D222" si="14">D221+D212</f>
        <v>140924918.4784568</v>
      </c>
      <c r="E222" s="203">
        <f>E221+E212</f>
        <v>134018852.07451318</v>
      </c>
    </row>
    <row r="223" spans="2:8" ht="52.5" customHeight="1" x14ac:dyDescent="0.35">
      <c r="B223" s="312" t="s">
        <v>678</v>
      </c>
      <c r="C223" s="312"/>
      <c r="D223" s="312"/>
      <c r="E223" s="312"/>
      <c r="F223" s="288"/>
      <c r="G223" s="288"/>
      <c r="H223" s="288"/>
    </row>
    <row r="224" spans="2:8" x14ac:dyDescent="0.35">
      <c r="B224" s="288"/>
      <c r="C224" s="288"/>
      <c r="D224" s="288"/>
      <c r="E224" s="288"/>
      <c r="F224" s="288"/>
      <c r="G224" s="288"/>
      <c r="H224" s="288"/>
    </row>
    <row r="225" spans="1:15" x14ac:dyDescent="0.35"/>
    <row r="226" spans="1:15" x14ac:dyDescent="0.35">
      <c r="A226" s="137"/>
      <c r="B226" s="135" t="s">
        <v>280</v>
      </c>
      <c r="C226" s="137"/>
      <c r="D226" s="137"/>
      <c r="E226" s="137"/>
      <c r="F226" s="137"/>
      <c r="G226" s="137"/>
      <c r="H226" s="137"/>
      <c r="I226" s="137"/>
      <c r="J226" s="137"/>
      <c r="K226" s="137"/>
      <c r="L226" s="137"/>
      <c r="M226" s="137"/>
      <c r="N226" s="137"/>
      <c r="O226" s="137"/>
    </row>
    <row r="227" spans="1:15" x14ac:dyDescent="0.35">
      <c r="B227" s="12" t="s">
        <v>704</v>
      </c>
    </row>
    <row r="228" spans="1:15" x14ac:dyDescent="0.35"/>
    <row r="229" spans="1:15" ht="15" customHeight="1" x14ac:dyDescent="0.35">
      <c r="B229" s="315" t="s">
        <v>268</v>
      </c>
      <c r="C229" s="317">
        <v>2022</v>
      </c>
      <c r="D229" s="317">
        <v>2023</v>
      </c>
      <c r="E229" s="319">
        <v>2024</v>
      </c>
    </row>
    <row r="230" spans="1:15" ht="15" customHeight="1" x14ac:dyDescent="0.35">
      <c r="B230" s="316"/>
      <c r="C230" s="318"/>
      <c r="D230" s="318"/>
      <c r="E230" s="320"/>
    </row>
    <row r="231" spans="1:15" x14ac:dyDescent="0.35">
      <c r="B231" s="381" t="s">
        <v>269</v>
      </c>
      <c r="C231" s="381"/>
      <c r="D231" s="381"/>
      <c r="E231" s="381"/>
    </row>
    <row r="232" spans="1:15" x14ac:dyDescent="0.35">
      <c r="B232" s="22" t="s">
        <v>270</v>
      </c>
      <c r="C232" s="20">
        <v>826767.19264799997</v>
      </c>
      <c r="D232" s="20">
        <v>524755.29742099997</v>
      </c>
      <c r="E232" s="20">
        <v>508349.74329999997</v>
      </c>
    </row>
    <row r="233" spans="1:15" x14ac:dyDescent="0.35">
      <c r="B233" s="22" t="s">
        <v>271</v>
      </c>
      <c r="C233" s="20">
        <v>0</v>
      </c>
      <c r="D233" s="27">
        <v>0</v>
      </c>
      <c r="E233" s="20">
        <v>0</v>
      </c>
    </row>
    <row r="234" spans="1:15" x14ac:dyDescent="0.35">
      <c r="B234" s="22" t="s">
        <v>272</v>
      </c>
      <c r="C234" s="20">
        <v>0</v>
      </c>
      <c r="D234" s="27">
        <v>0</v>
      </c>
      <c r="E234" s="20">
        <v>0</v>
      </c>
    </row>
    <row r="235" spans="1:15" x14ac:dyDescent="0.35">
      <c r="B235" s="19" t="s">
        <v>273</v>
      </c>
      <c r="C235" s="20">
        <v>0</v>
      </c>
      <c r="D235" s="27">
        <v>0</v>
      </c>
      <c r="E235" s="20">
        <v>0</v>
      </c>
    </row>
    <row r="236" spans="1:15" x14ac:dyDescent="0.35">
      <c r="B236" s="381" t="s">
        <v>275</v>
      </c>
      <c r="C236" s="381"/>
      <c r="D236" s="381"/>
      <c r="E236" s="381"/>
    </row>
    <row r="237" spans="1:15" x14ac:dyDescent="0.35">
      <c r="B237" s="22" t="s">
        <v>276</v>
      </c>
      <c r="C237" s="20">
        <v>3235148.7508800006</v>
      </c>
      <c r="D237" s="20">
        <v>4128310.321581</v>
      </c>
      <c r="E237" s="20">
        <v>4169044.8433000003</v>
      </c>
    </row>
    <row r="238" spans="1:15" x14ac:dyDescent="0.35">
      <c r="B238" s="22" t="s">
        <v>277</v>
      </c>
      <c r="C238" s="20">
        <v>0</v>
      </c>
      <c r="D238" s="27">
        <v>0</v>
      </c>
      <c r="E238" s="20">
        <v>0</v>
      </c>
    </row>
    <row r="239" spans="1:15" x14ac:dyDescent="0.35">
      <c r="B239" s="22" t="s">
        <v>278</v>
      </c>
      <c r="C239" s="20">
        <v>0</v>
      </c>
      <c r="D239" s="27">
        <v>0</v>
      </c>
      <c r="E239" s="20">
        <v>0</v>
      </c>
    </row>
    <row r="240" spans="1:15" x14ac:dyDescent="0.35">
      <c r="B240" s="22" t="s">
        <v>279</v>
      </c>
      <c r="C240" s="20">
        <v>678614</v>
      </c>
      <c r="D240" s="27">
        <v>587907</v>
      </c>
      <c r="E240" s="20">
        <v>592298</v>
      </c>
    </row>
    <row r="241" spans="1:15" x14ac:dyDescent="0.35">
      <c r="B241" s="381" t="s">
        <v>274</v>
      </c>
      <c r="C241" s="381"/>
      <c r="D241" s="381"/>
      <c r="E241" s="381"/>
    </row>
    <row r="242" spans="1:15" x14ac:dyDescent="0.35">
      <c r="B242" s="22" t="s">
        <v>281</v>
      </c>
      <c r="C242" s="27">
        <v>2408381.5582320006</v>
      </c>
      <c r="D242" s="27">
        <f>D237-D232</f>
        <v>3603555.02416</v>
      </c>
      <c r="E242" s="27">
        <f>E237-E232</f>
        <v>3660695.1000000006</v>
      </c>
    </row>
    <row r="243" spans="1:15" x14ac:dyDescent="0.35">
      <c r="B243" s="22" t="s">
        <v>282</v>
      </c>
      <c r="C243" s="27">
        <v>0</v>
      </c>
      <c r="D243" s="27">
        <v>0</v>
      </c>
      <c r="E243" s="27">
        <v>0</v>
      </c>
    </row>
    <row r="244" spans="1:15" x14ac:dyDescent="0.35">
      <c r="B244" s="22" t="s">
        <v>283</v>
      </c>
      <c r="C244" s="27">
        <v>0</v>
      </c>
      <c r="D244" s="27">
        <v>0</v>
      </c>
      <c r="E244" s="27">
        <v>0</v>
      </c>
    </row>
    <row r="245" spans="1:15" x14ac:dyDescent="0.35">
      <c r="B245" s="22" t="s">
        <v>284</v>
      </c>
      <c r="C245" s="27">
        <v>678614</v>
      </c>
      <c r="D245" s="27">
        <v>587907</v>
      </c>
      <c r="E245" s="27">
        <v>592298</v>
      </c>
    </row>
    <row r="246" spans="1:15" ht="30" customHeight="1" x14ac:dyDescent="0.35">
      <c r="B246" s="307" t="s">
        <v>677</v>
      </c>
      <c r="C246" s="307"/>
      <c r="D246" s="307"/>
      <c r="E246" s="307"/>
    </row>
    <row r="247" spans="1:15" x14ac:dyDescent="0.35"/>
    <row r="248" spans="1:15" x14ac:dyDescent="0.35"/>
    <row r="249" spans="1:15" x14ac:dyDescent="0.35">
      <c r="A249" s="137"/>
      <c r="B249" s="135" t="s">
        <v>290</v>
      </c>
      <c r="C249" s="137"/>
      <c r="D249" s="137"/>
      <c r="E249" s="137"/>
      <c r="F249" s="137"/>
      <c r="G249" s="137"/>
      <c r="H249" s="137"/>
      <c r="I249" s="137"/>
      <c r="J249" s="137"/>
      <c r="K249" s="137"/>
      <c r="L249" s="137"/>
      <c r="M249" s="137"/>
      <c r="N249" s="137"/>
      <c r="O249" s="137"/>
    </row>
    <row r="250" spans="1:15" x14ac:dyDescent="0.35">
      <c r="B250" s="12" t="s">
        <v>629</v>
      </c>
    </row>
    <row r="251" spans="1:15" x14ac:dyDescent="0.35"/>
    <row r="252" spans="1:15" ht="15" customHeight="1" x14ac:dyDescent="0.35">
      <c r="B252" s="315" t="s">
        <v>291</v>
      </c>
      <c r="C252" s="317">
        <v>2022</v>
      </c>
      <c r="D252" s="317">
        <v>2023</v>
      </c>
      <c r="E252" s="319">
        <v>2024</v>
      </c>
    </row>
    <row r="253" spans="1:15" ht="15" customHeight="1" x14ac:dyDescent="0.35">
      <c r="B253" s="316"/>
      <c r="C253" s="318"/>
      <c r="D253" s="318"/>
      <c r="E253" s="320"/>
    </row>
    <row r="254" spans="1:15" x14ac:dyDescent="0.35">
      <c r="B254" s="22" t="s">
        <v>292</v>
      </c>
      <c r="C254" s="27">
        <v>14418416</v>
      </c>
      <c r="D254" s="27">
        <v>18958096</v>
      </c>
      <c r="E254" s="27">
        <v>15091486</v>
      </c>
    </row>
    <row r="255" spans="1:15" ht="52.5" customHeight="1" x14ac:dyDescent="0.35">
      <c r="B255" s="307" t="s">
        <v>676</v>
      </c>
      <c r="C255" s="307"/>
      <c r="D255" s="307"/>
      <c r="E255" s="307"/>
      <c r="F255" s="288"/>
      <c r="G255" s="288"/>
      <c r="H255" s="288"/>
    </row>
    <row r="256" spans="1:15" x14ac:dyDescent="0.35">
      <c r="B256" s="288"/>
      <c r="C256" s="288"/>
      <c r="D256" s="288"/>
      <c r="E256" s="288"/>
      <c r="F256" s="288"/>
      <c r="G256" s="288"/>
      <c r="H256" s="288"/>
    </row>
    <row r="257" spans="1:15" x14ac:dyDescent="0.35"/>
    <row r="258" spans="1:15" x14ac:dyDescent="0.35">
      <c r="A258" s="137"/>
      <c r="B258" s="135" t="s">
        <v>293</v>
      </c>
      <c r="C258" s="137"/>
      <c r="D258" s="137"/>
      <c r="E258" s="137"/>
      <c r="F258" s="137"/>
      <c r="G258" s="137"/>
      <c r="H258" s="137"/>
      <c r="I258" s="137"/>
      <c r="J258" s="137"/>
      <c r="K258" s="137"/>
      <c r="L258" s="137"/>
      <c r="M258" s="137"/>
      <c r="N258" s="137"/>
      <c r="O258" s="137"/>
    </row>
    <row r="259" spans="1:15" x14ac:dyDescent="0.35">
      <c r="B259" s="12" t="s">
        <v>630</v>
      </c>
    </row>
    <row r="260" spans="1:15" x14ac:dyDescent="0.35"/>
    <row r="261" spans="1:15" ht="15" customHeight="1" x14ac:dyDescent="0.35">
      <c r="B261" s="315" t="s">
        <v>294</v>
      </c>
      <c r="C261" s="317">
        <v>2022</v>
      </c>
      <c r="D261" s="317">
        <v>2023</v>
      </c>
      <c r="E261" s="319">
        <v>2024</v>
      </c>
    </row>
    <row r="262" spans="1:15" ht="15" customHeight="1" x14ac:dyDescent="0.35">
      <c r="B262" s="316"/>
      <c r="C262" s="318"/>
      <c r="D262" s="318"/>
      <c r="E262" s="320"/>
    </row>
    <row r="263" spans="1:15" x14ac:dyDescent="0.35">
      <c r="B263" s="22" t="s">
        <v>295</v>
      </c>
      <c r="C263" s="44">
        <v>6.97</v>
      </c>
      <c r="D263" s="44">
        <v>7.69</v>
      </c>
      <c r="E263" s="44">
        <v>6.76</v>
      </c>
      <c r="G263" s="15"/>
    </row>
    <row r="264" spans="1:15" ht="30" customHeight="1" x14ac:dyDescent="0.35">
      <c r="B264" s="311" t="s">
        <v>674</v>
      </c>
      <c r="C264" s="311"/>
      <c r="D264" s="311"/>
      <c r="E264" s="311"/>
      <c r="F264" s="287"/>
      <c r="G264" s="287"/>
      <c r="H264" s="287"/>
    </row>
    <row r="265" spans="1:15" x14ac:dyDescent="0.35">
      <c r="B265" s="287"/>
      <c r="C265" s="287"/>
      <c r="D265" s="287"/>
      <c r="E265" s="287"/>
      <c r="F265" s="287"/>
      <c r="G265" s="287"/>
      <c r="H265" s="287"/>
    </row>
    <row r="266" spans="1:15" x14ac:dyDescent="0.35"/>
    <row r="267" spans="1:15" x14ac:dyDescent="0.35"/>
    <row r="268" spans="1:15" x14ac:dyDescent="0.35"/>
    <row r="269" spans="1:15" x14ac:dyDescent="0.35"/>
    <row r="270" spans="1:15" x14ac:dyDescent="0.35">
      <c r="B270" s="16" t="s">
        <v>302</v>
      </c>
    </row>
    <row r="271" spans="1:15" ht="7.5" customHeight="1" x14ac:dyDescent="0.35"/>
    <row r="272" spans="1:15" s="3" customFormat="1" ht="21.75" x14ac:dyDescent="0.4">
      <c r="A272" s="48"/>
      <c r="B272" s="49" t="s">
        <v>396</v>
      </c>
      <c r="C272" s="48"/>
      <c r="D272" s="48"/>
      <c r="E272" s="153"/>
      <c r="F272" s="48"/>
      <c r="G272" s="48"/>
      <c r="H272" s="48"/>
      <c r="I272" s="48"/>
      <c r="J272" s="48"/>
      <c r="K272" s="48"/>
      <c r="L272" s="48"/>
      <c r="M272" s="48"/>
      <c r="N272" s="48"/>
      <c r="O272" s="48"/>
    </row>
    <row r="273" spans="1:15" x14ac:dyDescent="0.35">
      <c r="A273" s="50"/>
      <c r="B273" s="51" t="s">
        <v>483</v>
      </c>
      <c r="C273" s="50"/>
      <c r="D273" s="50"/>
      <c r="E273" s="154"/>
      <c r="F273" s="50"/>
      <c r="G273" s="50"/>
      <c r="H273" s="50"/>
      <c r="I273" s="50"/>
      <c r="J273" s="50"/>
      <c r="K273" s="50"/>
      <c r="L273" s="50"/>
      <c r="M273" s="50"/>
      <c r="N273" s="50"/>
      <c r="O273" s="50"/>
    </row>
    <row r="274" spans="1:15" x14ac:dyDescent="0.35">
      <c r="B274" s="11" t="s">
        <v>705</v>
      </c>
    </row>
    <row r="275" spans="1:15" x14ac:dyDescent="0.35"/>
    <row r="276" spans="1:15" ht="15" customHeight="1" x14ac:dyDescent="0.35">
      <c r="B276" s="329" t="s">
        <v>178</v>
      </c>
      <c r="C276" s="333">
        <v>2022</v>
      </c>
      <c r="D276" s="333">
        <v>2023</v>
      </c>
      <c r="E276" s="343">
        <v>2024</v>
      </c>
    </row>
    <row r="277" spans="1:15" ht="15.75" customHeight="1" x14ac:dyDescent="0.35">
      <c r="B277" s="330"/>
      <c r="C277" s="342"/>
      <c r="D277" s="334"/>
      <c r="E277" s="344"/>
    </row>
    <row r="278" spans="1:15" x14ac:dyDescent="0.35">
      <c r="B278" s="19" t="s">
        <v>148</v>
      </c>
      <c r="C278" s="20">
        <v>208488</v>
      </c>
      <c r="D278" s="20">
        <v>223135.55</v>
      </c>
      <c r="E278" s="21">
        <v>209099</v>
      </c>
    </row>
    <row r="279" spans="1:15" x14ac:dyDescent="0.35">
      <c r="B279" s="22" t="s">
        <v>176</v>
      </c>
      <c r="C279" s="20">
        <v>15227.330469720997</v>
      </c>
      <c r="D279" s="20">
        <v>15804.470604999999</v>
      </c>
      <c r="E279" s="21">
        <v>24393.008215000002</v>
      </c>
    </row>
    <row r="280" spans="1:15" x14ac:dyDescent="0.35">
      <c r="B280" s="22" t="s">
        <v>177</v>
      </c>
      <c r="C280" s="20">
        <v>0</v>
      </c>
      <c r="D280" s="20">
        <v>0</v>
      </c>
      <c r="E280" s="21">
        <v>0</v>
      </c>
    </row>
    <row r="281" spans="1:15" x14ac:dyDescent="0.35">
      <c r="B281" s="22" t="s">
        <v>150</v>
      </c>
      <c r="C281" s="23">
        <v>48882721</v>
      </c>
      <c r="D281" s="23">
        <v>50957318.289999999</v>
      </c>
      <c r="E281" s="24">
        <v>51017788</v>
      </c>
    </row>
    <row r="282" spans="1:15" x14ac:dyDescent="0.35">
      <c r="B282" s="22" t="s">
        <v>329</v>
      </c>
      <c r="C282" s="168">
        <v>1</v>
      </c>
      <c r="D282" s="168">
        <v>1</v>
      </c>
      <c r="E282" s="169">
        <v>1</v>
      </c>
    </row>
    <row r="283" spans="1:15" x14ac:dyDescent="0.35">
      <c r="B283" s="306" t="s">
        <v>667</v>
      </c>
      <c r="C283" s="306"/>
      <c r="D283" s="306"/>
      <c r="E283" s="306"/>
    </row>
    <row r="284" spans="1:15" x14ac:dyDescent="0.35">
      <c r="B284" s="12"/>
    </row>
    <row r="285" spans="1:15" x14ac:dyDescent="0.35"/>
    <row r="286" spans="1:15" x14ac:dyDescent="0.35">
      <c r="A286" s="52"/>
      <c r="B286" s="51" t="s">
        <v>484</v>
      </c>
      <c r="C286" s="52"/>
      <c r="D286" s="52"/>
      <c r="E286" s="52"/>
      <c r="F286" s="52"/>
      <c r="G286" s="52"/>
      <c r="H286" s="52"/>
      <c r="I286" s="52"/>
      <c r="J286" s="52"/>
      <c r="K286" s="52"/>
      <c r="L286" s="52"/>
      <c r="M286" s="52"/>
      <c r="N286" s="52"/>
      <c r="O286" s="52"/>
    </row>
    <row r="287" spans="1:15" x14ac:dyDescent="0.35">
      <c r="B287" s="11" t="s">
        <v>693</v>
      </c>
    </row>
    <row r="288" spans="1:15" x14ac:dyDescent="0.35"/>
    <row r="289" spans="2:5" ht="15" customHeight="1" x14ac:dyDescent="0.35">
      <c r="B289" s="329" t="s">
        <v>179</v>
      </c>
      <c r="C289" s="333">
        <v>2022</v>
      </c>
      <c r="D289" s="333">
        <v>2023</v>
      </c>
      <c r="E289" s="343">
        <v>2024</v>
      </c>
    </row>
    <row r="290" spans="2:5" ht="15" customHeight="1" x14ac:dyDescent="0.35">
      <c r="B290" s="330"/>
      <c r="C290" s="342"/>
      <c r="D290" s="334"/>
      <c r="E290" s="344"/>
    </row>
    <row r="291" spans="2:5" x14ac:dyDescent="0.35">
      <c r="B291" s="345" t="s">
        <v>148</v>
      </c>
      <c r="C291" s="345"/>
      <c r="D291" s="345"/>
      <c r="E291" s="345"/>
    </row>
    <row r="292" spans="2:5" x14ac:dyDescent="0.35">
      <c r="B292" s="19" t="s">
        <v>180</v>
      </c>
      <c r="C292" s="21">
        <v>2512.8713319999997</v>
      </c>
      <c r="D292" s="21">
        <v>2700.9241920000009</v>
      </c>
      <c r="E292" s="21">
        <v>2850.5482699999998</v>
      </c>
    </row>
    <row r="293" spans="2:5" x14ac:dyDescent="0.35">
      <c r="B293" s="22" t="s">
        <v>181</v>
      </c>
      <c r="C293" s="21">
        <v>183261.43293800004</v>
      </c>
      <c r="D293" s="21">
        <v>189887.00048499994</v>
      </c>
      <c r="E293" s="21">
        <v>198434.72452300007</v>
      </c>
    </row>
    <row r="294" spans="2:5" x14ac:dyDescent="0.35">
      <c r="B294" s="22" t="s">
        <v>182</v>
      </c>
      <c r="C294" s="21">
        <v>4630.0916999999999</v>
      </c>
      <c r="D294" s="21">
        <v>5259.1282500000007</v>
      </c>
      <c r="E294" s="21">
        <v>6337.9621099999986</v>
      </c>
    </row>
    <row r="295" spans="2:5" x14ac:dyDescent="0.35">
      <c r="B295" s="22" t="s">
        <v>296</v>
      </c>
      <c r="C295" s="21">
        <v>15846.317288</v>
      </c>
      <c r="D295" s="21">
        <v>24797.423039999998</v>
      </c>
      <c r="E295" s="21">
        <v>1014.88647</v>
      </c>
    </row>
    <row r="296" spans="2:5" x14ac:dyDescent="0.35">
      <c r="B296" s="22" t="s">
        <v>184</v>
      </c>
      <c r="C296" s="21">
        <v>2236.8514559999999</v>
      </c>
      <c r="D296" s="21">
        <v>491.07461199999995</v>
      </c>
      <c r="E296" s="21">
        <v>460.39257600000008</v>
      </c>
    </row>
    <row r="297" spans="2:5" x14ac:dyDescent="0.35">
      <c r="B297" s="25" t="s">
        <v>194</v>
      </c>
      <c r="C297" s="26">
        <f>SUM(C292:C296)</f>
        <v>208487.56471400004</v>
      </c>
      <c r="D297" s="26">
        <f>SUM(D292:D296)</f>
        <v>223135.55057899994</v>
      </c>
      <c r="E297" s="26">
        <f>SUM(E292:E296)</f>
        <v>209098.51394900007</v>
      </c>
    </row>
    <row r="298" spans="2:5" x14ac:dyDescent="0.35">
      <c r="B298" s="345" t="s">
        <v>149</v>
      </c>
      <c r="C298" s="345"/>
      <c r="D298" s="345"/>
      <c r="E298" s="345"/>
    </row>
    <row r="299" spans="2:5" x14ac:dyDescent="0.35">
      <c r="B299" s="19" t="s">
        <v>186</v>
      </c>
      <c r="C299" s="20">
        <v>15227.330469720997</v>
      </c>
      <c r="D299" s="27">
        <v>15804.470604999999</v>
      </c>
      <c r="E299" s="28">
        <v>24393.008215000002</v>
      </c>
    </row>
    <row r="300" spans="2:5" x14ac:dyDescent="0.35">
      <c r="B300" s="22" t="s">
        <v>185</v>
      </c>
      <c r="C300" s="20">
        <v>0</v>
      </c>
      <c r="D300" s="27">
        <v>0</v>
      </c>
      <c r="E300" s="28">
        <v>0</v>
      </c>
    </row>
    <row r="301" spans="2:5" x14ac:dyDescent="0.35">
      <c r="B301" s="25" t="s">
        <v>195</v>
      </c>
      <c r="C301" s="26">
        <f>C299</f>
        <v>15227.330469720997</v>
      </c>
      <c r="D301" s="26">
        <f t="shared" ref="D301:E301" si="15">D299</f>
        <v>15804.470604999999</v>
      </c>
      <c r="E301" s="26">
        <f t="shared" si="15"/>
        <v>24393.008215000002</v>
      </c>
    </row>
    <row r="302" spans="2:5" x14ac:dyDescent="0.35">
      <c r="B302" s="25" t="s">
        <v>196</v>
      </c>
      <c r="C302" s="26">
        <f>C300</f>
        <v>0</v>
      </c>
      <c r="D302" s="26">
        <f t="shared" ref="D302:E302" si="16">D300</f>
        <v>0</v>
      </c>
      <c r="E302" s="26">
        <f t="shared" si="16"/>
        <v>0</v>
      </c>
    </row>
    <row r="303" spans="2:5" x14ac:dyDescent="0.35">
      <c r="B303" s="345" t="s">
        <v>150</v>
      </c>
      <c r="C303" s="345"/>
      <c r="D303" s="345"/>
      <c r="E303" s="345"/>
    </row>
    <row r="304" spans="2:5" x14ac:dyDescent="0.35">
      <c r="B304" s="29" t="s">
        <v>187</v>
      </c>
      <c r="C304" s="21">
        <v>0</v>
      </c>
      <c r="D304" s="21">
        <v>70476.508688000031</v>
      </c>
      <c r="E304" s="21">
        <v>91006.060434000101</v>
      </c>
    </row>
    <row r="305" spans="1:15" x14ac:dyDescent="0.35">
      <c r="B305" s="30" t="s">
        <v>305</v>
      </c>
      <c r="C305" s="21">
        <v>46788038.91234</v>
      </c>
      <c r="D305" s="21">
        <v>48131265.289999999</v>
      </c>
      <c r="E305" s="21">
        <v>48162206.831384003</v>
      </c>
    </row>
    <row r="306" spans="1:15" x14ac:dyDescent="0.35">
      <c r="B306" s="30" t="s">
        <v>190</v>
      </c>
      <c r="C306" s="21">
        <v>5117.7442990000009</v>
      </c>
      <c r="D306" s="21">
        <v>5844.4617159999952</v>
      </c>
      <c r="E306" s="21">
        <v>8392.6138290000054</v>
      </c>
    </row>
    <row r="307" spans="1:15" x14ac:dyDescent="0.35">
      <c r="B307" s="30" t="s">
        <v>191</v>
      </c>
      <c r="C307" s="21">
        <v>1576419.9265240002</v>
      </c>
      <c r="D307" s="21">
        <v>1532559.3756489998</v>
      </c>
      <c r="E307" s="21">
        <v>1380194.485257999</v>
      </c>
    </row>
    <row r="308" spans="1:15" x14ac:dyDescent="0.35">
      <c r="B308" s="30" t="s">
        <v>192</v>
      </c>
      <c r="C308" s="21">
        <v>513085.95446599997</v>
      </c>
      <c r="D308" s="24">
        <v>1217089.2896720001</v>
      </c>
      <c r="E308" s="24">
        <v>1375838.2593840002</v>
      </c>
    </row>
    <row r="309" spans="1:15" x14ac:dyDescent="0.35">
      <c r="B309" s="30" t="s">
        <v>193</v>
      </c>
      <c r="C309" s="21">
        <v>58.765055000000004</v>
      </c>
      <c r="D309" s="24">
        <v>83.367808000000011</v>
      </c>
      <c r="E309" s="24">
        <v>149.69288299999999</v>
      </c>
    </row>
    <row r="310" spans="1:15" x14ac:dyDescent="0.35">
      <c r="B310" s="31" t="s">
        <v>197</v>
      </c>
      <c r="C310" s="26">
        <f>SUM(C304:C309)</f>
        <v>48882721.302684002</v>
      </c>
      <c r="D310" s="26">
        <f>SUM(D304:D309)</f>
        <v>50957318.293533005</v>
      </c>
      <c r="E310" s="26">
        <f>SUM(E304:E309)</f>
        <v>51017787.943172</v>
      </c>
    </row>
    <row r="311" spans="1:15" x14ac:dyDescent="0.35">
      <c r="B311" s="306" t="s">
        <v>667</v>
      </c>
      <c r="C311" s="306"/>
      <c r="D311" s="306"/>
      <c r="E311" s="306"/>
    </row>
    <row r="312" spans="1:15" x14ac:dyDescent="0.35">
      <c r="B312" s="12"/>
    </row>
    <row r="313" spans="1:15" x14ac:dyDescent="0.35"/>
    <row r="314" spans="1:15" x14ac:dyDescent="0.35">
      <c r="A314" s="52"/>
      <c r="B314" s="51" t="s">
        <v>485</v>
      </c>
      <c r="C314" s="52"/>
      <c r="D314" s="52"/>
      <c r="E314" s="52"/>
      <c r="F314" s="52"/>
      <c r="G314" s="52"/>
      <c r="H314" s="52"/>
      <c r="I314" s="52"/>
      <c r="J314" s="52"/>
      <c r="K314" s="52"/>
      <c r="L314" s="52"/>
      <c r="M314" s="52"/>
      <c r="N314" s="52"/>
      <c r="O314" s="52"/>
    </row>
    <row r="315" spans="1:15" x14ac:dyDescent="0.35">
      <c r="B315" s="11" t="s">
        <v>706</v>
      </c>
    </row>
    <row r="316" spans="1:15" x14ac:dyDescent="0.35"/>
    <row r="317" spans="1:15" ht="15" customHeight="1" x14ac:dyDescent="0.35">
      <c r="B317" s="329" t="s">
        <v>198</v>
      </c>
      <c r="C317" s="333">
        <v>2022</v>
      </c>
      <c r="D317" s="333">
        <v>2023</v>
      </c>
      <c r="E317" s="343">
        <v>2024</v>
      </c>
    </row>
    <row r="318" spans="1:15" ht="15" customHeight="1" x14ac:dyDescent="0.35">
      <c r="B318" s="330"/>
      <c r="C318" s="342"/>
      <c r="D318" s="334"/>
      <c r="E318" s="344"/>
    </row>
    <row r="319" spans="1:15" x14ac:dyDescent="0.35">
      <c r="B319" s="345" t="s">
        <v>148</v>
      </c>
      <c r="C319" s="345"/>
      <c r="D319" s="345"/>
      <c r="E319" s="345"/>
      <c r="H319" s="132"/>
    </row>
    <row r="320" spans="1:15" x14ac:dyDescent="0.35">
      <c r="B320" s="19" t="s">
        <v>297</v>
      </c>
      <c r="C320" s="20">
        <v>198658.66826500001</v>
      </c>
      <c r="D320" s="27">
        <v>214305.40060900009</v>
      </c>
      <c r="E320" s="28">
        <v>199025.16621900012</v>
      </c>
      <c r="H320" s="15"/>
    </row>
    <row r="321" spans="1:15" x14ac:dyDescent="0.35">
      <c r="B321" s="22" t="s">
        <v>298</v>
      </c>
      <c r="C321" s="20">
        <v>2588.2311839999998</v>
      </c>
      <c r="D321" s="27">
        <v>858.35876000000007</v>
      </c>
      <c r="E321" s="28">
        <v>877.67120000000023</v>
      </c>
    </row>
    <row r="322" spans="1:15" x14ac:dyDescent="0.35">
      <c r="B322" s="22" t="s">
        <v>199</v>
      </c>
      <c r="C322" s="20">
        <v>4630.0916999999999</v>
      </c>
      <c r="D322" s="27">
        <v>5259.1282500000007</v>
      </c>
      <c r="E322" s="28">
        <v>6337.9621100000004</v>
      </c>
    </row>
    <row r="323" spans="1:15" x14ac:dyDescent="0.35">
      <c r="B323" s="22" t="s">
        <v>299</v>
      </c>
      <c r="C323" s="20">
        <v>2610.5735650000001</v>
      </c>
      <c r="D323" s="27">
        <v>2712.662960000001</v>
      </c>
      <c r="E323" s="28">
        <v>2857.7144199999993</v>
      </c>
    </row>
    <row r="324" spans="1:15" x14ac:dyDescent="0.35">
      <c r="B324" s="345" t="s">
        <v>149</v>
      </c>
      <c r="C324" s="345"/>
      <c r="D324" s="345"/>
      <c r="E324" s="345"/>
    </row>
    <row r="325" spans="1:15" x14ac:dyDescent="0.35">
      <c r="B325" s="19" t="s">
        <v>306</v>
      </c>
      <c r="C325" s="20">
        <v>15227.330469720997</v>
      </c>
      <c r="D325" s="27">
        <v>15804.470604999999</v>
      </c>
      <c r="E325" s="28">
        <v>24393.008215000002</v>
      </c>
    </row>
    <row r="326" spans="1:15" x14ac:dyDescent="0.35">
      <c r="B326" s="19" t="s">
        <v>377</v>
      </c>
      <c r="C326" s="20">
        <v>0</v>
      </c>
      <c r="D326" s="27">
        <v>0</v>
      </c>
      <c r="E326" s="28">
        <v>0</v>
      </c>
    </row>
    <row r="327" spans="1:15" x14ac:dyDescent="0.35">
      <c r="B327" s="345" t="s">
        <v>150</v>
      </c>
      <c r="C327" s="345"/>
      <c r="D327" s="345"/>
      <c r="E327" s="345"/>
    </row>
    <row r="328" spans="1:15" x14ac:dyDescent="0.35">
      <c r="B328" s="19" t="s">
        <v>297</v>
      </c>
      <c r="C328" s="21">
        <v>48824197.10661801</v>
      </c>
      <c r="D328" s="21">
        <v>50882607.423727959</v>
      </c>
      <c r="E328" s="21">
        <v>50981301.191312008</v>
      </c>
    </row>
    <row r="329" spans="1:15" x14ac:dyDescent="0.35">
      <c r="B329" s="22" t="s">
        <v>298</v>
      </c>
      <c r="C329" s="21">
        <v>3688.9973959999998</v>
      </c>
      <c r="D329" s="21">
        <v>3876.7204000000002</v>
      </c>
      <c r="E329" s="21">
        <v>4907.0442399999993</v>
      </c>
    </row>
    <row r="330" spans="1:15" x14ac:dyDescent="0.35">
      <c r="B330" s="22" t="s">
        <v>199</v>
      </c>
      <c r="C330" s="21">
        <v>0</v>
      </c>
      <c r="D330" s="21">
        <v>0</v>
      </c>
      <c r="E330" s="21">
        <v>0</v>
      </c>
    </row>
    <row r="331" spans="1:15" x14ac:dyDescent="0.35">
      <c r="B331" s="22" t="s">
        <v>299</v>
      </c>
      <c r="C331" s="21">
        <v>54835.198669999998</v>
      </c>
      <c r="D331" s="21">
        <v>70834.149405000004</v>
      </c>
      <c r="E331" s="21">
        <v>31579.707620000005</v>
      </c>
    </row>
    <row r="332" spans="1:15" x14ac:dyDescent="0.35">
      <c r="B332" s="306" t="s">
        <v>667</v>
      </c>
      <c r="C332" s="306"/>
      <c r="D332" s="306"/>
      <c r="E332" s="306"/>
    </row>
    <row r="333" spans="1:15" x14ac:dyDescent="0.35"/>
    <row r="334" spans="1:15" x14ac:dyDescent="0.35"/>
    <row r="335" spans="1:15" x14ac:dyDescent="0.35">
      <c r="A335" s="52"/>
      <c r="B335" s="51" t="s">
        <v>486</v>
      </c>
      <c r="C335" s="52"/>
      <c r="D335" s="52"/>
      <c r="E335" s="52"/>
      <c r="F335" s="52"/>
      <c r="G335" s="52"/>
      <c r="H335" s="52"/>
      <c r="I335" s="52"/>
      <c r="J335" s="52"/>
      <c r="K335" s="52"/>
      <c r="L335" s="52"/>
      <c r="M335" s="52"/>
      <c r="N335" s="52"/>
      <c r="O335" s="52"/>
    </row>
    <row r="336" spans="1:15" x14ac:dyDescent="0.35">
      <c r="B336" s="11" t="s">
        <v>707</v>
      </c>
    </row>
    <row r="337" spans="1:15" x14ac:dyDescent="0.35"/>
    <row r="338" spans="1:15" ht="15" customHeight="1" x14ac:dyDescent="0.35">
      <c r="B338" s="329" t="s">
        <v>178</v>
      </c>
      <c r="C338" s="333">
        <v>2022</v>
      </c>
      <c r="D338" s="333">
        <v>2023</v>
      </c>
      <c r="E338" s="343">
        <v>2024</v>
      </c>
    </row>
    <row r="339" spans="1:15" ht="15" customHeight="1" x14ac:dyDescent="0.35">
      <c r="B339" s="330"/>
      <c r="C339" s="342"/>
      <c r="D339" s="334"/>
      <c r="E339" s="344"/>
    </row>
    <row r="340" spans="1:15" x14ac:dyDescent="0.35">
      <c r="B340" s="19" t="s">
        <v>148</v>
      </c>
      <c r="C340" s="32">
        <v>14959.1</v>
      </c>
      <c r="D340" s="27">
        <v>19214.5</v>
      </c>
      <c r="E340" s="28">
        <v>28701</v>
      </c>
    </row>
    <row r="341" spans="1:15" x14ac:dyDescent="0.35">
      <c r="B341" s="22" t="s">
        <v>176</v>
      </c>
      <c r="C341" s="20">
        <v>0</v>
      </c>
      <c r="D341" s="20">
        <v>0</v>
      </c>
      <c r="E341" s="20">
        <v>0</v>
      </c>
    </row>
    <row r="342" spans="1:15" x14ac:dyDescent="0.35">
      <c r="B342" s="22" t="s">
        <v>177</v>
      </c>
      <c r="C342" s="20">
        <v>0</v>
      </c>
      <c r="D342" s="20">
        <v>0</v>
      </c>
      <c r="E342" s="20">
        <v>0</v>
      </c>
    </row>
    <row r="343" spans="1:15" x14ac:dyDescent="0.35">
      <c r="B343" s="22" t="s">
        <v>300</v>
      </c>
      <c r="C343" s="20">
        <v>0</v>
      </c>
      <c r="D343" s="27">
        <v>246.28990400000001</v>
      </c>
      <c r="E343" s="28">
        <v>356.99459599999994</v>
      </c>
    </row>
    <row r="344" spans="1:15" x14ac:dyDescent="0.35">
      <c r="B344" s="22" t="s">
        <v>301</v>
      </c>
      <c r="C344" s="23">
        <v>35271.946703000001</v>
      </c>
      <c r="D344" s="45">
        <v>43462.914518999991</v>
      </c>
      <c r="E344" s="46">
        <v>18.622744999999998</v>
      </c>
    </row>
    <row r="345" spans="1:15" x14ac:dyDescent="0.35">
      <c r="B345" s="306" t="s">
        <v>667</v>
      </c>
      <c r="C345" s="306"/>
      <c r="D345" s="306"/>
      <c r="E345" s="306"/>
    </row>
    <row r="346" spans="1:15" x14ac:dyDescent="0.35"/>
    <row r="347" spans="1:15" x14ac:dyDescent="0.35"/>
    <row r="348" spans="1:15" x14ac:dyDescent="0.35">
      <c r="A348" s="52"/>
      <c r="B348" s="51" t="s">
        <v>527</v>
      </c>
      <c r="C348" s="52"/>
      <c r="D348" s="52"/>
      <c r="E348" s="52"/>
      <c r="F348" s="52"/>
      <c r="G348" s="52"/>
      <c r="H348" s="52"/>
      <c r="I348" s="52"/>
      <c r="J348" s="52"/>
      <c r="K348" s="52"/>
      <c r="L348" s="52"/>
      <c r="M348" s="52"/>
      <c r="N348" s="52"/>
      <c r="O348" s="52"/>
    </row>
    <row r="349" spans="1:15" x14ac:dyDescent="0.35">
      <c r="B349" s="11" t="s">
        <v>625</v>
      </c>
    </row>
    <row r="350" spans="1:15" x14ac:dyDescent="0.35"/>
    <row r="351" spans="1:15" ht="15" customHeight="1" x14ac:dyDescent="0.35">
      <c r="B351" s="329" t="s">
        <v>178</v>
      </c>
      <c r="C351" s="333">
        <v>2022</v>
      </c>
      <c r="D351" s="333">
        <v>2023</v>
      </c>
      <c r="E351" s="343">
        <v>2024</v>
      </c>
    </row>
    <row r="352" spans="1:15" ht="15" customHeight="1" x14ac:dyDescent="0.35">
      <c r="B352" s="330"/>
      <c r="C352" s="342"/>
      <c r="D352" s="334"/>
      <c r="E352" s="344"/>
    </row>
    <row r="353" spans="1:15" x14ac:dyDescent="0.35">
      <c r="B353" s="19" t="s">
        <v>148</v>
      </c>
      <c r="C353" s="32">
        <v>3283.3900279999998</v>
      </c>
      <c r="D353" s="27">
        <v>13.076184</v>
      </c>
      <c r="E353" s="28">
        <v>58.244303000000002</v>
      </c>
    </row>
    <row r="354" spans="1:15" x14ac:dyDescent="0.35">
      <c r="B354" s="22" t="s">
        <v>176</v>
      </c>
      <c r="C354" s="20">
        <v>0</v>
      </c>
      <c r="D354" s="20">
        <v>0</v>
      </c>
      <c r="E354" s="20">
        <v>0</v>
      </c>
    </row>
    <row r="355" spans="1:15" x14ac:dyDescent="0.35">
      <c r="B355" s="22" t="s">
        <v>177</v>
      </c>
      <c r="C355" s="20">
        <v>0</v>
      </c>
      <c r="D355" s="20">
        <v>0</v>
      </c>
      <c r="E355" s="20">
        <v>0</v>
      </c>
    </row>
    <row r="356" spans="1:15" x14ac:dyDescent="0.35">
      <c r="B356" s="22" t="s">
        <v>300</v>
      </c>
      <c r="C356" s="20">
        <v>0</v>
      </c>
      <c r="D356" s="20">
        <v>0</v>
      </c>
      <c r="E356" s="20">
        <v>0</v>
      </c>
    </row>
    <row r="357" spans="1:15" x14ac:dyDescent="0.35">
      <c r="B357" s="22" t="s">
        <v>301</v>
      </c>
      <c r="C357" s="23">
        <v>0</v>
      </c>
      <c r="D357" s="23">
        <v>0</v>
      </c>
      <c r="E357" s="23">
        <v>0</v>
      </c>
    </row>
    <row r="358" spans="1:15" x14ac:dyDescent="0.35">
      <c r="B358" s="277" t="s">
        <v>367</v>
      </c>
    </row>
    <row r="359" spans="1:15" x14ac:dyDescent="0.35">
      <c r="B359" s="12"/>
    </row>
    <row r="360" spans="1:15" x14ac:dyDescent="0.35">
      <c r="B360" s="12"/>
    </row>
    <row r="361" spans="1:15" x14ac:dyDescent="0.35">
      <c r="A361" s="52"/>
      <c r="B361" s="51" t="s">
        <v>487</v>
      </c>
      <c r="C361" s="52"/>
      <c r="D361" s="52"/>
      <c r="E361" s="52"/>
      <c r="F361" s="52"/>
      <c r="G361" s="52"/>
      <c r="H361" s="52"/>
      <c r="I361" s="52"/>
      <c r="J361" s="52"/>
      <c r="K361" s="52"/>
      <c r="L361" s="52"/>
      <c r="M361" s="52"/>
      <c r="N361" s="52"/>
      <c r="O361" s="52"/>
    </row>
    <row r="362" spans="1:15" x14ac:dyDescent="0.35">
      <c r="B362" s="11" t="s">
        <v>632</v>
      </c>
    </row>
    <row r="363" spans="1:15" x14ac:dyDescent="0.35"/>
    <row r="364" spans="1:15" ht="15" customHeight="1" x14ac:dyDescent="0.35">
      <c r="B364" s="329" t="s">
        <v>370</v>
      </c>
      <c r="C364" s="348" t="s">
        <v>315</v>
      </c>
      <c r="D364" s="333">
        <v>2022</v>
      </c>
      <c r="E364" s="333">
        <v>2023</v>
      </c>
      <c r="F364" s="346">
        <v>2024</v>
      </c>
    </row>
    <row r="365" spans="1:15" ht="15" customHeight="1" x14ac:dyDescent="0.35">
      <c r="B365" s="330"/>
      <c r="C365" s="349"/>
      <c r="D365" s="342"/>
      <c r="E365" s="342"/>
      <c r="F365" s="347"/>
    </row>
    <row r="366" spans="1:15" ht="15" customHeight="1" x14ac:dyDescent="0.35">
      <c r="B366" s="19" t="s">
        <v>385</v>
      </c>
      <c r="C366" s="20">
        <v>21891493</v>
      </c>
      <c r="D366" s="20">
        <v>24279000</v>
      </c>
      <c r="E366" s="20">
        <v>28240000</v>
      </c>
      <c r="F366" s="20">
        <v>32018281</v>
      </c>
    </row>
    <row r="367" spans="1:15" ht="15" customHeight="1" x14ac:dyDescent="0.35">
      <c r="B367" s="19" t="s">
        <v>536</v>
      </c>
      <c r="C367" s="20">
        <v>155499452</v>
      </c>
      <c r="D367" s="20">
        <v>192436810</v>
      </c>
      <c r="E367" s="20">
        <v>198082560</v>
      </c>
      <c r="F367" s="20">
        <v>207882090</v>
      </c>
    </row>
    <row r="368" spans="1:15" x14ac:dyDescent="0.35">
      <c r="B368" s="19" t="s">
        <v>371</v>
      </c>
      <c r="C368" s="170">
        <f>C367/C366</f>
        <v>7.1031908148064637</v>
      </c>
      <c r="D368" s="170">
        <v>7.92</v>
      </c>
      <c r="E368" s="170">
        <f t="shared" ref="E368:F368" si="17">E367/E366</f>
        <v>7.0142549575070818</v>
      </c>
      <c r="F368" s="170">
        <f t="shared" si="17"/>
        <v>6.4926062083095593</v>
      </c>
    </row>
    <row r="369" spans="1:15" x14ac:dyDescent="0.35">
      <c r="B369" s="277" t="s">
        <v>666</v>
      </c>
    </row>
    <row r="370" spans="1:15" x14ac:dyDescent="0.35">
      <c r="B370" s="12"/>
    </row>
    <row r="371" spans="1:15" x14ac:dyDescent="0.35">
      <c r="B371" s="12"/>
    </row>
    <row r="372" spans="1:15" x14ac:dyDescent="0.35">
      <c r="A372" s="52"/>
      <c r="B372" s="51" t="s">
        <v>488</v>
      </c>
      <c r="C372" s="52"/>
      <c r="D372" s="52"/>
      <c r="E372" s="52"/>
      <c r="F372" s="52"/>
      <c r="G372" s="52"/>
      <c r="H372" s="52"/>
      <c r="I372" s="52"/>
      <c r="J372" s="52"/>
      <c r="K372" s="52"/>
      <c r="L372" s="52"/>
      <c r="M372" s="52"/>
      <c r="N372" s="52"/>
      <c r="O372" s="52"/>
    </row>
    <row r="373" spans="1:15" x14ac:dyDescent="0.35">
      <c r="B373" s="12" t="s">
        <v>708</v>
      </c>
    </row>
    <row r="374" spans="1:15" x14ac:dyDescent="0.35"/>
    <row r="375" spans="1:15" ht="15" customHeight="1" x14ac:dyDescent="0.35">
      <c r="B375" s="329" t="s">
        <v>228</v>
      </c>
      <c r="C375" s="333">
        <v>2022</v>
      </c>
      <c r="D375" s="333">
        <v>2023</v>
      </c>
      <c r="E375" s="331">
        <v>2024</v>
      </c>
      <c r="F375" s="331">
        <v>2022</v>
      </c>
      <c r="G375" s="331">
        <v>2023</v>
      </c>
      <c r="H375" s="333">
        <v>2024</v>
      </c>
      <c r="I375" s="331">
        <v>2022</v>
      </c>
      <c r="J375" s="331">
        <v>2023</v>
      </c>
      <c r="K375" s="333">
        <v>2024</v>
      </c>
    </row>
    <row r="376" spans="1:15" ht="15" customHeight="1" x14ac:dyDescent="0.35">
      <c r="B376" s="330"/>
      <c r="C376" s="342"/>
      <c r="D376" s="334"/>
      <c r="E376" s="332"/>
      <c r="F376" s="332"/>
      <c r="G376" s="332"/>
      <c r="H376" s="334"/>
      <c r="I376" s="332"/>
      <c r="J376" s="332"/>
      <c r="K376" s="334"/>
    </row>
    <row r="377" spans="1:15" x14ac:dyDescent="0.35">
      <c r="B377" s="33"/>
      <c r="C377" s="345" t="s">
        <v>148</v>
      </c>
      <c r="D377" s="345"/>
      <c r="E377" s="355"/>
      <c r="F377" s="356" t="s">
        <v>149</v>
      </c>
      <c r="G377" s="357"/>
      <c r="H377" s="358"/>
      <c r="I377" s="359" t="s">
        <v>150</v>
      </c>
      <c r="J377" s="345"/>
      <c r="K377" s="345"/>
    </row>
    <row r="378" spans="1:15" x14ac:dyDescent="0.35">
      <c r="B378" s="22" t="s">
        <v>303</v>
      </c>
      <c r="C378" s="34">
        <v>208283.127657</v>
      </c>
      <c r="D378" s="35">
        <v>222879.97627599991</v>
      </c>
      <c r="E378" s="36">
        <v>208896.98191700003</v>
      </c>
      <c r="F378" s="21">
        <v>12401.780010579994</v>
      </c>
      <c r="G378" s="21">
        <v>12806.201099999998</v>
      </c>
      <c r="H378" s="171">
        <v>19303.922585</v>
      </c>
      <c r="I378" s="37">
        <v>48864535.798777007</v>
      </c>
      <c r="J378" s="37">
        <v>50954178.122973002</v>
      </c>
      <c r="K378" s="37">
        <v>51011669.805277981</v>
      </c>
    </row>
    <row r="379" spans="1:15" x14ac:dyDescent="0.35">
      <c r="B379" s="22" t="s">
        <v>304</v>
      </c>
      <c r="C379" s="34">
        <v>204.43705700000001</v>
      </c>
      <c r="D379" s="35">
        <v>255.5743030000001</v>
      </c>
      <c r="E379" s="38">
        <v>201.53203199999993</v>
      </c>
      <c r="F379" s="21">
        <v>2825.5504591410036</v>
      </c>
      <c r="G379" s="21">
        <v>2998.2695050000002</v>
      </c>
      <c r="H379" s="172">
        <v>5089.0856299999996</v>
      </c>
      <c r="I379" s="37">
        <v>18185.503906999998</v>
      </c>
      <c r="J379" s="37">
        <v>3140.1705599999996</v>
      </c>
      <c r="K379" s="37">
        <v>6118.1378940000004</v>
      </c>
    </row>
    <row r="380" spans="1:15" x14ac:dyDescent="0.35">
      <c r="B380" s="205" t="s">
        <v>538</v>
      </c>
      <c r="C380" s="206">
        <f t="shared" ref="C380:K380" si="18">SUM(C378:C379)</f>
        <v>208487.56471400001</v>
      </c>
      <c r="D380" s="206">
        <f t="shared" si="18"/>
        <v>223135.55057899992</v>
      </c>
      <c r="E380" s="207">
        <f t="shared" si="18"/>
        <v>209098.51394900001</v>
      </c>
      <c r="F380" s="208">
        <f t="shared" si="18"/>
        <v>15227.330469720997</v>
      </c>
      <c r="G380" s="208">
        <f t="shared" si="18"/>
        <v>15804.470604999999</v>
      </c>
      <c r="H380" s="209">
        <f t="shared" si="18"/>
        <v>24393.008215000002</v>
      </c>
      <c r="I380" s="210">
        <f t="shared" si="18"/>
        <v>48882721.302684009</v>
      </c>
      <c r="J380" s="210">
        <f t="shared" si="18"/>
        <v>50957318.293533005</v>
      </c>
      <c r="K380" s="210">
        <f t="shared" si="18"/>
        <v>51017787.943171978</v>
      </c>
    </row>
    <row r="381" spans="1:15" x14ac:dyDescent="0.35">
      <c r="B381" s="277" t="s">
        <v>665</v>
      </c>
    </row>
    <row r="382" spans="1:15" x14ac:dyDescent="0.35">
      <c r="B382" s="12"/>
    </row>
    <row r="383" spans="1:15" x14ac:dyDescent="0.35">
      <c r="B383" s="12"/>
    </row>
    <row r="384" spans="1:15" x14ac:dyDescent="0.35">
      <c r="A384" s="52"/>
      <c r="B384" s="51" t="s">
        <v>308</v>
      </c>
      <c r="C384" s="52"/>
      <c r="D384" s="52"/>
      <c r="E384" s="52"/>
      <c r="F384" s="52"/>
      <c r="G384" s="52"/>
      <c r="H384" s="52"/>
      <c r="I384" s="52"/>
      <c r="J384" s="52"/>
      <c r="K384" s="52"/>
      <c r="L384" s="52"/>
      <c r="M384" s="52"/>
      <c r="N384" s="52"/>
      <c r="O384" s="52"/>
    </row>
    <row r="385" spans="1:15" x14ac:dyDescent="0.35">
      <c r="B385" s="12" t="s">
        <v>709</v>
      </c>
    </row>
    <row r="386" spans="1:15" x14ac:dyDescent="0.35"/>
    <row r="387" spans="1:15" x14ac:dyDescent="0.35">
      <c r="B387" s="329" t="s">
        <v>233</v>
      </c>
      <c r="C387" s="331">
        <v>2022</v>
      </c>
      <c r="D387" s="331">
        <v>2023</v>
      </c>
      <c r="E387" s="333">
        <v>2024</v>
      </c>
    </row>
    <row r="388" spans="1:15" x14ac:dyDescent="0.35">
      <c r="B388" s="330"/>
      <c r="C388" s="332"/>
      <c r="D388" s="332"/>
      <c r="E388" s="334"/>
    </row>
    <row r="389" spans="1:15" x14ac:dyDescent="0.35">
      <c r="B389" s="19" t="s">
        <v>234</v>
      </c>
      <c r="C389" s="20">
        <v>5437.4848000000002</v>
      </c>
      <c r="D389" s="20">
        <v>4966.8607999999995</v>
      </c>
      <c r="E389" s="20">
        <v>4884.5632000000005</v>
      </c>
    </row>
    <row r="390" spans="1:15" x14ac:dyDescent="0.35">
      <c r="B390" s="22" t="s">
        <v>235</v>
      </c>
      <c r="C390" s="20">
        <v>0</v>
      </c>
      <c r="D390" s="20">
        <v>0</v>
      </c>
      <c r="E390" s="20">
        <v>0</v>
      </c>
    </row>
    <row r="391" spans="1:15" x14ac:dyDescent="0.35">
      <c r="B391" s="22" t="s">
        <v>236</v>
      </c>
      <c r="C391" s="20">
        <v>0</v>
      </c>
      <c r="D391" s="20">
        <v>0</v>
      </c>
      <c r="E391" s="20">
        <v>0</v>
      </c>
    </row>
    <row r="392" spans="1:15" ht="16.5" customHeight="1" x14ac:dyDescent="0.35">
      <c r="B392" s="306" t="s">
        <v>648</v>
      </c>
      <c r="C392" s="306"/>
      <c r="D392" s="306"/>
      <c r="E392" s="306"/>
    </row>
    <row r="393" spans="1:15" x14ac:dyDescent="0.35">
      <c r="B393" s="360"/>
      <c r="C393" s="360"/>
      <c r="D393" s="360"/>
      <c r="E393" s="360"/>
    </row>
    <row r="394" spans="1:15" x14ac:dyDescent="0.35"/>
    <row r="395" spans="1:15" x14ac:dyDescent="0.35"/>
    <row r="396" spans="1:15" s="3" customFormat="1" ht="24" x14ac:dyDescent="0.45">
      <c r="A396" s="48"/>
      <c r="B396" s="53" t="s">
        <v>384</v>
      </c>
      <c r="C396" s="48"/>
      <c r="D396" s="48"/>
      <c r="E396" s="48"/>
      <c r="F396" s="48"/>
      <c r="G396" s="48"/>
      <c r="H396" s="48"/>
      <c r="I396" s="48"/>
      <c r="J396" s="48"/>
      <c r="K396" s="48"/>
      <c r="L396" s="48"/>
      <c r="M396" s="48"/>
      <c r="N396" s="48"/>
      <c r="O396" s="48"/>
    </row>
    <row r="397" spans="1:15" x14ac:dyDescent="0.35">
      <c r="A397" s="50"/>
      <c r="B397" s="51" t="s">
        <v>309</v>
      </c>
      <c r="C397" s="50"/>
      <c r="D397" s="50"/>
      <c r="E397" s="50"/>
      <c r="F397" s="50"/>
      <c r="G397" s="50"/>
      <c r="H397" s="50"/>
      <c r="I397" s="50"/>
      <c r="J397" s="50"/>
      <c r="K397" s="50"/>
      <c r="L397" s="50"/>
      <c r="M397" s="50"/>
      <c r="N397" s="50"/>
      <c r="O397" s="50"/>
    </row>
    <row r="398" spans="1:15" x14ac:dyDescent="0.35">
      <c r="B398" s="12" t="s">
        <v>710</v>
      </c>
    </row>
    <row r="399" spans="1:15" x14ac:dyDescent="0.35"/>
    <row r="400" spans="1:15" x14ac:dyDescent="0.35">
      <c r="B400" s="329" t="s">
        <v>372</v>
      </c>
      <c r="C400" s="331">
        <v>2022</v>
      </c>
      <c r="D400" s="331">
        <v>2023</v>
      </c>
      <c r="E400" s="333">
        <v>2024</v>
      </c>
    </row>
    <row r="401" spans="2:5" x14ac:dyDescent="0.35">
      <c r="B401" s="330"/>
      <c r="C401" s="332"/>
      <c r="D401" s="332"/>
      <c r="E401" s="334"/>
    </row>
    <row r="402" spans="2:5" x14ac:dyDescent="0.35">
      <c r="B402" s="352" t="s">
        <v>238</v>
      </c>
      <c r="C402" s="352"/>
      <c r="D402" s="352"/>
      <c r="E402" s="352"/>
    </row>
    <row r="403" spans="2:5" x14ac:dyDescent="0.35">
      <c r="B403" s="19" t="s">
        <v>247</v>
      </c>
      <c r="C403" s="20">
        <v>2675282</v>
      </c>
      <c r="D403" s="27">
        <v>2775716.88</v>
      </c>
      <c r="E403" s="20">
        <v>3017634.6504600001</v>
      </c>
    </row>
    <row r="404" spans="2:5" x14ac:dyDescent="0.35">
      <c r="B404" s="22" t="s">
        <v>248</v>
      </c>
      <c r="C404" s="20">
        <v>3010</v>
      </c>
      <c r="D404" s="27">
        <v>3260.3</v>
      </c>
      <c r="E404" s="20">
        <v>3035.4384419999988</v>
      </c>
    </row>
    <row r="405" spans="2:5" x14ac:dyDescent="0.35">
      <c r="B405" s="22" t="s">
        <v>250</v>
      </c>
      <c r="C405" s="20">
        <v>6424</v>
      </c>
      <c r="D405" s="27">
        <v>7461.43</v>
      </c>
      <c r="E405" s="20">
        <v>7384.1114015999983</v>
      </c>
    </row>
    <row r="406" spans="2:5" x14ac:dyDescent="0.35">
      <c r="B406" s="22" t="s">
        <v>253</v>
      </c>
      <c r="C406" s="20">
        <v>829.98171000000002</v>
      </c>
      <c r="D406" s="27">
        <v>1487.6437499999997</v>
      </c>
      <c r="E406" s="20">
        <v>1367.68914</v>
      </c>
    </row>
    <row r="407" spans="2:5" x14ac:dyDescent="0.35">
      <c r="B407" s="39" t="s">
        <v>264</v>
      </c>
      <c r="C407" s="40">
        <f>SUM(C403:C406)</f>
        <v>2685545.98171</v>
      </c>
      <c r="D407" s="40">
        <f>SUM(D403:D406)</f>
        <v>2787926.2537499997</v>
      </c>
      <c r="E407" s="40">
        <f>SUM(E403:E406)</f>
        <v>3029421.8894436001</v>
      </c>
    </row>
    <row r="408" spans="2:5" x14ac:dyDescent="0.35">
      <c r="B408" s="19" t="s">
        <v>254</v>
      </c>
      <c r="C408" s="20">
        <v>0</v>
      </c>
      <c r="D408" s="27">
        <v>0</v>
      </c>
      <c r="E408" s="20">
        <v>1048.2992532000001</v>
      </c>
    </row>
    <row r="409" spans="2:5" x14ac:dyDescent="0.35">
      <c r="B409" s="39" t="s">
        <v>265</v>
      </c>
      <c r="C409" s="40">
        <f t="shared" ref="C409:D409" si="19">C408</f>
        <v>0</v>
      </c>
      <c r="D409" s="40">
        <f t="shared" si="19"/>
        <v>0</v>
      </c>
      <c r="E409" s="40">
        <f>E408</f>
        <v>1048.2992532000001</v>
      </c>
    </row>
    <row r="410" spans="2:5" x14ac:dyDescent="0.35">
      <c r="B410" s="39" t="s">
        <v>285</v>
      </c>
      <c r="C410" s="41">
        <f>IFERROR((SUM(C403:C406))/C413,0)</f>
        <v>1</v>
      </c>
      <c r="D410" s="41">
        <f>IFERROR((SUM(D403:D406))/D413,0)</f>
        <v>1</v>
      </c>
      <c r="E410" s="41">
        <f>IFERROR((SUM(E403:E406))/E413,0)</f>
        <v>0.99965408032815828</v>
      </c>
    </row>
    <row r="411" spans="2:5" x14ac:dyDescent="0.35">
      <c r="B411" s="39" t="s">
        <v>286</v>
      </c>
      <c r="C411" s="41">
        <f>IFERROR(#REF!/C413,0)</f>
        <v>0</v>
      </c>
      <c r="D411" s="41">
        <f>IFERROR(#REF!/D413,0)</f>
        <v>0</v>
      </c>
      <c r="E411" s="41">
        <f>IFERROR(#REF!/E413,0)</f>
        <v>0</v>
      </c>
    </row>
    <row r="412" spans="2:5" x14ac:dyDescent="0.35">
      <c r="B412" s="39" t="s">
        <v>287</v>
      </c>
      <c r="C412" s="41">
        <f t="shared" ref="C412" si="20">IFERROR(C409/C413,0)</f>
        <v>0</v>
      </c>
      <c r="D412" s="41">
        <f t="shared" ref="D412" si="21">IFERROR(D409/D413,0)</f>
        <v>0</v>
      </c>
      <c r="E412" s="41">
        <f>IFERROR(E409/E413,0)</f>
        <v>3.4591967184168291E-4</v>
      </c>
    </row>
    <row r="413" spans="2:5" x14ac:dyDescent="0.35">
      <c r="B413" s="39" t="s">
        <v>266</v>
      </c>
      <c r="C413" s="40">
        <f>C407+C409</f>
        <v>2685545.98171</v>
      </c>
      <c r="D413" s="40">
        <f>D407+D409</f>
        <v>2787926.2537499997</v>
      </c>
      <c r="E413" s="40">
        <f>E407+E409</f>
        <v>3030470.1886968003</v>
      </c>
    </row>
    <row r="414" spans="2:5" x14ac:dyDescent="0.35">
      <c r="B414" s="352" t="s">
        <v>259</v>
      </c>
      <c r="C414" s="352"/>
      <c r="D414" s="352"/>
      <c r="E414" s="352"/>
    </row>
    <row r="415" spans="2:5" x14ac:dyDescent="0.35">
      <c r="B415" s="19" t="s">
        <v>256</v>
      </c>
      <c r="C415" s="20">
        <v>0</v>
      </c>
      <c r="D415" s="27">
        <v>0</v>
      </c>
      <c r="E415" s="20">
        <v>0</v>
      </c>
    </row>
    <row r="416" spans="2:5" x14ac:dyDescent="0.35">
      <c r="B416" s="19" t="s">
        <v>257</v>
      </c>
      <c r="C416" s="20">
        <v>0</v>
      </c>
      <c r="D416" s="27">
        <v>0</v>
      </c>
      <c r="E416" s="20">
        <v>0</v>
      </c>
    </row>
    <row r="417" spans="1:15" x14ac:dyDescent="0.35">
      <c r="B417" s="19" t="s">
        <v>258</v>
      </c>
      <c r="C417" s="20">
        <v>1286952</v>
      </c>
      <c r="D417" s="27">
        <v>1477820.63</v>
      </c>
      <c r="E417" s="20">
        <v>1604670.3719999997</v>
      </c>
    </row>
    <row r="418" spans="1:15" x14ac:dyDescent="0.35">
      <c r="B418" s="39" t="s">
        <v>261</v>
      </c>
      <c r="C418" s="40">
        <f t="shared" ref="C418:D418" si="22">C416</f>
        <v>0</v>
      </c>
      <c r="D418" s="40">
        <f t="shared" si="22"/>
        <v>0</v>
      </c>
      <c r="E418" s="40">
        <f>E416</f>
        <v>0</v>
      </c>
    </row>
    <row r="419" spans="1:15" x14ac:dyDescent="0.35">
      <c r="B419" s="39" t="s">
        <v>262</v>
      </c>
      <c r="C419" s="40">
        <f t="shared" ref="C419:D419" si="23">C417</f>
        <v>1286952</v>
      </c>
      <c r="D419" s="40">
        <f t="shared" si="23"/>
        <v>1477820.63</v>
      </c>
      <c r="E419" s="40">
        <f>E417</f>
        <v>1604670.3719999997</v>
      </c>
    </row>
    <row r="420" spans="1:15" x14ac:dyDescent="0.35">
      <c r="B420" s="39" t="s">
        <v>288</v>
      </c>
      <c r="C420" s="41">
        <f t="shared" ref="C420:D420" si="24">IFERROR(C418/C422,0)</f>
        <v>0</v>
      </c>
      <c r="D420" s="41">
        <f t="shared" si="24"/>
        <v>0</v>
      </c>
      <c r="E420" s="41">
        <f>IFERROR(E418/E422,0)</f>
        <v>0</v>
      </c>
    </row>
    <row r="421" spans="1:15" x14ac:dyDescent="0.35">
      <c r="B421" s="39" t="s">
        <v>289</v>
      </c>
      <c r="C421" s="41">
        <f t="shared" ref="C421" si="25">IFERROR(C419/C422,0)</f>
        <v>1</v>
      </c>
      <c r="D421" s="41">
        <f t="shared" ref="D421" si="26">IFERROR(D419/D422,0)</f>
        <v>1</v>
      </c>
      <c r="E421" s="41">
        <f>IFERROR(E419/E422,0)</f>
        <v>1</v>
      </c>
    </row>
    <row r="422" spans="1:15" x14ac:dyDescent="0.35">
      <c r="B422" s="39" t="s">
        <v>263</v>
      </c>
      <c r="C422" s="40">
        <f t="shared" ref="C422:D422" si="27">C419+C418</f>
        <v>1286952</v>
      </c>
      <c r="D422" s="40">
        <f t="shared" si="27"/>
        <v>1477820.63</v>
      </c>
      <c r="E422" s="40">
        <f>E419+E418</f>
        <v>1604670.3719999997</v>
      </c>
    </row>
    <row r="423" spans="1:15" x14ac:dyDescent="0.35">
      <c r="B423" s="155" t="s">
        <v>260</v>
      </c>
      <c r="C423" s="156">
        <f t="shared" ref="C423" si="28">C422+C413</f>
        <v>3972497.98171</v>
      </c>
      <c r="D423" s="156">
        <f t="shared" ref="D423" si="29">D422+D413</f>
        <v>4265746.8837499991</v>
      </c>
      <c r="E423" s="156">
        <f>E422+E413</f>
        <v>4635140.5606968002</v>
      </c>
    </row>
    <row r="424" spans="1:15" x14ac:dyDescent="0.35">
      <c r="B424" s="278" t="s">
        <v>647</v>
      </c>
    </row>
    <row r="425" spans="1:15" x14ac:dyDescent="0.35"/>
    <row r="426" spans="1:15" x14ac:dyDescent="0.35"/>
    <row r="427" spans="1:15" x14ac:dyDescent="0.35">
      <c r="A427" s="50"/>
      <c r="B427" s="51" t="s">
        <v>310</v>
      </c>
      <c r="C427" s="50"/>
      <c r="D427" s="50"/>
      <c r="E427" s="50"/>
      <c r="F427" s="50"/>
      <c r="G427" s="50"/>
      <c r="H427" s="50"/>
      <c r="I427" s="50"/>
      <c r="J427" s="50"/>
      <c r="K427" s="50"/>
      <c r="L427" s="50"/>
      <c r="M427" s="50"/>
      <c r="N427" s="50"/>
      <c r="O427" s="50"/>
    </row>
    <row r="428" spans="1:15" x14ac:dyDescent="0.35">
      <c r="B428" s="12" t="s">
        <v>704</v>
      </c>
    </row>
    <row r="429" spans="1:15" x14ac:dyDescent="0.35"/>
    <row r="430" spans="1:15" ht="15" customHeight="1" x14ac:dyDescent="0.35">
      <c r="B430" s="329" t="s">
        <v>268</v>
      </c>
      <c r="C430" s="331">
        <v>2022</v>
      </c>
      <c r="D430" s="331">
        <v>2023</v>
      </c>
      <c r="E430" s="333">
        <v>2024</v>
      </c>
    </row>
    <row r="431" spans="1:15" ht="15" customHeight="1" x14ac:dyDescent="0.35">
      <c r="B431" s="330"/>
      <c r="C431" s="332"/>
      <c r="D431" s="332"/>
      <c r="E431" s="334"/>
    </row>
    <row r="432" spans="1:15" x14ac:dyDescent="0.35">
      <c r="B432" s="352" t="s">
        <v>269</v>
      </c>
      <c r="C432" s="352"/>
      <c r="D432" s="352"/>
      <c r="E432" s="352"/>
    </row>
    <row r="433" spans="2:5" x14ac:dyDescent="0.35">
      <c r="B433" s="22" t="s">
        <v>270</v>
      </c>
      <c r="C433" s="20">
        <v>0</v>
      </c>
      <c r="D433" s="27">
        <v>0</v>
      </c>
      <c r="E433" s="20">
        <v>0</v>
      </c>
    </row>
    <row r="434" spans="2:5" x14ac:dyDescent="0.35">
      <c r="B434" s="22" t="s">
        <v>271</v>
      </c>
      <c r="C434" s="20">
        <v>0</v>
      </c>
      <c r="D434" s="27">
        <v>0</v>
      </c>
      <c r="E434" s="20">
        <v>0</v>
      </c>
    </row>
    <row r="435" spans="2:5" x14ac:dyDescent="0.35">
      <c r="B435" s="22" t="s">
        <v>272</v>
      </c>
      <c r="C435" s="20">
        <v>0</v>
      </c>
      <c r="D435" s="27">
        <v>0</v>
      </c>
      <c r="E435" s="20">
        <v>0</v>
      </c>
    </row>
    <row r="436" spans="2:5" x14ac:dyDescent="0.35">
      <c r="B436" s="19" t="s">
        <v>273</v>
      </c>
      <c r="C436" s="20">
        <v>0</v>
      </c>
      <c r="D436" s="27">
        <v>0</v>
      </c>
      <c r="E436" s="20">
        <v>0</v>
      </c>
    </row>
    <row r="437" spans="2:5" x14ac:dyDescent="0.35">
      <c r="B437" s="352" t="s">
        <v>275</v>
      </c>
      <c r="C437" s="352"/>
      <c r="D437" s="352"/>
      <c r="E437" s="352"/>
    </row>
    <row r="438" spans="2:5" x14ac:dyDescent="0.35">
      <c r="B438" s="22" t="s">
        <v>276</v>
      </c>
      <c r="C438" s="20">
        <v>357486.55499999999</v>
      </c>
      <c r="D438" s="27">
        <v>410505.73</v>
      </c>
      <c r="E438" s="20">
        <v>445741.77</v>
      </c>
    </row>
    <row r="439" spans="2:5" x14ac:dyDescent="0.35">
      <c r="B439" s="22" t="s">
        <v>277</v>
      </c>
      <c r="C439" s="20">
        <v>0</v>
      </c>
      <c r="D439" s="27">
        <v>0</v>
      </c>
      <c r="E439" s="20">
        <v>0</v>
      </c>
    </row>
    <row r="440" spans="2:5" x14ac:dyDescent="0.35">
      <c r="B440" s="22" t="s">
        <v>278</v>
      </c>
      <c r="C440" s="20">
        <v>0</v>
      </c>
      <c r="D440" s="27">
        <v>0</v>
      </c>
      <c r="E440" s="20">
        <v>0</v>
      </c>
    </row>
    <row r="441" spans="2:5" x14ac:dyDescent="0.35">
      <c r="B441" s="22" t="s">
        <v>279</v>
      </c>
      <c r="C441" s="20">
        <v>0</v>
      </c>
      <c r="D441" s="27">
        <v>0</v>
      </c>
      <c r="E441" s="20">
        <v>0</v>
      </c>
    </row>
    <row r="442" spans="2:5" x14ac:dyDescent="0.35">
      <c r="B442" s="352" t="s">
        <v>274</v>
      </c>
      <c r="C442" s="352"/>
      <c r="D442" s="352"/>
      <c r="E442" s="352"/>
    </row>
    <row r="443" spans="2:5" x14ac:dyDescent="0.35">
      <c r="B443" s="22" t="s">
        <v>281</v>
      </c>
      <c r="C443" s="27">
        <v>0</v>
      </c>
      <c r="D443" s="27">
        <v>0</v>
      </c>
      <c r="E443" s="27">
        <v>0</v>
      </c>
    </row>
    <row r="444" spans="2:5" x14ac:dyDescent="0.35">
      <c r="B444" s="22" t="s">
        <v>282</v>
      </c>
      <c r="C444" s="27">
        <v>0</v>
      </c>
      <c r="D444" s="27">
        <v>0</v>
      </c>
      <c r="E444" s="27">
        <v>0</v>
      </c>
    </row>
    <row r="445" spans="2:5" x14ac:dyDescent="0.35">
      <c r="B445" s="22" t="s">
        <v>283</v>
      </c>
      <c r="C445" s="27">
        <v>0</v>
      </c>
      <c r="D445" s="27">
        <v>0</v>
      </c>
      <c r="E445" s="27">
        <v>0</v>
      </c>
    </row>
    <row r="446" spans="2:5" x14ac:dyDescent="0.35">
      <c r="B446" s="22" t="s">
        <v>284</v>
      </c>
      <c r="C446" s="27">
        <v>0</v>
      </c>
      <c r="D446" s="27">
        <v>0</v>
      </c>
      <c r="E446" s="27">
        <v>0</v>
      </c>
    </row>
    <row r="447" spans="2:5" x14ac:dyDescent="0.35">
      <c r="B447" s="307" t="s">
        <v>643</v>
      </c>
      <c r="C447" s="307"/>
      <c r="D447" s="307"/>
      <c r="E447" s="307"/>
    </row>
    <row r="448" spans="2:5" x14ac:dyDescent="0.35"/>
    <row r="449" spans="1:15" x14ac:dyDescent="0.35"/>
    <row r="450" spans="1:15" x14ac:dyDescent="0.35">
      <c r="A450" s="50"/>
      <c r="B450" s="51" t="s">
        <v>311</v>
      </c>
      <c r="C450" s="50"/>
      <c r="D450" s="50"/>
      <c r="E450" s="50"/>
      <c r="F450" s="50"/>
      <c r="G450" s="50"/>
      <c r="H450" s="50"/>
      <c r="I450" s="50"/>
      <c r="J450" s="50"/>
      <c r="K450" s="50"/>
      <c r="L450" s="50"/>
      <c r="M450" s="50"/>
      <c r="N450" s="50"/>
      <c r="O450" s="50"/>
    </row>
    <row r="451" spans="1:15" x14ac:dyDescent="0.35">
      <c r="B451" s="12" t="s">
        <v>629</v>
      </c>
    </row>
    <row r="452" spans="1:15" x14ac:dyDescent="0.35"/>
    <row r="453" spans="1:15" ht="15" customHeight="1" x14ac:dyDescent="0.35">
      <c r="B453" s="329" t="s">
        <v>313</v>
      </c>
      <c r="C453" s="331">
        <v>2022</v>
      </c>
      <c r="D453" s="331">
        <v>2023</v>
      </c>
      <c r="E453" s="333">
        <v>2024</v>
      </c>
    </row>
    <row r="454" spans="1:15" ht="15" customHeight="1" x14ac:dyDescent="0.35">
      <c r="B454" s="330"/>
      <c r="C454" s="332"/>
      <c r="D454" s="332"/>
      <c r="E454" s="334"/>
    </row>
    <row r="455" spans="1:15" x14ac:dyDescent="0.35">
      <c r="B455" s="22" t="s">
        <v>313</v>
      </c>
      <c r="C455" s="27">
        <v>26954248</v>
      </c>
      <c r="D455" s="27">
        <v>35426649</v>
      </c>
      <c r="E455" s="27">
        <v>29670027</v>
      </c>
    </row>
    <row r="456" spans="1:15" x14ac:dyDescent="0.35">
      <c r="B456" s="277" t="s">
        <v>367</v>
      </c>
    </row>
    <row r="457" spans="1:15" x14ac:dyDescent="0.35"/>
    <row r="458" spans="1:15" x14ac:dyDescent="0.35"/>
    <row r="459" spans="1:15" x14ac:dyDescent="0.35">
      <c r="A459" s="50"/>
      <c r="B459" s="51" t="s">
        <v>373</v>
      </c>
      <c r="C459" s="50"/>
      <c r="D459" s="50"/>
      <c r="E459" s="50"/>
      <c r="F459" s="50"/>
      <c r="G459" s="50"/>
      <c r="H459" s="50"/>
      <c r="I459" s="50"/>
      <c r="J459" s="50"/>
      <c r="K459" s="50"/>
      <c r="L459" s="50"/>
      <c r="M459" s="50"/>
      <c r="N459" s="50"/>
      <c r="O459" s="50"/>
    </row>
    <row r="460" spans="1:15" x14ac:dyDescent="0.35">
      <c r="B460" s="12" t="s">
        <v>630</v>
      </c>
    </row>
    <row r="461" spans="1:15" x14ac:dyDescent="0.35"/>
    <row r="462" spans="1:15" ht="15" customHeight="1" x14ac:dyDescent="0.35">
      <c r="B462" s="329" t="s">
        <v>314</v>
      </c>
      <c r="C462" s="331">
        <v>2022</v>
      </c>
      <c r="D462" s="331">
        <v>2023</v>
      </c>
      <c r="E462" s="333">
        <v>2024</v>
      </c>
    </row>
    <row r="463" spans="1:15" ht="15" customHeight="1" x14ac:dyDescent="0.35">
      <c r="B463" s="330"/>
      <c r="C463" s="332"/>
      <c r="D463" s="332"/>
      <c r="E463" s="334"/>
    </row>
    <row r="464" spans="1:15" x14ac:dyDescent="0.35">
      <c r="B464" s="22" t="s">
        <v>312</v>
      </c>
      <c r="C464" s="177">
        <f>C423/D366</f>
        <v>0.163618682058981</v>
      </c>
      <c r="D464" s="177">
        <f>D423/E366</f>
        <v>0.15105335990616145</v>
      </c>
      <c r="E464" s="177">
        <f>E423/F366</f>
        <v>0.14476544073983236</v>
      </c>
    </row>
    <row r="465" spans="1:15" x14ac:dyDescent="0.35">
      <c r="B465" s="277" t="s">
        <v>664</v>
      </c>
    </row>
    <row r="466" spans="1:15" x14ac:dyDescent="0.35"/>
    <row r="467" spans="1:15" x14ac:dyDescent="0.35"/>
    <row r="468" spans="1:15" x14ac:dyDescent="0.35"/>
    <row r="469" spans="1:15" x14ac:dyDescent="0.35"/>
    <row r="470" spans="1:15" x14ac:dyDescent="0.35">
      <c r="B470" s="16" t="s">
        <v>316</v>
      </c>
    </row>
    <row r="471" spans="1:15" x14ac:dyDescent="0.35"/>
    <row r="472" spans="1:15" s="3" customFormat="1" ht="21.75" x14ac:dyDescent="0.4">
      <c r="A472" s="54"/>
      <c r="B472" s="55" t="s">
        <v>397</v>
      </c>
      <c r="C472" s="54"/>
      <c r="D472" s="54"/>
      <c r="E472" s="54"/>
      <c r="F472" s="54"/>
      <c r="G472" s="157"/>
      <c r="H472" s="54"/>
      <c r="I472" s="54"/>
      <c r="J472" s="54"/>
      <c r="K472" s="54"/>
      <c r="L472" s="54"/>
      <c r="M472" s="54"/>
      <c r="N472" s="54"/>
      <c r="O472" s="54"/>
    </row>
    <row r="473" spans="1:15" x14ac:dyDescent="0.35">
      <c r="A473" s="56"/>
      <c r="B473" s="57" t="s">
        <v>489</v>
      </c>
      <c r="C473" s="56"/>
      <c r="D473" s="56"/>
      <c r="E473" s="56"/>
      <c r="F473" s="56"/>
      <c r="G473" s="158"/>
      <c r="H473" s="56"/>
      <c r="I473" s="56"/>
      <c r="J473" s="56"/>
      <c r="K473" s="56"/>
      <c r="L473" s="56"/>
      <c r="M473" s="56"/>
      <c r="N473" s="56"/>
      <c r="O473" s="56"/>
    </row>
    <row r="474" spans="1:15" x14ac:dyDescent="0.35">
      <c r="B474" s="11" t="s">
        <v>712</v>
      </c>
    </row>
    <row r="475" spans="1:15" x14ac:dyDescent="0.35"/>
    <row r="476" spans="1:15" ht="15" customHeight="1" x14ac:dyDescent="0.35">
      <c r="B476" s="350" t="s">
        <v>178</v>
      </c>
      <c r="C476" s="337">
        <v>2022</v>
      </c>
      <c r="D476" s="337">
        <v>2023</v>
      </c>
      <c r="E476" s="340">
        <v>2024</v>
      </c>
      <c r="H476" s="60"/>
      <c r="I476" s="60"/>
      <c r="J476" s="60"/>
      <c r="K476" s="60"/>
      <c r="L476" s="60"/>
      <c r="M476" s="60"/>
    </row>
    <row r="477" spans="1:15" ht="15.75" customHeight="1" x14ac:dyDescent="0.35">
      <c r="B477" s="351"/>
      <c r="C477" s="338"/>
      <c r="D477" s="339"/>
      <c r="E477" s="341"/>
    </row>
    <row r="478" spans="1:15" x14ac:dyDescent="0.35">
      <c r="B478" s="19" t="s">
        <v>148</v>
      </c>
      <c r="C478" s="20">
        <v>8764827</v>
      </c>
      <c r="D478" s="20">
        <v>8976422.4100000001</v>
      </c>
      <c r="E478" s="21">
        <v>8477266</v>
      </c>
      <c r="H478" s="61"/>
      <c r="I478" s="61"/>
      <c r="J478" s="61"/>
    </row>
    <row r="479" spans="1:15" x14ac:dyDescent="0.35">
      <c r="B479" s="22" t="s">
        <v>176</v>
      </c>
      <c r="C479" s="20">
        <v>289059.16066947544</v>
      </c>
      <c r="D479" s="21">
        <v>279327.58011700003</v>
      </c>
      <c r="E479" s="21">
        <v>330685.16645500006</v>
      </c>
    </row>
    <row r="480" spans="1:15" x14ac:dyDescent="0.35">
      <c r="B480" s="22" t="s">
        <v>177</v>
      </c>
      <c r="C480" s="20">
        <v>17214</v>
      </c>
      <c r="D480" s="20">
        <v>6210.42</v>
      </c>
      <c r="E480" s="21">
        <v>5803</v>
      </c>
    </row>
    <row r="481" spans="1:15" x14ac:dyDescent="0.35">
      <c r="B481" s="22" t="s">
        <v>150</v>
      </c>
      <c r="C481" s="23">
        <v>1786489</v>
      </c>
      <c r="D481" s="23">
        <v>2120160.21</v>
      </c>
      <c r="E481" s="24">
        <v>3972344</v>
      </c>
    </row>
    <row r="482" spans="1:15" x14ac:dyDescent="0.35">
      <c r="B482" s="22" t="s">
        <v>329</v>
      </c>
      <c r="C482" s="65">
        <v>1</v>
      </c>
      <c r="D482" s="65">
        <v>1</v>
      </c>
      <c r="E482" s="66">
        <v>1</v>
      </c>
    </row>
    <row r="483" spans="1:15" ht="30" customHeight="1" x14ac:dyDescent="0.35">
      <c r="B483" s="306" t="s">
        <v>663</v>
      </c>
      <c r="C483" s="306"/>
      <c r="D483" s="306"/>
      <c r="E483" s="306"/>
    </row>
    <row r="484" spans="1:15" x14ac:dyDescent="0.35">
      <c r="B484" s="12"/>
    </row>
    <row r="485" spans="1:15" x14ac:dyDescent="0.35"/>
    <row r="486" spans="1:15" x14ac:dyDescent="0.35">
      <c r="A486" s="58"/>
      <c r="B486" s="57" t="s">
        <v>490</v>
      </c>
      <c r="C486" s="58"/>
      <c r="D486" s="58"/>
      <c r="E486" s="58"/>
      <c r="F486" s="58"/>
      <c r="G486" s="58"/>
      <c r="H486" s="58"/>
      <c r="I486" s="58"/>
      <c r="J486" s="58"/>
      <c r="K486" s="58"/>
      <c r="L486" s="58"/>
      <c r="M486" s="58"/>
      <c r="N486" s="58"/>
      <c r="O486" s="58"/>
    </row>
    <row r="487" spans="1:15" x14ac:dyDescent="0.35">
      <c r="B487" s="11" t="s">
        <v>693</v>
      </c>
    </row>
    <row r="488" spans="1:15" x14ac:dyDescent="0.35"/>
    <row r="489" spans="1:15" ht="15" customHeight="1" x14ac:dyDescent="0.35">
      <c r="B489" s="335" t="s">
        <v>179</v>
      </c>
      <c r="C489" s="337">
        <v>2022</v>
      </c>
      <c r="D489" s="337">
        <v>2023</v>
      </c>
      <c r="E489" s="340">
        <v>2024</v>
      </c>
    </row>
    <row r="490" spans="1:15" ht="15" customHeight="1" x14ac:dyDescent="0.35">
      <c r="B490" s="336"/>
      <c r="C490" s="338"/>
      <c r="D490" s="339"/>
      <c r="E490" s="341"/>
    </row>
    <row r="491" spans="1:15" x14ac:dyDescent="0.35">
      <c r="B491" s="345" t="s">
        <v>148</v>
      </c>
      <c r="C491" s="345"/>
      <c r="D491" s="345"/>
      <c r="E491" s="345"/>
    </row>
    <row r="492" spans="1:15" x14ac:dyDescent="0.35">
      <c r="B492" s="19" t="s">
        <v>180</v>
      </c>
      <c r="C492" s="21">
        <v>6927410.6123980023</v>
      </c>
      <c r="D492" s="21">
        <v>6682839.1642209925</v>
      </c>
      <c r="E492" s="21">
        <v>6789821.083925996</v>
      </c>
    </row>
    <row r="493" spans="1:15" x14ac:dyDescent="0.35">
      <c r="B493" s="22" t="s">
        <v>181</v>
      </c>
      <c r="C493" s="21">
        <v>9816.9061069999971</v>
      </c>
      <c r="D493" s="21">
        <v>10047.445867999995</v>
      </c>
      <c r="E493" s="21">
        <v>12807.106524999985</v>
      </c>
    </row>
    <row r="494" spans="1:15" x14ac:dyDescent="0.35">
      <c r="B494" s="22" t="s">
        <v>182</v>
      </c>
      <c r="C494" s="21">
        <v>1986.2270860000006</v>
      </c>
      <c r="D494" s="21">
        <v>1970.7723350000001</v>
      </c>
      <c r="E494" s="21">
        <v>2913.5146589999999</v>
      </c>
    </row>
    <row r="495" spans="1:15" x14ac:dyDescent="0.35">
      <c r="B495" s="22" t="s">
        <v>183</v>
      </c>
      <c r="C495" s="21">
        <v>1819925.6182450007</v>
      </c>
      <c r="D495" s="21">
        <v>2281460.6501210015</v>
      </c>
      <c r="E495" s="21">
        <v>1671467.9813529947</v>
      </c>
    </row>
    <row r="496" spans="1:15" x14ac:dyDescent="0.35">
      <c r="B496" s="22" t="s">
        <v>184</v>
      </c>
      <c r="C496" s="21">
        <v>5687.9611880000002</v>
      </c>
      <c r="D496" s="21">
        <v>104.37674799999999</v>
      </c>
      <c r="E496" s="21">
        <v>255.95819200000003</v>
      </c>
    </row>
    <row r="497" spans="2:5" x14ac:dyDescent="0.35">
      <c r="B497" s="25" t="s">
        <v>194</v>
      </c>
      <c r="C497" s="26">
        <f>SUM(C492:C496)</f>
        <v>8764827.3250240032</v>
      </c>
      <c r="D497" s="26">
        <f>SUM(D492:D496)</f>
        <v>8976422.4092929941</v>
      </c>
      <c r="E497" s="26">
        <f>SUM(E492:E496)</f>
        <v>8477265.6446549911</v>
      </c>
    </row>
    <row r="498" spans="2:5" x14ac:dyDescent="0.35">
      <c r="B498" s="345" t="s">
        <v>149</v>
      </c>
      <c r="C498" s="345"/>
      <c r="D498" s="345"/>
      <c r="E498" s="345"/>
    </row>
    <row r="499" spans="2:5" x14ac:dyDescent="0.35">
      <c r="B499" s="19" t="s">
        <v>186</v>
      </c>
      <c r="C499" s="20">
        <v>289059.16066947544</v>
      </c>
      <c r="D499" s="27">
        <v>279327.58011700003</v>
      </c>
      <c r="E499" s="28">
        <v>330685.16645500006</v>
      </c>
    </row>
    <row r="500" spans="2:5" x14ac:dyDescent="0.35">
      <c r="B500" s="22" t="s">
        <v>185</v>
      </c>
      <c r="C500" s="20">
        <v>17214</v>
      </c>
      <c r="D500" s="27">
        <v>6210.42</v>
      </c>
      <c r="E500" s="28">
        <v>5803</v>
      </c>
    </row>
    <row r="501" spans="2:5" x14ac:dyDescent="0.35">
      <c r="B501" s="25" t="s">
        <v>195</v>
      </c>
      <c r="C501" s="26">
        <f>C499</f>
        <v>289059.16066947544</v>
      </c>
      <c r="D501" s="26">
        <f t="shared" ref="D501:E501" si="30">D499</f>
        <v>279327.58011700003</v>
      </c>
      <c r="E501" s="26">
        <f t="shared" si="30"/>
        <v>330685.16645500006</v>
      </c>
    </row>
    <row r="502" spans="2:5" x14ac:dyDescent="0.35">
      <c r="B502" s="25" t="s">
        <v>196</v>
      </c>
      <c r="C502" s="26">
        <f>C500</f>
        <v>17214</v>
      </c>
      <c r="D502" s="26">
        <f t="shared" ref="D502:E502" si="31">D500</f>
        <v>6210.42</v>
      </c>
      <c r="E502" s="26">
        <f t="shared" si="31"/>
        <v>5803</v>
      </c>
    </row>
    <row r="503" spans="2:5" x14ac:dyDescent="0.35">
      <c r="B503" s="345" t="s">
        <v>150</v>
      </c>
      <c r="C503" s="345"/>
      <c r="D503" s="345"/>
      <c r="E503" s="345"/>
    </row>
    <row r="504" spans="2:5" x14ac:dyDescent="0.35">
      <c r="B504" s="29" t="s">
        <v>187</v>
      </c>
      <c r="C504" s="21">
        <v>0</v>
      </c>
      <c r="D504" s="21">
        <v>441098.36752000009</v>
      </c>
      <c r="E504" s="21">
        <v>317295.71094000002</v>
      </c>
    </row>
    <row r="505" spans="2:5" x14ac:dyDescent="0.35">
      <c r="B505" s="30" t="s">
        <v>188</v>
      </c>
      <c r="C505" s="21">
        <v>986861.82107699988</v>
      </c>
      <c r="D505" s="21">
        <v>1161525.1654050003</v>
      </c>
      <c r="E505" s="21">
        <v>3125398.4811700005</v>
      </c>
    </row>
    <row r="506" spans="2:5" x14ac:dyDescent="0.35">
      <c r="B506" s="30" t="s">
        <v>189</v>
      </c>
      <c r="C506" s="21">
        <v>310.39489800000001</v>
      </c>
      <c r="D506" s="21">
        <v>436.18299599999995</v>
      </c>
      <c r="E506" s="21">
        <v>452.58348100000018</v>
      </c>
    </row>
    <row r="507" spans="2:5" x14ac:dyDescent="0.35">
      <c r="B507" s="30" t="s">
        <v>190</v>
      </c>
      <c r="C507" s="21">
        <v>255307.36350199996</v>
      </c>
      <c r="D507" s="21">
        <v>47141.165425999963</v>
      </c>
      <c r="E507" s="21">
        <v>138355.52041500021</v>
      </c>
    </row>
    <row r="508" spans="2:5" x14ac:dyDescent="0.35">
      <c r="B508" s="30" t="s">
        <v>191</v>
      </c>
      <c r="C508" s="21">
        <v>449609.05641100003</v>
      </c>
      <c r="D508" s="21">
        <v>320505.10567100003</v>
      </c>
      <c r="E508" s="21">
        <v>300421.32986900001</v>
      </c>
    </row>
    <row r="509" spans="2:5" x14ac:dyDescent="0.35">
      <c r="B509" s="30" t="s">
        <v>192</v>
      </c>
      <c r="C509" s="21">
        <v>94371.333343999999</v>
      </c>
      <c r="D509" s="24">
        <v>149037.55944800013</v>
      </c>
      <c r="E509" s="24">
        <v>89829.446361999915</v>
      </c>
    </row>
    <row r="510" spans="2:5" x14ac:dyDescent="0.35">
      <c r="B510" s="30" t="s">
        <v>193</v>
      </c>
      <c r="C510" s="21">
        <v>29.286794999999998</v>
      </c>
      <c r="D510" s="24">
        <v>416.66340400000001</v>
      </c>
      <c r="E510" s="24">
        <v>591.09068500000001</v>
      </c>
    </row>
    <row r="511" spans="2:5" x14ac:dyDescent="0.35">
      <c r="B511" s="31" t="s">
        <v>197</v>
      </c>
      <c r="C511" s="26">
        <f>SUM(C504:C510)</f>
        <v>1786489.2560269998</v>
      </c>
      <c r="D511" s="26">
        <f t="shared" ref="D511" si="32">SUM(D504:D510)</f>
        <v>2120160.2098700004</v>
      </c>
      <c r="E511" s="26">
        <f t="shared" ref="E511" si="33">SUM(E504:E510)</f>
        <v>3972344.162922001</v>
      </c>
    </row>
    <row r="512" spans="2:5" ht="30" customHeight="1" x14ac:dyDescent="0.35">
      <c r="B512" s="306" t="s">
        <v>663</v>
      </c>
      <c r="C512" s="306"/>
      <c r="D512" s="306"/>
      <c r="E512" s="306"/>
    </row>
    <row r="513" spans="1:15" x14ac:dyDescent="0.35">
      <c r="B513" s="12"/>
    </row>
    <row r="514" spans="1:15" x14ac:dyDescent="0.35"/>
    <row r="515" spans="1:15" x14ac:dyDescent="0.35">
      <c r="A515" s="58"/>
      <c r="B515" s="57" t="s">
        <v>317</v>
      </c>
      <c r="C515" s="58"/>
      <c r="D515" s="58"/>
      <c r="E515" s="58"/>
      <c r="F515" s="58"/>
      <c r="G515" s="58"/>
      <c r="H515" s="58"/>
      <c r="I515" s="58"/>
      <c r="J515" s="58"/>
      <c r="K515" s="58"/>
      <c r="L515" s="58"/>
      <c r="M515" s="58"/>
      <c r="N515" s="58"/>
      <c r="O515" s="58"/>
    </row>
    <row r="516" spans="1:15" x14ac:dyDescent="0.35">
      <c r="B516" s="11" t="s">
        <v>713</v>
      </c>
    </row>
    <row r="517" spans="1:15" x14ac:dyDescent="0.35"/>
    <row r="518" spans="1:15" ht="15" customHeight="1" x14ac:dyDescent="0.35">
      <c r="B518" s="335" t="s">
        <v>198</v>
      </c>
      <c r="C518" s="337">
        <v>2022</v>
      </c>
      <c r="D518" s="337">
        <v>2023</v>
      </c>
      <c r="E518" s="340">
        <v>2024</v>
      </c>
    </row>
    <row r="519" spans="1:15" ht="15" customHeight="1" x14ac:dyDescent="0.35">
      <c r="B519" s="336"/>
      <c r="C519" s="338"/>
      <c r="D519" s="339"/>
      <c r="E519" s="341"/>
    </row>
    <row r="520" spans="1:15" x14ac:dyDescent="0.35">
      <c r="B520" s="345" t="s">
        <v>148</v>
      </c>
      <c r="C520" s="345"/>
      <c r="D520" s="345"/>
      <c r="E520" s="345"/>
    </row>
    <row r="521" spans="1:15" x14ac:dyDescent="0.35">
      <c r="B521" s="19" t="s">
        <v>297</v>
      </c>
      <c r="C521" s="20">
        <v>8756149.7646129951</v>
      </c>
      <c r="D521" s="27">
        <v>8971793.2329640072</v>
      </c>
      <c r="E521" s="28">
        <v>8473350.6375560053</v>
      </c>
    </row>
    <row r="522" spans="1:15" x14ac:dyDescent="0.35">
      <c r="B522" s="22" t="s">
        <v>298</v>
      </c>
      <c r="C522" s="20">
        <v>6148.7285999999995</v>
      </c>
      <c r="D522" s="27">
        <v>1090.268843999999</v>
      </c>
      <c r="E522" s="28">
        <v>294.00722399999984</v>
      </c>
    </row>
    <row r="523" spans="1:15" x14ac:dyDescent="0.35">
      <c r="B523" s="22" t="s">
        <v>199</v>
      </c>
      <c r="C523" s="20">
        <v>1727.7270859999999</v>
      </c>
      <c r="D523" s="27">
        <v>1757.2173000000003</v>
      </c>
      <c r="E523" s="28">
        <v>2884.4700050000001</v>
      </c>
    </row>
    <row r="524" spans="1:15" x14ac:dyDescent="0.35">
      <c r="B524" s="22" t="s">
        <v>299</v>
      </c>
      <c r="C524" s="20">
        <v>542.60472500000003</v>
      </c>
      <c r="D524" s="27">
        <v>1600.7401849999983</v>
      </c>
      <c r="E524" s="28">
        <v>736.52987000000007</v>
      </c>
    </row>
    <row r="525" spans="1:15" x14ac:dyDescent="0.35">
      <c r="B525" s="22" t="s">
        <v>368</v>
      </c>
      <c r="C525" s="20">
        <v>258.5</v>
      </c>
      <c r="D525" s="27">
        <v>181</v>
      </c>
      <c r="E525" s="28">
        <v>0</v>
      </c>
    </row>
    <row r="526" spans="1:15" x14ac:dyDescent="0.35">
      <c r="B526" s="345" t="s">
        <v>149</v>
      </c>
      <c r="C526" s="345"/>
      <c r="D526" s="345"/>
      <c r="E526" s="345"/>
    </row>
    <row r="527" spans="1:15" x14ac:dyDescent="0.35">
      <c r="B527" s="19" t="s">
        <v>306</v>
      </c>
      <c r="C527" s="20">
        <v>289059.16066947544</v>
      </c>
      <c r="D527" s="27">
        <v>279327.58011700003</v>
      </c>
      <c r="E527" s="28">
        <v>330685.16645500006</v>
      </c>
    </row>
    <row r="528" spans="1:15" x14ac:dyDescent="0.35">
      <c r="B528" s="19" t="s">
        <v>307</v>
      </c>
      <c r="C528" s="20">
        <v>17214</v>
      </c>
      <c r="D528" s="27">
        <v>6210.42</v>
      </c>
      <c r="E528" s="28">
        <v>5803</v>
      </c>
    </row>
    <row r="529" spans="1:15" x14ac:dyDescent="0.35">
      <c r="B529" s="345" t="s">
        <v>150</v>
      </c>
      <c r="C529" s="345"/>
      <c r="D529" s="345"/>
      <c r="E529" s="345"/>
    </row>
    <row r="530" spans="1:15" x14ac:dyDescent="0.35">
      <c r="B530" s="19" t="s">
        <v>297</v>
      </c>
      <c r="C530" s="21">
        <v>1600167.3724730005</v>
      </c>
      <c r="D530" s="21">
        <v>2071735.2686200025</v>
      </c>
      <c r="E530" s="21">
        <v>3948071.9062730079</v>
      </c>
    </row>
    <row r="531" spans="1:15" x14ac:dyDescent="0.35">
      <c r="B531" s="22" t="s">
        <v>298</v>
      </c>
      <c r="C531" s="21">
        <v>177955.34436399996</v>
      </c>
      <c r="D531" s="21">
        <v>41577.012120000014</v>
      </c>
      <c r="E531" s="21">
        <v>17871.448504000004</v>
      </c>
    </row>
    <row r="532" spans="1:15" x14ac:dyDescent="0.35">
      <c r="B532" s="22" t="s">
        <v>199</v>
      </c>
      <c r="C532" s="21">
        <v>0</v>
      </c>
      <c r="D532" s="21">
        <v>0</v>
      </c>
      <c r="E532" s="21">
        <v>0</v>
      </c>
    </row>
    <row r="533" spans="1:15" x14ac:dyDescent="0.35">
      <c r="B533" s="22" t="s">
        <v>299</v>
      </c>
      <c r="C533" s="21">
        <v>8366.5391900000013</v>
      </c>
      <c r="D533" s="21">
        <v>6847.9291300000059</v>
      </c>
      <c r="E533" s="21">
        <v>6400.8081449999963</v>
      </c>
    </row>
    <row r="534" spans="1:15" ht="30" customHeight="1" x14ac:dyDescent="0.35">
      <c r="B534" s="306" t="s">
        <v>663</v>
      </c>
      <c r="C534" s="306"/>
      <c r="D534" s="306"/>
      <c r="E534" s="306"/>
    </row>
    <row r="535" spans="1:15" x14ac:dyDescent="0.35"/>
    <row r="536" spans="1:15" x14ac:dyDescent="0.35"/>
    <row r="537" spans="1:15" x14ac:dyDescent="0.35">
      <c r="A537" s="58"/>
      <c r="B537" s="57" t="s">
        <v>491</v>
      </c>
      <c r="C537" s="58"/>
      <c r="D537" s="58"/>
      <c r="E537" s="58"/>
      <c r="F537" s="58"/>
      <c r="G537" s="58"/>
      <c r="H537" s="58"/>
      <c r="I537" s="58"/>
      <c r="J537" s="58"/>
      <c r="K537" s="58"/>
      <c r="L537" s="58"/>
      <c r="M537" s="58"/>
      <c r="N537" s="58"/>
      <c r="O537" s="58"/>
    </row>
    <row r="538" spans="1:15" x14ac:dyDescent="0.35">
      <c r="B538" s="11" t="s">
        <v>707</v>
      </c>
    </row>
    <row r="539" spans="1:15" x14ac:dyDescent="0.35"/>
    <row r="540" spans="1:15" ht="15" customHeight="1" x14ac:dyDescent="0.35">
      <c r="B540" s="335" t="s">
        <v>178</v>
      </c>
      <c r="C540" s="337">
        <v>2022</v>
      </c>
      <c r="D540" s="337">
        <v>2023</v>
      </c>
      <c r="E540" s="340">
        <v>2024</v>
      </c>
    </row>
    <row r="541" spans="1:15" ht="15" customHeight="1" x14ac:dyDescent="0.35">
      <c r="B541" s="336"/>
      <c r="C541" s="338"/>
      <c r="D541" s="339"/>
      <c r="E541" s="341"/>
    </row>
    <row r="542" spans="1:15" x14ac:dyDescent="0.35">
      <c r="B542" s="19" t="s">
        <v>148</v>
      </c>
      <c r="C542" s="32">
        <v>902.59529500000008</v>
      </c>
      <c r="D542" s="27">
        <v>906.71713200000033</v>
      </c>
      <c r="E542" s="28">
        <v>1672.7456809999994</v>
      </c>
    </row>
    <row r="543" spans="1:15" x14ac:dyDescent="0.35">
      <c r="B543" s="22" t="s">
        <v>176</v>
      </c>
      <c r="C543" s="20">
        <v>0</v>
      </c>
      <c r="D543" s="20">
        <v>0</v>
      </c>
      <c r="E543" s="20">
        <v>0</v>
      </c>
    </row>
    <row r="544" spans="1:15" x14ac:dyDescent="0.35">
      <c r="B544" s="22" t="s">
        <v>177</v>
      </c>
      <c r="C544" s="20">
        <v>0</v>
      </c>
      <c r="D544" s="20">
        <v>0</v>
      </c>
      <c r="E544" s="20">
        <v>0</v>
      </c>
    </row>
    <row r="545" spans="1:15" x14ac:dyDescent="0.35">
      <c r="B545" s="22" t="s">
        <v>300</v>
      </c>
      <c r="C545" s="20">
        <v>9404.5428400000001</v>
      </c>
      <c r="D545" s="27">
        <v>17340.025215999995</v>
      </c>
      <c r="E545" s="28">
        <v>11891.759371</v>
      </c>
    </row>
    <row r="546" spans="1:15" x14ac:dyDescent="0.35">
      <c r="B546" s="22" t="s">
        <v>301</v>
      </c>
      <c r="C546" s="23">
        <v>41968.639173999996</v>
      </c>
      <c r="D546" s="45">
        <v>28399.627859999993</v>
      </c>
      <c r="E546" s="46">
        <v>38271.48832799997</v>
      </c>
    </row>
    <row r="547" spans="1:15" ht="30" customHeight="1" x14ac:dyDescent="0.35">
      <c r="B547" s="306" t="s">
        <v>663</v>
      </c>
      <c r="C547" s="306"/>
      <c r="D547" s="306"/>
      <c r="E547" s="306"/>
    </row>
    <row r="548" spans="1:15" x14ac:dyDescent="0.35"/>
    <row r="549" spans="1:15" x14ac:dyDescent="0.35"/>
    <row r="550" spans="1:15" x14ac:dyDescent="0.35">
      <c r="A550" s="58"/>
      <c r="B550" s="57" t="s">
        <v>528</v>
      </c>
      <c r="C550" s="58"/>
      <c r="D550" s="58"/>
      <c r="E550" s="58"/>
      <c r="F550" s="58"/>
      <c r="G550" s="58"/>
      <c r="H550" s="58"/>
      <c r="I550" s="58"/>
      <c r="J550" s="58"/>
      <c r="K550" s="58"/>
      <c r="L550" s="58"/>
      <c r="M550" s="58"/>
      <c r="N550" s="58"/>
      <c r="O550" s="58"/>
    </row>
    <row r="551" spans="1:15" x14ac:dyDescent="0.35">
      <c r="B551" s="11" t="s">
        <v>625</v>
      </c>
    </row>
    <row r="552" spans="1:15" x14ac:dyDescent="0.35"/>
    <row r="553" spans="1:15" ht="15" customHeight="1" x14ac:dyDescent="0.35">
      <c r="B553" s="335" t="s">
        <v>178</v>
      </c>
      <c r="C553" s="337">
        <v>2022</v>
      </c>
      <c r="D553" s="337">
        <v>2023</v>
      </c>
      <c r="E553" s="340">
        <v>2024</v>
      </c>
    </row>
    <row r="554" spans="1:15" ht="15" customHeight="1" x14ac:dyDescent="0.35">
      <c r="B554" s="336"/>
      <c r="C554" s="338"/>
      <c r="D554" s="339"/>
      <c r="E554" s="341"/>
    </row>
    <row r="555" spans="1:15" x14ac:dyDescent="0.35">
      <c r="B555" s="19" t="s">
        <v>148</v>
      </c>
      <c r="C555" s="114">
        <v>0</v>
      </c>
      <c r="D555" s="114">
        <v>0</v>
      </c>
      <c r="E555" s="114">
        <v>0</v>
      </c>
    </row>
    <row r="556" spans="1:15" x14ac:dyDescent="0.35">
      <c r="B556" s="22" t="s">
        <v>176</v>
      </c>
      <c r="C556" s="110">
        <v>0</v>
      </c>
      <c r="D556" s="110">
        <v>0</v>
      </c>
      <c r="E556" s="110">
        <v>0</v>
      </c>
    </row>
    <row r="557" spans="1:15" x14ac:dyDescent="0.35">
      <c r="B557" s="22" t="s">
        <v>177</v>
      </c>
      <c r="C557" s="110">
        <v>0</v>
      </c>
      <c r="D557" s="110">
        <v>0</v>
      </c>
      <c r="E557" s="110">
        <v>0</v>
      </c>
    </row>
    <row r="558" spans="1:15" x14ac:dyDescent="0.35">
      <c r="B558" s="22" t="s">
        <v>300</v>
      </c>
      <c r="C558" s="110">
        <v>0</v>
      </c>
      <c r="D558" s="110">
        <v>0</v>
      </c>
      <c r="E558" s="110">
        <v>0</v>
      </c>
    </row>
    <row r="559" spans="1:15" x14ac:dyDescent="0.35">
      <c r="B559" s="22" t="s">
        <v>301</v>
      </c>
      <c r="C559" s="117">
        <v>0</v>
      </c>
      <c r="D559" s="117">
        <v>0</v>
      </c>
      <c r="E559" s="117">
        <v>0</v>
      </c>
    </row>
    <row r="560" spans="1:15" ht="30" customHeight="1" x14ac:dyDescent="0.35">
      <c r="B560" s="306" t="s">
        <v>663</v>
      </c>
      <c r="C560" s="306"/>
      <c r="D560" s="306"/>
      <c r="E560" s="306"/>
    </row>
    <row r="561" spans="1:15" x14ac:dyDescent="0.35">
      <c r="B561" s="12"/>
    </row>
    <row r="562" spans="1:15" x14ac:dyDescent="0.35">
      <c r="B562" s="12"/>
    </row>
    <row r="563" spans="1:15" x14ac:dyDescent="0.35">
      <c r="A563" s="58"/>
      <c r="B563" s="57" t="s">
        <v>492</v>
      </c>
      <c r="C563" s="58"/>
      <c r="D563" s="58"/>
      <c r="E563" s="58"/>
      <c r="F563" s="58"/>
      <c r="G563" s="58"/>
      <c r="H563" s="58"/>
      <c r="I563" s="58"/>
      <c r="J563" s="58"/>
      <c r="K563" s="58"/>
      <c r="L563" s="58"/>
      <c r="M563" s="58"/>
      <c r="N563" s="58"/>
      <c r="O563" s="58"/>
    </row>
    <row r="564" spans="1:15" x14ac:dyDescent="0.35">
      <c r="B564" s="11" t="s">
        <v>637</v>
      </c>
    </row>
    <row r="565" spans="1:15" x14ac:dyDescent="0.35"/>
    <row r="566" spans="1:15" ht="15" customHeight="1" x14ac:dyDescent="0.35">
      <c r="B566" s="335" t="s">
        <v>443</v>
      </c>
      <c r="C566" s="361" t="s">
        <v>340</v>
      </c>
      <c r="D566" s="337">
        <v>2022</v>
      </c>
      <c r="E566" s="337">
        <v>2023</v>
      </c>
      <c r="F566" s="365">
        <v>2024</v>
      </c>
      <c r="G566" s="353"/>
    </row>
    <row r="567" spans="1:15" ht="15" customHeight="1" x14ac:dyDescent="0.35">
      <c r="B567" s="336"/>
      <c r="C567" s="362"/>
      <c r="D567" s="338"/>
      <c r="E567" s="338"/>
      <c r="F567" s="366"/>
      <c r="G567" s="354"/>
    </row>
    <row r="568" spans="1:15" x14ac:dyDescent="0.35">
      <c r="B568" s="187" t="s">
        <v>493</v>
      </c>
      <c r="C568" s="190">
        <v>2.39</v>
      </c>
      <c r="D568" s="115">
        <v>2.44</v>
      </c>
      <c r="E568" s="115">
        <v>2.68</v>
      </c>
      <c r="F568" s="189">
        <v>2.5</v>
      </c>
      <c r="G568" s="47"/>
    </row>
    <row r="569" spans="1:15" x14ac:dyDescent="0.35">
      <c r="B569" s="187" t="s">
        <v>494</v>
      </c>
      <c r="C569" s="191">
        <v>0.52</v>
      </c>
      <c r="D569" s="44">
        <v>0.55000000000000004</v>
      </c>
      <c r="E569" s="188">
        <v>0.25</v>
      </c>
      <c r="F569" s="188">
        <v>0.23</v>
      </c>
      <c r="G569" s="47"/>
    </row>
    <row r="570" spans="1:15" x14ac:dyDescent="0.35">
      <c r="B570" s="39" t="s">
        <v>495</v>
      </c>
      <c r="C570" s="186">
        <v>2.41</v>
      </c>
      <c r="D570" s="62">
        <v>2.3406614365618528</v>
      </c>
      <c r="E570" s="63">
        <v>2.5220827813853237</v>
      </c>
      <c r="F570" s="63">
        <v>2.36</v>
      </c>
      <c r="G570" s="47"/>
    </row>
    <row r="571" spans="1:15" x14ac:dyDescent="0.35">
      <c r="B571" s="39" t="s">
        <v>496</v>
      </c>
      <c r="C571" s="64">
        <v>0.63</v>
      </c>
      <c r="D571" s="62">
        <v>0.21072713298267262</v>
      </c>
      <c r="E571" s="63">
        <v>0.20584468451450502</v>
      </c>
      <c r="F571" s="63">
        <v>0.2</v>
      </c>
      <c r="G571" s="47"/>
    </row>
    <row r="572" spans="1:15" x14ac:dyDescent="0.35">
      <c r="B572" s="39" t="s">
        <v>497</v>
      </c>
      <c r="C572" s="64">
        <v>2.1</v>
      </c>
      <c r="D572" s="62">
        <v>1.9918238304343954</v>
      </c>
      <c r="E572" s="63">
        <v>2.0726037504300576</v>
      </c>
      <c r="F572" s="63">
        <v>1.94</v>
      </c>
      <c r="G572" s="47"/>
    </row>
    <row r="573" spans="1:15" x14ac:dyDescent="0.35">
      <c r="B573" s="19" t="s">
        <v>327</v>
      </c>
      <c r="C573" s="20">
        <v>4152184</v>
      </c>
      <c r="D573" s="27">
        <v>3906104</v>
      </c>
      <c r="E573" s="28">
        <v>3203021.594</v>
      </c>
      <c r="F573" s="28">
        <v>3441881</v>
      </c>
      <c r="G573" s="47"/>
    </row>
    <row r="574" spans="1:15" x14ac:dyDescent="0.35">
      <c r="B574" s="19" t="s">
        <v>328</v>
      </c>
      <c r="C574" s="20">
        <v>871394</v>
      </c>
      <c r="D574" s="27">
        <v>765032</v>
      </c>
      <c r="E574" s="28">
        <v>771224.88300000003</v>
      </c>
      <c r="F574" s="28">
        <v>838582</v>
      </c>
      <c r="G574" s="47"/>
    </row>
    <row r="575" spans="1:15" x14ac:dyDescent="0.35">
      <c r="B575" s="19" t="s">
        <v>501</v>
      </c>
      <c r="C575" s="20">
        <v>5023578</v>
      </c>
      <c r="D575" s="27">
        <v>4671136</v>
      </c>
      <c r="E575" s="28">
        <v>3974246.477</v>
      </c>
      <c r="F575" s="28">
        <v>4280463</v>
      </c>
      <c r="G575" s="47"/>
    </row>
    <row r="576" spans="1:15" x14ac:dyDescent="0.35">
      <c r="B576" s="19" t="s">
        <v>498</v>
      </c>
      <c r="C576" s="20">
        <v>10024216</v>
      </c>
      <c r="D576" s="27">
        <v>9142867</v>
      </c>
      <c r="E576" s="28">
        <v>8078285.6106327726</v>
      </c>
      <c r="F576" s="28">
        <v>8134523</v>
      </c>
      <c r="G576" s="47"/>
    </row>
    <row r="577" spans="1:15" x14ac:dyDescent="0.35">
      <c r="B577" s="22" t="s">
        <v>499</v>
      </c>
      <c r="C577" s="20">
        <v>547147</v>
      </c>
      <c r="D577" s="27">
        <v>161213</v>
      </c>
      <c r="E577" s="28">
        <v>158752.54273087106</v>
      </c>
      <c r="F577" s="28">
        <v>171328</v>
      </c>
      <c r="G577" s="47"/>
    </row>
    <row r="578" spans="1:15" x14ac:dyDescent="0.35">
      <c r="B578" s="22" t="s">
        <v>500</v>
      </c>
      <c r="C578" s="20">
        <v>10571363</v>
      </c>
      <c r="D578" s="27">
        <v>9304080</v>
      </c>
      <c r="E578" s="28">
        <v>8237038.1533636432</v>
      </c>
      <c r="F578" s="28">
        <v>8305851</v>
      </c>
      <c r="G578" s="47"/>
    </row>
    <row r="579" spans="1:15" x14ac:dyDescent="0.35">
      <c r="B579" s="311" t="s">
        <v>662</v>
      </c>
      <c r="C579" s="311"/>
      <c r="D579" s="311"/>
      <c r="E579" s="311"/>
      <c r="F579" s="311"/>
    </row>
    <row r="580" spans="1:15" x14ac:dyDescent="0.35">
      <c r="B580" s="386"/>
      <c r="C580" s="386"/>
      <c r="D580" s="386"/>
      <c r="E580" s="386"/>
      <c r="F580" s="386"/>
    </row>
    <row r="581" spans="1:15" x14ac:dyDescent="0.35"/>
    <row r="582" spans="1:15" x14ac:dyDescent="0.35">
      <c r="A582" s="58"/>
      <c r="B582" s="57" t="s">
        <v>318</v>
      </c>
      <c r="C582" s="58"/>
      <c r="D582" s="58"/>
      <c r="E582" s="58"/>
      <c r="F582" s="58"/>
      <c r="G582" s="58"/>
      <c r="H582" s="58"/>
      <c r="I582" s="58"/>
      <c r="J582" s="58"/>
      <c r="K582" s="58"/>
      <c r="L582" s="58"/>
      <c r="M582" s="58"/>
      <c r="N582" s="58"/>
      <c r="O582" s="58"/>
    </row>
    <row r="583" spans="1:15" x14ac:dyDescent="0.35">
      <c r="B583" s="12" t="s">
        <v>709</v>
      </c>
    </row>
    <row r="584" spans="1:15" x14ac:dyDescent="0.35"/>
    <row r="585" spans="1:15" x14ac:dyDescent="0.35">
      <c r="B585" s="335" t="s">
        <v>233</v>
      </c>
      <c r="C585" s="363">
        <v>2022</v>
      </c>
      <c r="D585" s="363">
        <v>2023</v>
      </c>
      <c r="E585" s="337">
        <v>2024</v>
      </c>
    </row>
    <row r="586" spans="1:15" x14ac:dyDescent="0.35">
      <c r="B586" s="336"/>
      <c r="C586" s="364"/>
      <c r="D586" s="364"/>
      <c r="E586" s="339"/>
    </row>
    <row r="587" spans="1:15" x14ac:dyDescent="0.35">
      <c r="B587" s="19" t="s">
        <v>234</v>
      </c>
      <c r="C587" s="20">
        <v>3013.5776000000001</v>
      </c>
      <c r="D587" s="20">
        <v>3019.5967999999998</v>
      </c>
      <c r="E587" s="20">
        <v>3096.5791999999997</v>
      </c>
    </row>
    <row r="588" spans="1:15" x14ac:dyDescent="0.35">
      <c r="B588" s="22" t="s">
        <v>235</v>
      </c>
      <c r="C588" s="20">
        <v>1631.7809999999999</v>
      </c>
      <c r="D588" s="20">
        <v>754.30800000000011</v>
      </c>
      <c r="E588" s="20">
        <v>1948.4082000000001</v>
      </c>
    </row>
    <row r="589" spans="1:15" x14ac:dyDescent="0.35">
      <c r="B589" s="22" t="s">
        <v>236</v>
      </c>
      <c r="C589" s="20">
        <v>182.91762</v>
      </c>
      <c r="D589" s="20">
        <v>211.29639999999998</v>
      </c>
      <c r="E589" s="20">
        <v>272.13600000000002</v>
      </c>
    </row>
    <row r="590" spans="1:15" ht="16.5" customHeight="1" x14ac:dyDescent="0.35">
      <c r="B590" s="306" t="s">
        <v>661</v>
      </c>
      <c r="C590" s="306"/>
      <c r="D590" s="306"/>
      <c r="E590" s="306"/>
    </row>
    <row r="591" spans="1:15" x14ac:dyDescent="0.35">
      <c r="B591" s="360"/>
      <c r="C591" s="360"/>
      <c r="D591" s="360"/>
      <c r="E591" s="360"/>
    </row>
    <row r="592" spans="1:15" x14ac:dyDescent="0.35"/>
    <row r="593" spans="1:15" x14ac:dyDescent="0.35"/>
    <row r="594" spans="1:15" s="3" customFormat="1" ht="24" x14ac:dyDescent="0.45">
      <c r="A594" s="54"/>
      <c r="B594" s="59" t="s">
        <v>386</v>
      </c>
      <c r="C594" s="54"/>
      <c r="D594" s="54"/>
      <c r="E594" s="54"/>
      <c r="F594" s="54"/>
      <c r="G594" s="54"/>
      <c r="H594" s="54"/>
      <c r="I594" s="54"/>
      <c r="J594" s="54"/>
      <c r="K594" s="54"/>
      <c r="L594" s="54"/>
      <c r="M594" s="54"/>
      <c r="N594" s="54"/>
      <c r="O594" s="54"/>
    </row>
    <row r="595" spans="1:15" x14ac:dyDescent="0.35">
      <c r="A595" s="56"/>
      <c r="B595" s="57" t="s">
        <v>319</v>
      </c>
      <c r="C595" s="56"/>
      <c r="D595" s="56"/>
      <c r="E595" s="56"/>
      <c r="F595" s="56"/>
      <c r="G595" s="56"/>
      <c r="H595" s="56"/>
      <c r="I595" s="56"/>
      <c r="J595" s="56"/>
      <c r="K595" s="56"/>
      <c r="L595" s="56"/>
      <c r="M595" s="56"/>
      <c r="N595" s="56"/>
      <c r="O595" s="56"/>
    </row>
    <row r="596" spans="1:15" x14ac:dyDescent="0.35">
      <c r="B596" s="12" t="s">
        <v>714</v>
      </c>
    </row>
    <row r="597" spans="1:15" x14ac:dyDescent="0.35"/>
    <row r="598" spans="1:15" x14ac:dyDescent="0.35">
      <c r="B598" s="335" t="s">
        <v>320</v>
      </c>
      <c r="C598" s="363">
        <v>2022</v>
      </c>
      <c r="D598" s="363">
        <v>2023</v>
      </c>
      <c r="E598" s="337">
        <v>2024</v>
      </c>
    </row>
    <row r="599" spans="1:15" x14ac:dyDescent="0.35">
      <c r="B599" s="336"/>
      <c r="C599" s="364"/>
      <c r="D599" s="364"/>
      <c r="E599" s="339"/>
    </row>
    <row r="600" spans="1:15" x14ac:dyDescent="0.35">
      <c r="B600" s="367" t="s">
        <v>238</v>
      </c>
      <c r="C600" s="367"/>
      <c r="D600" s="367"/>
      <c r="E600" s="367"/>
    </row>
    <row r="601" spans="1:15" x14ac:dyDescent="0.35">
      <c r="B601" s="19" t="s">
        <v>239</v>
      </c>
      <c r="C601" s="20">
        <v>23914348.079999998</v>
      </c>
      <c r="D601" s="27">
        <v>21596162.809999999</v>
      </c>
      <c r="E601" s="20">
        <v>18219720.887377203</v>
      </c>
      <c r="F601" s="118"/>
    </row>
    <row r="602" spans="1:15" x14ac:dyDescent="0.35">
      <c r="B602" s="22" t="s">
        <v>240</v>
      </c>
      <c r="C602" s="20">
        <v>16028485</v>
      </c>
      <c r="D602" s="27">
        <v>12928776.73</v>
      </c>
      <c r="E602" s="20">
        <v>13150263.491351999</v>
      </c>
    </row>
    <row r="603" spans="1:15" x14ac:dyDescent="0.35">
      <c r="B603" s="22" t="s">
        <v>241</v>
      </c>
      <c r="C603" s="20">
        <v>212161</v>
      </c>
      <c r="D603" s="27">
        <v>207476</v>
      </c>
      <c r="E603" s="20">
        <v>221186.17850760001</v>
      </c>
    </row>
    <row r="604" spans="1:15" x14ac:dyDescent="0.35">
      <c r="B604" s="19" t="s">
        <v>243</v>
      </c>
      <c r="C604" s="20">
        <v>19601162</v>
      </c>
      <c r="D604" s="27">
        <v>23011389.190000001</v>
      </c>
      <c r="E604" s="20">
        <v>23799248.096486405</v>
      </c>
    </row>
    <row r="605" spans="1:15" x14ac:dyDescent="0.35">
      <c r="B605" s="19" t="s">
        <v>244</v>
      </c>
      <c r="C605" s="20">
        <v>7316763</v>
      </c>
      <c r="D605" s="27">
        <v>6777726.6500000004</v>
      </c>
      <c r="E605" s="20">
        <v>6377222.2871916005</v>
      </c>
    </row>
    <row r="606" spans="1:15" x14ac:dyDescent="0.35">
      <c r="B606" s="19" t="s">
        <v>245</v>
      </c>
      <c r="C606" s="20">
        <v>5244411</v>
      </c>
      <c r="D606" s="27">
        <v>4774489.66</v>
      </c>
      <c r="E606" s="20">
        <v>5856201.4300848013</v>
      </c>
    </row>
    <row r="607" spans="1:15" x14ac:dyDescent="0.35">
      <c r="B607" s="19" t="s">
        <v>246</v>
      </c>
      <c r="C607" s="20">
        <v>0</v>
      </c>
      <c r="D607" s="27">
        <v>0</v>
      </c>
      <c r="E607" s="20">
        <v>1215069.9990948001</v>
      </c>
    </row>
    <row r="608" spans="1:15" x14ac:dyDescent="0.35">
      <c r="B608" s="19" t="s">
        <v>247</v>
      </c>
      <c r="C608" s="20">
        <v>136940</v>
      </c>
      <c r="D608" s="27">
        <v>132314.46</v>
      </c>
      <c r="E608" s="20">
        <v>178738.35652440001</v>
      </c>
    </row>
    <row r="609" spans="2:5" x14ac:dyDescent="0.35">
      <c r="B609" s="19" t="s">
        <v>248</v>
      </c>
      <c r="C609" s="20">
        <v>9541</v>
      </c>
      <c r="D609" s="27">
        <v>12674.9</v>
      </c>
      <c r="E609" s="20">
        <v>14341.880138399998</v>
      </c>
    </row>
    <row r="610" spans="2:5" x14ac:dyDescent="0.35">
      <c r="B610" s="19" t="s">
        <v>249</v>
      </c>
      <c r="C610" s="20">
        <v>15431462</v>
      </c>
      <c r="D610" s="27">
        <v>33819230.32</v>
      </c>
      <c r="E610" s="20">
        <v>18939377.145492002</v>
      </c>
    </row>
    <row r="611" spans="2:5" x14ac:dyDescent="0.35">
      <c r="B611" s="19" t="s">
        <v>250</v>
      </c>
      <c r="C611" s="20">
        <v>93</v>
      </c>
      <c r="D611" s="27">
        <v>202.34</v>
      </c>
      <c r="E611" s="20">
        <v>166.62627359999996</v>
      </c>
    </row>
    <row r="612" spans="2:5" x14ac:dyDescent="0.35">
      <c r="B612" s="19" t="s">
        <v>253</v>
      </c>
      <c r="C612" s="20">
        <v>2.5598700000000001</v>
      </c>
      <c r="D612" s="27">
        <v>26.595702000000006</v>
      </c>
      <c r="E612" s="20">
        <v>19</v>
      </c>
    </row>
    <row r="613" spans="2:5" x14ac:dyDescent="0.35">
      <c r="B613" s="39" t="s">
        <v>264</v>
      </c>
      <c r="C613" s="40">
        <f>SUM(C601:C612)</f>
        <v>87895368.639870003</v>
      </c>
      <c r="D613" s="40">
        <f>SUM(D601:D612)</f>
        <v>103260469.65570201</v>
      </c>
      <c r="E613" s="40">
        <f>SUM(E601:E612)</f>
        <v>87971555.378522798</v>
      </c>
    </row>
    <row r="614" spans="2:5" x14ac:dyDescent="0.35">
      <c r="B614" s="19" t="s">
        <v>254</v>
      </c>
      <c r="C614" s="20">
        <v>0</v>
      </c>
      <c r="D614" s="27">
        <v>0</v>
      </c>
      <c r="E614" s="20">
        <v>19</v>
      </c>
    </row>
    <row r="615" spans="2:5" x14ac:dyDescent="0.35">
      <c r="B615" s="39" t="s">
        <v>265</v>
      </c>
      <c r="C615" s="40">
        <f>C614</f>
        <v>0</v>
      </c>
      <c r="D615" s="40">
        <f t="shared" ref="D615:E615" si="34">D614</f>
        <v>0</v>
      </c>
      <c r="E615" s="40">
        <f t="shared" si="34"/>
        <v>19</v>
      </c>
    </row>
    <row r="616" spans="2:5" x14ac:dyDescent="0.35">
      <c r="B616" s="39" t="s">
        <v>285</v>
      </c>
      <c r="C616" s="41">
        <f>IFERROR((SUM(C601:C603))/C619,0)</f>
        <v>0.45684994216845903</v>
      </c>
      <c r="D616" s="41">
        <f>IFERROR((SUM(D601:D603))/D619,0)</f>
        <v>0.33635732682416758</v>
      </c>
      <c r="E616" s="41">
        <f>IFERROR((SUM(E601:E603))/E619,0)</f>
        <v>0.3591065725538431</v>
      </c>
    </row>
    <row r="617" spans="2:5" x14ac:dyDescent="0.35">
      <c r="B617" s="39" t="s">
        <v>286</v>
      </c>
      <c r="C617" s="41">
        <f>IFERROR(C610/C619,0)</f>
        <v>0.17556626974541378</v>
      </c>
      <c r="D617" s="41">
        <f>IFERROR(D610/D619,0)</f>
        <v>0.32751381465494345</v>
      </c>
      <c r="E617" s="41">
        <f>IFERROR(E610/E619,0)</f>
        <v>0.21528973738721474</v>
      </c>
    </row>
    <row r="618" spans="2:5" x14ac:dyDescent="0.35">
      <c r="B618" s="39" t="s">
        <v>287</v>
      </c>
      <c r="C618" s="41">
        <f>IFERROR(C615/C619,0)</f>
        <v>0</v>
      </c>
      <c r="D618" s="41">
        <f t="shared" ref="D618" si="35">IFERROR(D615/D619,0)</f>
        <v>0</v>
      </c>
      <c r="E618" s="41">
        <f>IFERROR(E615/E619,0)</f>
        <v>2.1597885605919793E-7</v>
      </c>
    </row>
    <row r="619" spans="2:5" x14ac:dyDescent="0.35">
      <c r="B619" s="39" t="s">
        <v>266</v>
      </c>
      <c r="C619" s="40">
        <f>C613+C615</f>
        <v>87895368.639870003</v>
      </c>
      <c r="D619" s="40">
        <f>D613+D615</f>
        <v>103260469.65570201</v>
      </c>
      <c r="E619" s="40">
        <f>E613+E615</f>
        <v>87971574.378522798</v>
      </c>
    </row>
    <row r="620" spans="2:5" x14ac:dyDescent="0.35">
      <c r="B620" s="367" t="s">
        <v>259</v>
      </c>
      <c r="C620" s="367"/>
      <c r="D620" s="367"/>
      <c r="E620" s="367"/>
    </row>
    <row r="621" spans="2:5" x14ac:dyDescent="0.35">
      <c r="B621" s="19" t="s">
        <v>256</v>
      </c>
      <c r="C621" s="20">
        <v>815059</v>
      </c>
      <c r="D621" s="27">
        <v>0</v>
      </c>
      <c r="E621" s="20">
        <v>0</v>
      </c>
    </row>
    <row r="622" spans="2:5" x14ac:dyDescent="0.35">
      <c r="B622" s="19" t="s">
        <v>257</v>
      </c>
      <c r="C622" s="20">
        <v>135220</v>
      </c>
      <c r="D622" s="27">
        <v>136176.84</v>
      </c>
      <c r="E622" s="20">
        <v>127248</v>
      </c>
    </row>
    <row r="623" spans="2:5" x14ac:dyDescent="0.35">
      <c r="B623" s="19" t="s">
        <v>258</v>
      </c>
      <c r="C623" s="20">
        <v>9367924</v>
      </c>
      <c r="D623" s="27">
        <v>10298528.529999999</v>
      </c>
      <c r="E623" s="20">
        <v>10390298</v>
      </c>
    </row>
    <row r="624" spans="2:5" x14ac:dyDescent="0.35">
      <c r="B624" s="39" t="s">
        <v>261</v>
      </c>
      <c r="C624" s="40">
        <f t="shared" ref="C624:D624" si="36">C622</f>
        <v>135220</v>
      </c>
      <c r="D624" s="40">
        <f t="shared" si="36"/>
        <v>136176.84</v>
      </c>
      <c r="E624" s="40">
        <f>E622</f>
        <v>127248</v>
      </c>
    </row>
    <row r="625" spans="1:15" x14ac:dyDescent="0.35">
      <c r="B625" s="39" t="s">
        <v>262</v>
      </c>
      <c r="C625" s="40">
        <f t="shared" ref="C625:D625" si="37">C623</f>
        <v>9367924</v>
      </c>
      <c r="D625" s="40">
        <f t="shared" si="37"/>
        <v>10298528.529999999</v>
      </c>
      <c r="E625" s="40">
        <f>E623</f>
        <v>10390298</v>
      </c>
    </row>
    <row r="626" spans="1:15" x14ac:dyDescent="0.35">
      <c r="B626" s="39" t="s">
        <v>288</v>
      </c>
      <c r="C626" s="41">
        <f t="shared" ref="C626:D626" si="38">IFERROR(C624/C628,0)</f>
        <v>1.4228975168638927E-2</v>
      </c>
      <c r="D626" s="41">
        <f t="shared" si="38"/>
        <v>1.3050377099435056E-2</v>
      </c>
      <c r="E626" s="41">
        <f>IFERROR(E624/E628,0)</f>
        <v>1.2098639739726358E-2</v>
      </c>
    </row>
    <row r="627" spans="1:15" x14ac:dyDescent="0.35">
      <c r="B627" s="39" t="s">
        <v>289</v>
      </c>
      <c r="C627" s="41">
        <f t="shared" ref="C627" si="39">IFERROR(C625/C628,0)</f>
        <v>0.98577102483136103</v>
      </c>
      <c r="D627" s="41">
        <f t="shared" ref="D627" si="40">IFERROR(D625/D628,0)</f>
        <v>0.98694962290056498</v>
      </c>
      <c r="E627" s="41">
        <f>IFERROR(E625/E628,0)</f>
        <v>0.98790136026027364</v>
      </c>
    </row>
    <row r="628" spans="1:15" x14ac:dyDescent="0.35">
      <c r="B628" s="39" t="s">
        <v>263</v>
      </c>
      <c r="C628" s="40">
        <f t="shared" ref="C628:D628" si="41">C625+C624</f>
        <v>9503144</v>
      </c>
      <c r="D628" s="40">
        <f t="shared" si="41"/>
        <v>10434705.369999999</v>
      </c>
      <c r="E628" s="40">
        <f>E625+E624</f>
        <v>10517546</v>
      </c>
    </row>
    <row r="629" spans="1:15" x14ac:dyDescent="0.35">
      <c r="B629" s="159" t="s">
        <v>260</v>
      </c>
      <c r="C629" s="160">
        <f t="shared" ref="C629" si="42">C628+C619</f>
        <v>97398512.639870003</v>
      </c>
      <c r="D629" s="160">
        <f t="shared" ref="D629" si="43">D628+D619</f>
        <v>113695175.02570201</v>
      </c>
      <c r="E629" s="160">
        <f>E628+E619</f>
        <v>98489120.378522798</v>
      </c>
    </row>
    <row r="630" spans="1:15" ht="30" customHeight="1" x14ac:dyDescent="0.35">
      <c r="B630" s="310" t="s">
        <v>660</v>
      </c>
      <c r="C630" s="310"/>
      <c r="D630" s="310"/>
      <c r="E630" s="310"/>
    </row>
    <row r="631" spans="1:15" x14ac:dyDescent="0.35"/>
    <row r="632" spans="1:15" x14ac:dyDescent="0.35"/>
    <row r="633" spans="1:15" x14ac:dyDescent="0.35">
      <c r="A633" s="56"/>
      <c r="B633" s="57" t="s">
        <v>321</v>
      </c>
      <c r="C633" s="56"/>
      <c r="D633" s="56"/>
      <c r="E633" s="56"/>
      <c r="F633" s="56"/>
      <c r="G633" s="56"/>
      <c r="H633" s="56"/>
      <c r="I633" s="56"/>
      <c r="J633" s="56"/>
      <c r="K633" s="56"/>
      <c r="L633" s="56"/>
      <c r="M633" s="56"/>
      <c r="N633" s="56"/>
      <c r="O633" s="56"/>
    </row>
    <row r="634" spans="1:15" x14ac:dyDescent="0.35">
      <c r="B634" s="12" t="s">
        <v>704</v>
      </c>
    </row>
    <row r="635" spans="1:15" x14ac:dyDescent="0.35"/>
    <row r="636" spans="1:15" ht="15" customHeight="1" x14ac:dyDescent="0.35">
      <c r="B636" s="335" t="s">
        <v>268</v>
      </c>
      <c r="C636" s="363">
        <v>2022</v>
      </c>
      <c r="D636" s="363">
        <v>2023</v>
      </c>
      <c r="E636" s="337">
        <v>2024</v>
      </c>
    </row>
    <row r="637" spans="1:15" ht="15" customHeight="1" x14ac:dyDescent="0.35">
      <c r="B637" s="336"/>
      <c r="C637" s="364"/>
      <c r="D637" s="364"/>
      <c r="E637" s="339"/>
    </row>
    <row r="638" spans="1:15" x14ac:dyDescent="0.35">
      <c r="B638" s="367" t="s">
        <v>269</v>
      </c>
      <c r="C638" s="367"/>
      <c r="D638" s="367"/>
      <c r="E638" s="367"/>
    </row>
    <row r="639" spans="1:15" x14ac:dyDescent="0.35">
      <c r="B639" s="22" t="s">
        <v>270</v>
      </c>
      <c r="C639" s="20">
        <v>685655.23283999995</v>
      </c>
      <c r="D639" s="27">
        <v>460164.6</v>
      </c>
      <c r="E639" s="20">
        <v>479737.74329999997</v>
      </c>
    </row>
    <row r="640" spans="1:15" x14ac:dyDescent="0.35">
      <c r="B640" s="22" t="s">
        <v>271</v>
      </c>
      <c r="C640" s="20">
        <v>0</v>
      </c>
      <c r="D640" s="27">
        <v>0</v>
      </c>
      <c r="E640" s="20">
        <v>0</v>
      </c>
    </row>
    <row r="641" spans="1:15" x14ac:dyDescent="0.35">
      <c r="B641" s="22" t="s">
        <v>272</v>
      </c>
      <c r="C641" s="20">
        <v>0</v>
      </c>
      <c r="D641" s="27">
        <v>0</v>
      </c>
      <c r="E641" s="20">
        <v>0</v>
      </c>
    </row>
    <row r="642" spans="1:15" x14ac:dyDescent="0.35">
      <c r="B642" s="19" t="s">
        <v>273</v>
      </c>
      <c r="C642" s="20">
        <v>0</v>
      </c>
      <c r="D642" s="27">
        <v>0</v>
      </c>
      <c r="E642" s="20">
        <v>0</v>
      </c>
    </row>
    <row r="643" spans="1:15" x14ac:dyDescent="0.35">
      <c r="B643" s="367" t="s">
        <v>275</v>
      </c>
      <c r="C643" s="367"/>
      <c r="D643" s="367"/>
      <c r="E643" s="367"/>
    </row>
    <row r="644" spans="1:15" x14ac:dyDescent="0.35">
      <c r="B644" s="22" t="s">
        <v>276</v>
      </c>
      <c r="C644" s="20">
        <v>2866167.3821760006</v>
      </c>
      <c r="D644" s="27">
        <v>2898529.27</v>
      </c>
      <c r="E644" s="20">
        <v>2921540.3533000001</v>
      </c>
    </row>
    <row r="645" spans="1:15" x14ac:dyDescent="0.35">
      <c r="B645" s="22" t="s">
        <v>277</v>
      </c>
      <c r="C645" s="20"/>
      <c r="D645" s="27">
        <v>0</v>
      </c>
      <c r="E645" s="20">
        <v>0</v>
      </c>
    </row>
    <row r="646" spans="1:15" x14ac:dyDescent="0.35">
      <c r="B646" s="22" t="s">
        <v>278</v>
      </c>
      <c r="C646" s="20"/>
      <c r="D646" s="27">
        <v>0</v>
      </c>
      <c r="E646" s="20">
        <v>0</v>
      </c>
    </row>
    <row r="647" spans="1:15" x14ac:dyDescent="0.35">
      <c r="B647" s="22" t="s">
        <v>279</v>
      </c>
      <c r="C647" s="20">
        <v>678614</v>
      </c>
      <c r="D647" s="27">
        <v>587907</v>
      </c>
      <c r="E647" s="20">
        <v>592298</v>
      </c>
    </row>
    <row r="648" spans="1:15" x14ac:dyDescent="0.35">
      <c r="B648" s="367" t="s">
        <v>274</v>
      </c>
      <c r="C648" s="367"/>
      <c r="D648" s="367"/>
      <c r="E648" s="367"/>
    </row>
    <row r="649" spans="1:15" x14ac:dyDescent="0.35">
      <c r="B649" s="22" t="s">
        <v>281</v>
      </c>
      <c r="C649" s="27">
        <v>525951</v>
      </c>
      <c r="D649" s="27">
        <v>389373</v>
      </c>
      <c r="E649" s="27">
        <v>391322</v>
      </c>
      <c r="I649" s="61"/>
    </row>
    <row r="650" spans="1:15" x14ac:dyDescent="0.35">
      <c r="B650" s="22" t="s">
        <v>282</v>
      </c>
      <c r="C650" s="27">
        <v>0</v>
      </c>
      <c r="D650" s="27">
        <v>0</v>
      </c>
      <c r="E650" s="27">
        <v>0</v>
      </c>
    </row>
    <row r="651" spans="1:15" x14ac:dyDescent="0.35">
      <c r="B651" s="22" t="s">
        <v>283</v>
      </c>
      <c r="C651" s="27">
        <v>0</v>
      </c>
      <c r="D651" s="27">
        <v>0</v>
      </c>
      <c r="E651" s="27">
        <v>0</v>
      </c>
    </row>
    <row r="652" spans="1:15" x14ac:dyDescent="0.35">
      <c r="B652" s="22" t="s">
        <v>284</v>
      </c>
      <c r="C652" s="27">
        <v>678614</v>
      </c>
      <c r="D652" s="27">
        <v>587907</v>
      </c>
      <c r="E652" s="27">
        <v>592298</v>
      </c>
    </row>
    <row r="653" spans="1:15" x14ac:dyDescent="0.35">
      <c r="B653" s="307" t="s">
        <v>643</v>
      </c>
      <c r="C653" s="307"/>
      <c r="D653" s="307"/>
      <c r="E653" s="307"/>
    </row>
    <row r="654" spans="1:15" x14ac:dyDescent="0.35"/>
    <row r="655" spans="1:15" x14ac:dyDescent="0.35"/>
    <row r="656" spans="1:15" x14ac:dyDescent="0.35">
      <c r="A656" s="56"/>
      <c r="B656" s="57" t="s">
        <v>322</v>
      </c>
      <c r="C656" s="56"/>
      <c r="D656" s="56"/>
      <c r="E656" s="56"/>
      <c r="F656" s="56"/>
      <c r="G656" s="56"/>
      <c r="H656" s="56"/>
      <c r="I656" s="56"/>
      <c r="J656" s="56"/>
      <c r="K656" s="56"/>
      <c r="L656" s="56"/>
      <c r="M656" s="56"/>
      <c r="N656" s="56"/>
      <c r="O656" s="56"/>
    </row>
    <row r="657" spans="1:15" x14ac:dyDescent="0.35">
      <c r="B657" s="12" t="s">
        <v>629</v>
      </c>
    </row>
    <row r="658" spans="1:15" x14ac:dyDescent="0.35"/>
    <row r="659" spans="1:15" ht="15" customHeight="1" x14ac:dyDescent="0.35">
      <c r="B659" s="335" t="s">
        <v>323</v>
      </c>
      <c r="C659" s="363">
        <v>2022</v>
      </c>
      <c r="D659" s="363">
        <v>2023</v>
      </c>
      <c r="E659" s="337">
        <v>2024</v>
      </c>
    </row>
    <row r="660" spans="1:15" ht="15" customHeight="1" x14ac:dyDescent="0.35">
      <c r="B660" s="336"/>
      <c r="C660" s="364"/>
      <c r="D660" s="364"/>
      <c r="E660" s="339"/>
    </row>
    <row r="661" spans="1:15" x14ac:dyDescent="0.35">
      <c r="B661" s="22" t="s">
        <v>323</v>
      </c>
      <c r="C661" s="27">
        <v>7929756</v>
      </c>
      <c r="D661" s="27">
        <v>6586765.2199999997</v>
      </c>
      <c r="E661" s="27">
        <v>5536739</v>
      </c>
    </row>
    <row r="662" spans="1:15" x14ac:dyDescent="0.35">
      <c r="B662" s="277" t="s">
        <v>659</v>
      </c>
    </row>
    <row r="663" spans="1:15" x14ac:dyDescent="0.35"/>
    <row r="664" spans="1:15" x14ac:dyDescent="0.35"/>
    <row r="665" spans="1:15" x14ac:dyDescent="0.35">
      <c r="A665" s="56"/>
      <c r="B665" s="57" t="s">
        <v>325</v>
      </c>
      <c r="C665" s="56"/>
      <c r="D665" s="56"/>
      <c r="E665" s="56"/>
      <c r="F665" s="56"/>
      <c r="G665" s="56"/>
      <c r="H665" s="56"/>
      <c r="I665" s="56"/>
      <c r="J665" s="56"/>
      <c r="K665" s="56"/>
      <c r="L665" s="56"/>
      <c r="M665" s="56"/>
      <c r="N665" s="56"/>
      <c r="O665" s="56"/>
    </row>
    <row r="666" spans="1:15" x14ac:dyDescent="0.35">
      <c r="B666" s="12" t="s">
        <v>630</v>
      </c>
    </row>
    <row r="667" spans="1:15" x14ac:dyDescent="0.35"/>
    <row r="668" spans="1:15" ht="15" customHeight="1" x14ac:dyDescent="0.35">
      <c r="B668" s="335" t="s">
        <v>324</v>
      </c>
      <c r="C668" s="363">
        <v>2022</v>
      </c>
      <c r="D668" s="363">
        <v>2023</v>
      </c>
      <c r="E668" s="337">
        <v>2024</v>
      </c>
    </row>
    <row r="669" spans="1:15" ht="15" customHeight="1" x14ac:dyDescent="0.35">
      <c r="B669" s="336"/>
      <c r="C669" s="364"/>
      <c r="D669" s="364"/>
      <c r="E669" s="339"/>
    </row>
    <row r="670" spans="1:15" x14ac:dyDescent="0.35">
      <c r="B670" s="22" t="s">
        <v>326</v>
      </c>
      <c r="C670" s="44">
        <v>21.94</v>
      </c>
      <c r="D670" s="44">
        <v>22.55</v>
      </c>
      <c r="E670" s="44">
        <v>19.37</v>
      </c>
    </row>
    <row r="671" spans="1:15" x14ac:dyDescent="0.35">
      <c r="B671" s="277" t="s">
        <v>658</v>
      </c>
    </row>
    <row r="672" spans="1:15" x14ac:dyDescent="0.35"/>
    <row r="673" spans="1:15" x14ac:dyDescent="0.35"/>
    <row r="674" spans="1:15" x14ac:dyDescent="0.35"/>
    <row r="675" spans="1:15" x14ac:dyDescent="0.35"/>
    <row r="676" spans="1:15" x14ac:dyDescent="0.35">
      <c r="B676" s="16" t="s">
        <v>330</v>
      </c>
    </row>
    <row r="677" spans="1:15" ht="11.25" customHeight="1" x14ac:dyDescent="0.35"/>
    <row r="678" spans="1:15" s="3" customFormat="1" ht="21.75" x14ac:dyDescent="0.4">
      <c r="A678" s="67"/>
      <c r="B678" s="68" t="s">
        <v>398</v>
      </c>
      <c r="C678" s="67"/>
      <c r="D678" s="67"/>
      <c r="E678" s="67"/>
      <c r="F678" s="67"/>
      <c r="G678" s="67"/>
      <c r="H678" s="67"/>
      <c r="I678" s="67"/>
      <c r="J678" s="67"/>
      <c r="K678" s="67"/>
      <c r="L678" s="67"/>
      <c r="M678" s="67"/>
      <c r="N678" s="67"/>
      <c r="O678" s="67"/>
    </row>
    <row r="679" spans="1:15" x14ac:dyDescent="0.35">
      <c r="A679" s="69"/>
      <c r="B679" s="144" t="s">
        <v>502</v>
      </c>
      <c r="C679" s="69"/>
      <c r="D679" s="69"/>
      <c r="E679" s="69"/>
      <c r="F679" s="69"/>
      <c r="G679" s="69"/>
      <c r="H679" s="69"/>
      <c r="I679" s="69"/>
      <c r="J679" s="69"/>
      <c r="K679" s="69"/>
      <c r="L679" s="69"/>
      <c r="M679" s="69"/>
      <c r="N679" s="69"/>
      <c r="O679" s="69"/>
    </row>
    <row r="680" spans="1:15" x14ac:dyDescent="0.35">
      <c r="B680" s="11" t="s">
        <v>715</v>
      </c>
    </row>
    <row r="681" spans="1:15" x14ac:dyDescent="0.35"/>
    <row r="682" spans="1:15" ht="15" customHeight="1" x14ac:dyDescent="0.35">
      <c r="B682" s="368" t="s">
        <v>178</v>
      </c>
      <c r="C682" s="370">
        <v>2022</v>
      </c>
      <c r="D682" s="370">
        <v>2023</v>
      </c>
      <c r="E682" s="373">
        <v>2024</v>
      </c>
      <c r="H682" s="60"/>
      <c r="I682" s="60"/>
      <c r="J682" s="60"/>
      <c r="K682" s="60"/>
      <c r="L682" s="60"/>
      <c r="M682" s="60"/>
    </row>
    <row r="683" spans="1:15" ht="15.75" customHeight="1" x14ac:dyDescent="0.35">
      <c r="B683" s="369"/>
      <c r="C683" s="371"/>
      <c r="D683" s="372"/>
      <c r="E683" s="374"/>
    </row>
    <row r="684" spans="1:15" x14ac:dyDescent="0.35">
      <c r="B684" s="19" t="s">
        <v>148</v>
      </c>
      <c r="C684" s="20">
        <v>2761528</v>
      </c>
      <c r="D684" s="20">
        <v>5530298.7400000002</v>
      </c>
      <c r="E684" s="21">
        <v>6591318.908718003</v>
      </c>
      <c r="H684" s="61"/>
      <c r="I684" s="61"/>
      <c r="J684" s="61"/>
    </row>
    <row r="685" spans="1:15" x14ac:dyDescent="0.35">
      <c r="B685" s="22" t="s">
        <v>176</v>
      </c>
      <c r="C685" s="20">
        <v>5271.5495055192669</v>
      </c>
      <c r="D685" s="20">
        <v>44605.021229999998</v>
      </c>
      <c r="E685" s="21">
        <v>66525.756810999999</v>
      </c>
    </row>
    <row r="686" spans="1:15" x14ac:dyDescent="0.35">
      <c r="B686" s="22" t="s">
        <v>177</v>
      </c>
      <c r="C686" s="20">
        <v>5228</v>
      </c>
      <c r="D686" s="20">
        <v>0</v>
      </c>
      <c r="E686" s="21">
        <v>0</v>
      </c>
    </row>
    <row r="687" spans="1:15" x14ac:dyDescent="0.35">
      <c r="B687" s="22" t="s">
        <v>150</v>
      </c>
      <c r="C687" s="23">
        <v>442336</v>
      </c>
      <c r="D687" s="23">
        <v>1216201.04</v>
      </c>
      <c r="E687" s="24">
        <v>1058208</v>
      </c>
    </row>
    <row r="688" spans="1:15" x14ac:dyDescent="0.35">
      <c r="B688" s="22" t="s">
        <v>329</v>
      </c>
      <c r="C688" s="65">
        <v>1</v>
      </c>
      <c r="D688" s="65">
        <v>1</v>
      </c>
      <c r="E688" s="66">
        <v>1</v>
      </c>
    </row>
    <row r="689" spans="1:15" ht="30" customHeight="1" x14ac:dyDescent="0.35">
      <c r="B689" s="306" t="s">
        <v>656</v>
      </c>
      <c r="C689" s="306"/>
      <c r="D689" s="306"/>
      <c r="E689" s="306"/>
    </row>
    <row r="690" spans="1:15" x14ac:dyDescent="0.35">
      <c r="B690" s="12"/>
    </row>
    <row r="691" spans="1:15" x14ac:dyDescent="0.35"/>
    <row r="692" spans="1:15" x14ac:dyDescent="0.35">
      <c r="A692" s="70"/>
      <c r="B692" s="144" t="s">
        <v>503</v>
      </c>
      <c r="C692" s="70"/>
      <c r="D692" s="70"/>
      <c r="E692" s="70"/>
      <c r="F692" s="70"/>
      <c r="G692" s="70"/>
      <c r="H692" s="70"/>
      <c r="I692" s="70"/>
      <c r="J692" s="70"/>
      <c r="K692" s="70"/>
      <c r="L692" s="70"/>
      <c r="M692" s="70"/>
      <c r="N692" s="70"/>
      <c r="O692" s="70"/>
    </row>
    <row r="693" spans="1:15" x14ac:dyDescent="0.35">
      <c r="B693" s="11" t="s">
        <v>693</v>
      </c>
    </row>
    <row r="694" spans="1:15" x14ac:dyDescent="0.35"/>
    <row r="695" spans="1:15" ht="15" customHeight="1" x14ac:dyDescent="0.35">
      <c r="B695" s="368" t="s">
        <v>179</v>
      </c>
      <c r="C695" s="370">
        <v>2022</v>
      </c>
      <c r="D695" s="370">
        <v>2023</v>
      </c>
      <c r="E695" s="373">
        <v>2024</v>
      </c>
    </row>
    <row r="696" spans="1:15" ht="15" customHeight="1" x14ac:dyDescent="0.35">
      <c r="B696" s="369"/>
      <c r="C696" s="371"/>
      <c r="D696" s="372"/>
      <c r="E696" s="374"/>
    </row>
    <row r="697" spans="1:15" x14ac:dyDescent="0.35">
      <c r="B697" s="345" t="s">
        <v>148</v>
      </c>
      <c r="C697" s="345"/>
      <c r="D697" s="345"/>
      <c r="E697" s="345"/>
    </row>
    <row r="698" spans="1:15" x14ac:dyDescent="0.35">
      <c r="B698" s="19" t="s">
        <v>180</v>
      </c>
      <c r="C698" s="21">
        <v>1056970.3532280002</v>
      </c>
      <c r="D698" s="21">
        <v>1370864.4368659982</v>
      </c>
      <c r="E698" s="21">
        <v>2182965.7222280013</v>
      </c>
    </row>
    <row r="699" spans="1:15" x14ac:dyDescent="0.35">
      <c r="B699" s="22" t="s">
        <v>181</v>
      </c>
      <c r="C699" s="21">
        <v>9955.6885340000044</v>
      </c>
      <c r="D699" s="21">
        <v>25992.046547999973</v>
      </c>
      <c r="E699" s="21">
        <v>26092.234482999978</v>
      </c>
    </row>
    <row r="700" spans="1:15" x14ac:dyDescent="0.35">
      <c r="B700" s="22" t="s">
        <v>182</v>
      </c>
      <c r="C700" s="21">
        <v>0</v>
      </c>
      <c r="D700" s="21">
        <v>691.97740999999996</v>
      </c>
      <c r="E700" s="21">
        <v>1211.8458460000002</v>
      </c>
    </row>
    <row r="701" spans="1:15" x14ac:dyDescent="0.35">
      <c r="B701" s="22" t="s">
        <v>183</v>
      </c>
      <c r="C701" s="21">
        <v>1694577.87</v>
      </c>
      <c r="D701" s="21">
        <v>4132551.0194980009</v>
      </c>
      <c r="E701" s="21">
        <v>4380805.4000000013</v>
      </c>
    </row>
    <row r="702" spans="1:15" x14ac:dyDescent="0.35">
      <c r="B702" s="22" t="s">
        <v>184</v>
      </c>
      <c r="C702" s="21">
        <v>24.376660000000001</v>
      </c>
      <c r="D702" s="21">
        <v>199.25620399999988</v>
      </c>
      <c r="E702" s="21">
        <v>243.70616099999992</v>
      </c>
    </row>
    <row r="703" spans="1:15" x14ac:dyDescent="0.35">
      <c r="B703" s="25" t="s">
        <v>194</v>
      </c>
      <c r="C703" s="26">
        <f>SUM(C698:C702)</f>
        <v>2761528.2884220001</v>
      </c>
      <c r="D703" s="26">
        <f>SUM(D698:D702)</f>
        <v>5530298.7365259994</v>
      </c>
      <c r="E703" s="26">
        <f>SUM(E698:E702)</f>
        <v>6591318.908718003</v>
      </c>
    </row>
    <row r="704" spans="1:15" x14ac:dyDescent="0.35">
      <c r="B704" s="345" t="s">
        <v>149</v>
      </c>
      <c r="C704" s="345"/>
      <c r="D704" s="345"/>
      <c r="E704" s="345"/>
    </row>
    <row r="705" spans="2:5" x14ac:dyDescent="0.35">
      <c r="B705" s="19" t="s">
        <v>186</v>
      </c>
      <c r="C705" s="20">
        <v>5271.5495055192669</v>
      </c>
      <c r="D705" s="27">
        <v>44605.021229999998</v>
      </c>
      <c r="E705" s="28">
        <v>66525.756810999999</v>
      </c>
    </row>
    <row r="706" spans="2:5" x14ac:dyDescent="0.35">
      <c r="B706" s="22" t="s">
        <v>185</v>
      </c>
      <c r="C706" s="20">
        <v>5228</v>
      </c>
      <c r="D706" s="27">
        <v>0</v>
      </c>
      <c r="E706" s="28">
        <v>0</v>
      </c>
    </row>
    <row r="707" spans="2:5" x14ac:dyDescent="0.35">
      <c r="B707" s="25" t="s">
        <v>195</v>
      </c>
      <c r="C707" s="26">
        <f>C705</f>
        <v>5271.5495055192669</v>
      </c>
      <c r="D707" s="26">
        <f t="shared" ref="D707:E707" si="44">D705</f>
        <v>44605.021229999998</v>
      </c>
      <c r="E707" s="26">
        <f t="shared" si="44"/>
        <v>66525.756810999999</v>
      </c>
    </row>
    <row r="708" spans="2:5" x14ac:dyDescent="0.35">
      <c r="B708" s="25" t="s">
        <v>196</v>
      </c>
      <c r="C708" s="26">
        <f>C706</f>
        <v>5228</v>
      </c>
      <c r="D708" s="26">
        <f t="shared" ref="D708:E708" si="45">D706</f>
        <v>0</v>
      </c>
      <c r="E708" s="26">
        <f t="shared" si="45"/>
        <v>0</v>
      </c>
    </row>
    <row r="709" spans="2:5" x14ac:dyDescent="0.35">
      <c r="B709" s="345" t="s">
        <v>150</v>
      </c>
      <c r="C709" s="345"/>
      <c r="D709" s="345"/>
      <c r="E709" s="345"/>
    </row>
    <row r="710" spans="2:5" x14ac:dyDescent="0.35">
      <c r="B710" s="29" t="s">
        <v>187</v>
      </c>
      <c r="C710" s="21">
        <v>0</v>
      </c>
      <c r="D710" s="21">
        <v>372897.98932300002</v>
      </c>
      <c r="E710" s="21">
        <v>429008.59556100093</v>
      </c>
    </row>
    <row r="711" spans="2:5" x14ac:dyDescent="0.35">
      <c r="B711" s="30" t="s">
        <v>188</v>
      </c>
      <c r="C711" s="21">
        <v>0</v>
      </c>
      <c r="D711" s="21">
        <v>3187.2274539999994</v>
      </c>
      <c r="E711" s="21">
        <v>1574.8709540000009</v>
      </c>
    </row>
    <row r="712" spans="2:5" x14ac:dyDescent="0.35">
      <c r="B712" s="30" t="s">
        <v>189</v>
      </c>
      <c r="C712" s="21">
        <v>0</v>
      </c>
      <c r="D712" s="21">
        <v>2108.9586289999975</v>
      </c>
      <c r="E712" s="21">
        <v>1711.3448600000006</v>
      </c>
    </row>
    <row r="713" spans="2:5" x14ac:dyDescent="0.35">
      <c r="B713" s="30" t="s">
        <v>190</v>
      </c>
      <c r="C713" s="21">
        <v>2358.914585</v>
      </c>
      <c r="D713" s="21">
        <v>2130.8590730000005</v>
      </c>
      <c r="E713" s="21">
        <v>3097.9397619999995</v>
      </c>
    </row>
    <row r="714" spans="2:5" x14ac:dyDescent="0.35">
      <c r="B714" s="30" t="s">
        <v>191</v>
      </c>
      <c r="C714" s="21">
        <v>397513.62041899998</v>
      </c>
      <c r="D714" s="21">
        <v>706544.22461899929</v>
      </c>
      <c r="E714" s="21">
        <v>473861.844069999</v>
      </c>
    </row>
    <row r="715" spans="2:5" x14ac:dyDescent="0.35">
      <c r="B715" s="30" t="s">
        <v>192</v>
      </c>
      <c r="C715" s="21">
        <v>42392.896293000005</v>
      </c>
      <c r="D715" s="24">
        <v>129167.74908100002</v>
      </c>
      <c r="E715" s="24">
        <v>148503.96241499999</v>
      </c>
    </row>
    <row r="716" spans="2:5" x14ac:dyDescent="0.35">
      <c r="B716" s="30" t="s">
        <v>193</v>
      </c>
      <c r="C716" s="21">
        <v>70.428510000000003</v>
      </c>
      <c r="D716" s="24">
        <v>164.03399400000006</v>
      </c>
      <c r="E716" s="24">
        <v>449.77262399999978</v>
      </c>
    </row>
    <row r="717" spans="2:5" x14ac:dyDescent="0.35">
      <c r="B717" s="31" t="s">
        <v>197</v>
      </c>
      <c r="C717" s="26">
        <f>SUM(C710:C716)</f>
        <v>442335.85980700003</v>
      </c>
      <c r="D717" s="26">
        <f t="shared" ref="D717" si="46">SUM(D710:D716)</f>
        <v>1216201.0421729994</v>
      </c>
      <c r="E717" s="26">
        <f t="shared" ref="E717" si="47">SUM(E710:E716)</f>
        <v>1058208.3302459999</v>
      </c>
    </row>
    <row r="718" spans="2:5" ht="30" customHeight="1" x14ac:dyDescent="0.35">
      <c r="B718" s="306" t="s">
        <v>656</v>
      </c>
      <c r="C718" s="306"/>
      <c r="D718" s="306"/>
      <c r="E718" s="306"/>
    </row>
    <row r="719" spans="2:5" x14ac:dyDescent="0.35">
      <c r="B719" s="12"/>
    </row>
    <row r="720" spans="2:5" x14ac:dyDescent="0.35"/>
    <row r="721" spans="1:15" x14ac:dyDescent="0.35">
      <c r="A721" s="70"/>
      <c r="B721" s="144" t="s">
        <v>331</v>
      </c>
      <c r="C721" s="70"/>
      <c r="D721" s="70"/>
      <c r="E721" s="70"/>
      <c r="F721" s="70"/>
      <c r="G721" s="70"/>
      <c r="H721" s="70"/>
      <c r="I721" s="70"/>
      <c r="J721" s="70"/>
      <c r="K721" s="70"/>
      <c r="L721" s="70"/>
      <c r="M721" s="70"/>
      <c r="N721" s="70"/>
      <c r="O721" s="70"/>
    </row>
    <row r="722" spans="1:15" x14ac:dyDescent="0.35">
      <c r="B722" s="11" t="s">
        <v>713</v>
      </c>
    </row>
    <row r="723" spans="1:15" x14ac:dyDescent="0.35"/>
    <row r="724" spans="1:15" ht="15" customHeight="1" x14ac:dyDescent="0.35">
      <c r="B724" s="368" t="s">
        <v>198</v>
      </c>
      <c r="C724" s="370">
        <v>2022</v>
      </c>
      <c r="D724" s="370">
        <v>2023</v>
      </c>
      <c r="E724" s="373">
        <v>2024</v>
      </c>
    </row>
    <row r="725" spans="1:15" ht="15" customHeight="1" x14ac:dyDescent="0.35">
      <c r="B725" s="369"/>
      <c r="C725" s="371"/>
      <c r="D725" s="372"/>
      <c r="E725" s="374"/>
    </row>
    <row r="726" spans="1:15" x14ac:dyDescent="0.35">
      <c r="B726" s="345" t="s">
        <v>148</v>
      </c>
      <c r="C726" s="345"/>
      <c r="D726" s="345"/>
      <c r="E726" s="345"/>
    </row>
    <row r="727" spans="1:15" x14ac:dyDescent="0.35">
      <c r="B727" s="19" t="s">
        <v>297</v>
      </c>
      <c r="C727" s="20">
        <v>2756496.7</v>
      </c>
      <c r="D727" s="27">
        <v>5528123.7010369962</v>
      </c>
      <c r="E727" s="28">
        <v>6588751</v>
      </c>
    </row>
    <row r="728" spans="1:15" x14ac:dyDescent="0.35">
      <c r="B728" s="22" t="s">
        <v>298</v>
      </c>
      <c r="C728" s="20">
        <v>2131.8000000000002</v>
      </c>
      <c r="D728" s="27">
        <v>964.78936399999918</v>
      </c>
      <c r="E728" s="28">
        <v>841.30958800000064</v>
      </c>
    </row>
    <row r="729" spans="1:15" x14ac:dyDescent="0.35">
      <c r="B729" s="22" t="s">
        <v>199</v>
      </c>
      <c r="C729" s="20">
        <v>0</v>
      </c>
      <c r="D729" s="27">
        <v>691.98</v>
      </c>
      <c r="E729" s="28">
        <v>1212</v>
      </c>
    </row>
    <row r="730" spans="1:15" x14ac:dyDescent="0.35">
      <c r="B730" s="22" t="s">
        <v>299</v>
      </c>
      <c r="C730" s="20">
        <v>2899.8</v>
      </c>
      <c r="D730" s="27">
        <v>518.26871500000016</v>
      </c>
      <c r="E730" s="28">
        <v>515</v>
      </c>
    </row>
    <row r="731" spans="1:15" x14ac:dyDescent="0.35">
      <c r="B731" s="345" t="s">
        <v>149</v>
      </c>
      <c r="C731" s="345"/>
      <c r="D731" s="345"/>
      <c r="E731" s="345"/>
    </row>
    <row r="732" spans="1:15" x14ac:dyDescent="0.35">
      <c r="B732" s="19" t="s">
        <v>306</v>
      </c>
      <c r="C732" s="20">
        <v>5271.5495055192669</v>
      </c>
      <c r="D732" s="27">
        <v>44605.021229999998</v>
      </c>
      <c r="E732" s="28">
        <v>66525.756810999999</v>
      </c>
    </row>
    <row r="733" spans="1:15" x14ac:dyDescent="0.35">
      <c r="B733" s="19" t="s">
        <v>307</v>
      </c>
      <c r="C733" s="20">
        <v>5228</v>
      </c>
      <c r="D733" s="27">
        <v>0</v>
      </c>
      <c r="E733" s="28">
        <v>0</v>
      </c>
    </row>
    <row r="734" spans="1:15" x14ac:dyDescent="0.35">
      <c r="B734" s="345" t="s">
        <v>150</v>
      </c>
      <c r="C734" s="345"/>
      <c r="D734" s="345"/>
      <c r="E734" s="345"/>
    </row>
    <row r="735" spans="1:15" x14ac:dyDescent="0.35">
      <c r="B735" s="19" t="s">
        <v>297</v>
      </c>
      <c r="C735" s="21">
        <v>432660.49006500002</v>
      </c>
      <c r="D735" s="21">
        <v>1201424.8017840013</v>
      </c>
      <c r="E735" s="21">
        <v>1046787.1860029987</v>
      </c>
    </row>
    <row r="736" spans="1:15" x14ac:dyDescent="0.35">
      <c r="B736" s="22" t="s">
        <v>298</v>
      </c>
      <c r="C736" s="21">
        <v>1519.0857920000001</v>
      </c>
      <c r="D736" s="21">
        <v>3077.5458840000019</v>
      </c>
      <c r="E736" s="21">
        <v>2683.3758280000029</v>
      </c>
    </row>
    <row r="737" spans="1:15" x14ac:dyDescent="0.35">
      <c r="B737" s="22" t="s">
        <v>199</v>
      </c>
      <c r="C737" s="21">
        <v>0</v>
      </c>
      <c r="D737" s="21">
        <v>0</v>
      </c>
      <c r="E737" s="21">
        <v>0</v>
      </c>
    </row>
    <row r="738" spans="1:15" x14ac:dyDescent="0.35">
      <c r="B738" s="22" t="s">
        <v>299</v>
      </c>
      <c r="C738" s="21">
        <v>8156.28395</v>
      </c>
      <c r="D738" s="21">
        <v>11698.694504999978</v>
      </c>
      <c r="E738" s="21">
        <v>8737.768414999995</v>
      </c>
    </row>
    <row r="739" spans="1:15" ht="30" customHeight="1" x14ac:dyDescent="0.35">
      <c r="B739" s="306" t="s">
        <v>656</v>
      </c>
      <c r="C739" s="306"/>
      <c r="D739" s="306"/>
      <c r="E739" s="306"/>
    </row>
    <row r="740" spans="1:15" x14ac:dyDescent="0.35"/>
    <row r="741" spans="1:15" x14ac:dyDescent="0.35"/>
    <row r="742" spans="1:15" x14ac:dyDescent="0.35">
      <c r="A742" s="70"/>
      <c r="B742" s="144" t="s">
        <v>504</v>
      </c>
      <c r="C742" s="70"/>
      <c r="D742" s="70"/>
      <c r="E742" s="70"/>
      <c r="F742" s="70"/>
      <c r="G742" s="70"/>
      <c r="H742" s="70"/>
      <c r="I742" s="70"/>
      <c r="J742" s="70"/>
      <c r="K742" s="70"/>
      <c r="L742" s="70"/>
      <c r="M742" s="70"/>
      <c r="N742" s="70"/>
      <c r="O742" s="70"/>
    </row>
    <row r="743" spans="1:15" x14ac:dyDescent="0.35">
      <c r="B743" s="11" t="s">
        <v>707</v>
      </c>
    </row>
    <row r="744" spans="1:15" x14ac:dyDescent="0.35"/>
    <row r="745" spans="1:15" ht="15" customHeight="1" x14ac:dyDescent="0.35">
      <c r="B745" s="368" t="s">
        <v>178</v>
      </c>
      <c r="C745" s="370">
        <v>2022</v>
      </c>
      <c r="D745" s="370">
        <v>2023</v>
      </c>
      <c r="E745" s="373">
        <v>2024</v>
      </c>
    </row>
    <row r="746" spans="1:15" ht="15" customHeight="1" x14ac:dyDescent="0.35">
      <c r="B746" s="369"/>
      <c r="C746" s="371"/>
      <c r="D746" s="372"/>
      <c r="E746" s="374"/>
    </row>
    <row r="747" spans="1:15" x14ac:dyDescent="0.35">
      <c r="B747" s="19" t="s">
        <v>148</v>
      </c>
      <c r="C747" s="32">
        <v>29046.25</v>
      </c>
      <c r="D747" s="27">
        <v>700192.34</v>
      </c>
      <c r="E747" s="28">
        <v>656533</v>
      </c>
    </row>
    <row r="748" spans="1:15" x14ac:dyDescent="0.35">
      <c r="B748" s="22" t="s">
        <v>176</v>
      </c>
      <c r="C748" s="20">
        <v>0</v>
      </c>
      <c r="D748" s="20">
        <v>0</v>
      </c>
      <c r="E748" s="20">
        <v>0</v>
      </c>
    </row>
    <row r="749" spans="1:15" x14ac:dyDescent="0.35">
      <c r="B749" s="22" t="s">
        <v>177</v>
      </c>
      <c r="C749" s="20">
        <v>0</v>
      </c>
      <c r="D749" s="20">
        <v>0</v>
      </c>
      <c r="E749" s="20">
        <v>0</v>
      </c>
    </row>
    <row r="750" spans="1:15" x14ac:dyDescent="0.35">
      <c r="B750" s="22" t="s">
        <v>300</v>
      </c>
      <c r="C750" s="20">
        <v>4210.7964819999997</v>
      </c>
      <c r="D750" s="27">
        <v>13611.084618000008</v>
      </c>
      <c r="E750" s="28">
        <v>21717.357628999998</v>
      </c>
    </row>
    <row r="751" spans="1:15" x14ac:dyDescent="0.35">
      <c r="B751" s="22" t="s">
        <v>301</v>
      </c>
      <c r="C751" s="23">
        <v>39280.324944</v>
      </c>
      <c r="D751" s="45">
        <v>71362.704089999985</v>
      </c>
      <c r="E751" s="46">
        <v>68516.817717999991</v>
      </c>
    </row>
    <row r="752" spans="1:15" ht="30" customHeight="1" x14ac:dyDescent="0.35">
      <c r="B752" s="306" t="s">
        <v>656</v>
      </c>
      <c r="C752" s="306"/>
      <c r="D752" s="306"/>
      <c r="E752" s="306"/>
    </row>
    <row r="753" spans="1:15" x14ac:dyDescent="0.35"/>
    <row r="754" spans="1:15" x14ac:dyDescent="0.35"/>
    <row r="755" spans="1:15" x14ac:dyDescent="0.35">
      <c r="A755" s="70"/>
      <c r="B755" s="144" t="s">
        <v>529</v>
      </c>
      <c r="C755" s="70"/>
      <c r="D755" s="70"/>
      <c r="E755" s="70"/>
      <c r="F755" s="70"/>
      <c r="G755" s="70"/>
      <c r="H755" s="70"/>
      <c r="I755" s="70"/>
      <c r="J755" s="70"/>
      <c r="K755" s="70"/>
      <c r="L755" s="70"/>
      <c r="M755" s="70"/>
      <c r="N755" s="70"/>
      <c r="O755" s="70"/>
    </row>
    <row r="756" spans="1:15" x14ac:dyDescent="0.35">
      <c r="B756" s="11" t="s">
        <v>625</v>
      </c>
    </row>
    <row r="757" spans="1:15" x14ac:dyDescent="0.35"/>
    <row r="758" spans="1:15" ht="15" customHeight="1" x14ac:dyDescent="0.35">
      <c r="B758" s="368" t="s">
        <v>178</v>
      </c>
      <c r="C758" s="370">
        <v>2022</v>
      </c>
      <c r="D758" s="370">
        <v>2023</v>
      </c>
      <c r="E758" s="373">
        <v>2024</v>
      </c>
    </row>
    <row r="759" spans="1:15" ht="15" customHeight="1" x14ac:dyDescent="0.35">
      <c r="B759" s="369"/>
      <c r="C759" s="371"/>
      <c r="D759" s="372"/>
      <c r="E759" s="374"/>
    </row>
    <row r="760" spans="1:15" x14ac:dyDescent="0.35">
      <c r="B760" s="19" t="s">
        <v>148</v>
      </c>
      <c r="C760" s="114">
        <v>0</v>
      </c>
      <c r="D760" s="111">
        <v>60.511584999999997</v>
      </c>
      <c r="E760" s="112">
        <v>12.613327999999999</v>
      </c>
    </row>
    <row r="761" spans="1:15" x14ac:dyDescent="0.35">
      <c r="B761" s="22" t="s">
        <v>176</v>
      </c>
      <c r="C761" s="110">
        <v>0</v>
      </c>
      <c r="D761" s="110">
        <v>0</v>
      </c>
      <c r="E761" s="110">
        <v>0</v>
      </c>
    </row>
    <row r="762" spans="1:15" x14ac:dyDescent="0.35">
      <c r="B762" s="22" t="s">
        <v>177</v>
      </c>
      <c r="C762" s="110">
        <v>0</v>
      </c>
      <c r="D762" s="110">
        <v>0</v>
      </c>
      <c r="E762" s="110">
        <v>0</v>
      </c>
    </row>
    <row r="763" spans="1:15" x14ac:dyDescent="0.35">
      <c r="B763" s="22" t="s">
        <v>300</v>
      </c>
      <c r="C763" s="110">
        <v>0</v>
      </c>
      <c r="D763" s="110">
        <v>0</v>
      </c>
      <c r="E763" s="110">
        <v>0</v>
      </c>
    </row>
    <row r="764" spans="1:15" x14ac:dyDescent="0.35">
      <c r="B764" s="22" t="s">
        <v>301</v>
      </c>
      <c r="C764" s="117">
        <v>0</v>
      </c>
      <c r="D764" s="117">
        <v>0</v>
      </c>
      <c r="E764" s="117">
        <v>0</v>
      </c>
    </row>
    <row r="765" spans="1:15" ht="30" customHeight="1" x14ac:dyDescent="0.35">
      <c r="B765" s="306" t="s">
        <v>656</v>
      </c>
      <c r="C765" s="306"/>
      <c r="D765" s="306"/>
      <c r="E765" s="306"/>
    </row>
    <row r="766" spans="1:15" x14ac:dyDescent="0.35">
      <c r="B766" s="12"/>
    </row>
    <row r="767" spans="1:15" x14ac:dyDescent="0.35">
      <c r="B767" s="12"/>
    </row>
    <row r="768" spans="1:15" x14ac:dyDescent="0.35">
      <c r="A768" s="70"/>
      <c r="B768" s="144" t="s">
        <v>505</v>
      </c>
      <c r="C768" s="70"/>
      <c r="D768" s="70"/>
      <c r="E768" s="70"/>
      <c r="F768" s="70"/>
      <c r="G768" s="70"/>
      <c r="H768" s="70"/>
      <c r="I768" s="70"/>
      <c r="J768" s="70"/>
      <c r="K768" s="70"/>
      <c r="L768" s="70"/>
      <c r="M768" s="70"/>
      <c r="N768" s="70"/>
      <c r="O768" s="70"/>
    </row>
    <row r="769" spans="1:15" x14ac:dyDescent="0.35">
      <c r="B769" s="11" t="s">
        <v>637</v>
      </c>
    </row>
    <row r="770" spans="1:15" x14ac:dyDescent="0.35"/>
    <row r="771" spans="1:15" ht="15" customHeight="1" x14ac:dyDescent="0.35">
      <c r="B771" s="368" t="s">
        <v>339</v>
      </c>
      <c r="C771" s="379" t="s">
        <v>315</v>
      </c>
      <c r="D771" s="370">
        <v>2022</v>
      </c>
      <c r="E771" s="370">
        <v>2023</v>
      </c>
      <c r="F771" s="377">
        <v>2024</v>
      </c>
      <c r="G771" s="353"/>
    </row>
    <row r="772" spans="1:15" ht="15" customHeight="1" x14ac:dyDescent="0.35">
      <c r="B772" s="369"/>
      <c r="C772" s="380"/>
      <c r="D772" s="371"/>
      <c r="E772" s="371"/>
      <c r="F772" s="378"/>
      <c r="G772" s="354"/>
    </row>
    <row r="773" spans="1:15" x14ac:dyDescent="0.35">
      <c r="B773" s="19" t="s">
        <v>506</v>
      </c>
      <c r="C773" s="32">
        <v>5652874.0229159743</v>
      </c>
      <c r="D773" s="27">
        <v>2628345.5541136074</v>
      </c>
      <c r="E773" s="28">
        <v>6173698.6816007746</v>
      </c>
      <c r="F773" s="28">
        <v>6552392.4794659708</v>
      </c>
      <c r="G773" s="47"/>
    </row>
    <row r="774" spans="1:15" x14ac:dyDescent="0.35">
      <c r="B774" s="39" t="s">
        <v>507</v>
      </c>
      <c r="C774" s="40">
        <v>509.40025555332613</v>
      </c>
      <c r="D774" s="75">
        <v>500.19879864543947</v>
      </c>
      <c r="E774" s="76">
        <v>485.25318959458031</v>
      </c>
      <c r="F774" s="76">
        <v>494.38241288795973</v>
      </c>
      <c r="G774" s="47"/>
    </row>
    <row r="775" spans="1:15" x14ac:dyDescent="0.35">
      <c r="B775" s="39" t="s">
        <v>508</v>
      </c>
      <c r="C775" s="40">
        <v>497.53111108358615</v>
      </c>
      <c r="D775" s="75">
        <v>497.3442659481442</v>
      </c>
      <c r="E775" s="76">
        <v>469.82227790341813</v>
      </c>
      <c r="F775" s="76">
        <v>479.02447609380329</v>
      </c>
      <c r="G775" s="47"/>
    </row>
    <row r="776" spans="1:15" x14ac:dyDescent="0.35">
      <c r="B776" s="19" t="s">
        <v>387</v>
      </c>
      <c r="C776" s="72">
        <v>0.63700000000000001</v>
      </c>
      <c r="D776" s="73">
        <v>0.55900000000000005</v>
      </c>
      <c r="E776" s="74">
        <v>0.61412059025542864</v>
      </c>
      <c r="F776" s="74">
        <v>0.61403811820665499</v>
      </c>
      <c r="G776" s="47"/>
    </row>
    <row r="777" spans="1:15" x14ac:dyDescent="0.35">
      <c r="B777" s="19" t="s">
        <v>388</v>
      </c>
      <c r="C777" s="20">
        <v>3239.2071947235468</v>
      </c>
      <c r="D777" s="27">
        <v>3315</v>
      </c>
      <c r="E777" s="28">
        <v>3545.4911045195599</v>
      </c>
      <c r="F777" s="28">
        <v>3574.658460054819</v>
      </c>
      <c r="G777" s="47"/>
    </row>
    <row r="778" spans="1:15" x14ac:dyDescent="0.35">
      <c r="B778" s="19" t="s">
        <v>389</v>
      </c>
      <c r="C778" s="20">
        <v>11097116.58227507</v>
      </c>
      <c r="D778" s="27">
        <v>5254602</v>
      </c>
      <c r="E778" s="28">
        <v>12722633.903259411</v>
      </c>
      <c r="F778" s="28">
        <v>13253692.503319122</v>
      </c>
      <c r="G778" s="47"/>
    </row>
    <row r="779" spans="1:15" x14ac:dyDescent="0.35">
      <c r="B779" s="19" t="s">
        <v>390</v>
      </c>
      <c r="C779" s="20">
        <v>14601451.77527507</v>
      </c>
      <c r="D779" s="27">
        <v>5029302.9810606893</v>
      </c>
      <c r="E779" s="28">
        <v>12985072.248204349</v>
      </c>
      <c r="F779" s="28">
        <v>13614762.02716833</v>
      </c>
      <c r="G779" s="47"/>
    </row>
    <row r="780" spans="1:15" ht="30" customHeight="1" x14ac:dyDescent="0.35">
      <c r="B780" s="306" t="s">
        <v>655</v>
      </c>
      <c r="C780" s="306"/>
      <c r="D780" s="306"/>
      <c r="E780" s="306"/>
      <c r="F780" s="306"/>
    </row>
    <row r="781" spans="1:15" x14ac:dyDescent="0.35">
      <c r="B781" s="12"/>
    </row>
    <row r="782" spans="1:15" x14ac:dyDescent="0.35"/>
    <row r="783" spans="1:15" x14ac:dyDescent="0.35">
      <c r="A783" s="70"/>
      <c r="B783" s="144" t="s">
        <v>332</v>
      </c>
      <c r="C783" s="70"/>
      <c r="D783" s="70"/>
      <c r="E783" s="70"/>
      <c r="F783" s="70"/>
      <c r="G783" s="70"/>
      <c r="H783" s="70"/>
      <c r="I783" s="70"/>
      <c r="J783" s="70"/>
      <c r="K783" s="70"/>
      <c r="L783" s="70"/>
      <c r="M783" s="70"/>
      <c r="N783" s="70"/>
      <c r="O783" s="70"/>
    </row>
    <row r="784" spans="1:15" x14ac:dyDescent="0.35">
      <c r="B784" s="12" t="s">
        <v>709</v>
      </c>
    </row>
    <row r="785" spans="1:15" x14ac:dyDescent="0.35"/>
    <row r="786" spans="1:15" x14ac:dyDescent="0.35">
      <c r="B786" s="368" t="s">
        <v>233</v>
      </c>
      <c r="C786" s="375">
        <v>2022</v>
      </c>
      <c r="D786" s="375">
        <v>2023</v>
      </c>
      <c r="E786" s="370">
        <v>2024</v>
      </c>
    </row>
    <row r="787" spans="1:15" x14ac:dyDescent="0.35">
      <c r="B787" s="369"/>
      <c r="C787" s="376"/>
      <c r="D787" s="376"/>
      <c r="E787" s="372"/>
    </row>
    <row r="788" spans="1:15" x14ac:dyDescent="0.35">
      <c r="B788" s="19" t="s">
        <v>234</v>
      </c>
      <c r="C788" s="20">
        <v>1843.7760000000001</v>
      </c>
      <c r="D788" s="20">
        <v>2341.9615999999992</v>
      </c>
      <c r="E788" s="20">
        <v>1336.8255999999994</v>
      </c>
    </row>
    <row r="789" spans="1:15" x14ac:dyDescent="0.35">
      <c r="B789" s="22" t="s">
        <v>235</v>
      </c>
      <c r="C789" s="20">
        <v>0</v>
      </c>
      <c r="D789" s="20">
        <v>0</v>
      </c>
      <c r="E789" s="20">
        <v>0</v>
      </c>
    </row>
    <row r="790" spans="1:15" x14ac:dyDescent="0.35">
      <c r="B790" s="22" t="s">
        <v>236</v>
      </c>
      <c r="C790" s="20">
        <v>0</v>
      </c>
      <c r="D790" s="20">
        <v>0</v>
      </c>
      <c r="E790" s="20">
        <v>0</v>
      </c>
    </row>
    <row r="791" spans="1:15" ht="20.25" customHeight="1" x14ac:dyDescent="0.35">
      <c r="B791" s="306" t="s">
        <v>654</v>
      </c>
      <c r="C791" s="306"/>
      <c r="D791" s="306"/>
      <c r="E791" s="306"/>
    </row>
    <row r="792" spans="1:15" x14ac:dyDescent="0.35">
      <c r="B792" s="360"/>
      <c r="C792" s="360"/>
      <c r="D792" s="360"/>
      <c r="E792" s="360"/>
    </row>
    <row r="793" spans="1:15" x14ac:dyDescent="0.35"/>
    <row r="794" spans="1:15" x14ac:dyDescent="0.35"/>
    <row r="795" spans="1:15" s="3" customFormat="1" ht="24" x14ac:dyDescent="0.45">
      <c r="A795" s="67"/>
      <c r="B795" s="71" t="s">
        <v>391</v>
      </c>
      <c r="C795" s="67"/>
      <c r="D795" s="67"/>
      <c r="E795" s="67"/>
      <c r="F795" s="67"/>
      <c r="G795" s="67"/>
      <c r="H795" s="67"/>
      <c r="I795" s="67"/>
      <c r="J795" s="67"/>
      <c r="K795" s="67"/>
      <c r="L795" s="67"/>
      <c r="M795" s="67"/>
      <c r="N795" s="67"/>
      <c r="O795" s="67"/>
    </row>
    <row r="796" spans="1:15" x14ac:dyDescent="0.35">
      <c r="A796" s="69"/>
      <c r="B796" s="144" t="s">
        <v>333</v>
      </c>
      <c r="C796" s="69"/>
      <c r="D796" s="69"/>
      <c r="E796" s="69"/>
      <c r="F796" s="69"/>
      <c r="G796" s="69"/>
      <c r="H796" s="69"/>
      <c r="I796" s="69"/>
      <c r="J796" s="69"/>
      <c r="K796" s="69"/>
      <c r="L796" s="69"/>
      <c r="M796" s="69"/>
      <c r="N796" s="69"/>
      <c r="O796" s="69"/>
    </row>
    <row r="797" spans="1:15" x14ac:dyDescent="0.35">
      <c r="B797" s="12" t="s">
        <v>716</v>
      </c>
    </row>
    <row r="798" spans="1:15" x14ac:dyDescent="0.35"/>
    <row r="799" spans="1:15" x14ac:dyDescent="0.35">
      <c r="B799" s="368" t="s">
        <v>334</v>
      </c>
      <c r="C799" s="375">
        <v>2022</v>
      </c>
      <c r="D799" s="375">
        <v>2023</v>
      </c>
      <c r="E799" s="370">
        <v>2024</v>
      </c>
    </row>
    <row r="800" spans="1:15" x14ac:dyDescent="0.35">
      <c r="B800" s="369"/>
      <c r="C800" s="376"/>
      <c r="D800" s="376"/>
      <c r="E800" s="372"/>
    </row>
    <row r="801" spans="2:5" x14ac:dyDescent="0.35">
      <c r="B801" s="398" t="s">
        <v>238</v>
      </c>
      <c r="C801" s="398"/>
      <c r="D801" s="398"/>
      <c r="E801" s="398"/>
    </row>
    <row r="802" spans="2:5" x14ac:dyDescent="0.35">
      <c r="B802" s="19" t="s">
        <v>242</v>
      </c>
      <c r="C802" s="20">
        <v>1566716</v>
      </c>
      <c r="D802" s="27">
        <v>33037.660000000003</v>
      </c>
      <c r="E802" s="20">
        <v>8588.4071724000005</v>
      </c>
    </row>
    <row r="803" spans="2:5" x14ac:dyDescent="0.35">
      <c r="B803" s="19" t="s">
        <v>246</v>
      </c>
      <c r="C803" s="20">
        <v>8446801</v>
      </c>
      <c r="D803" s="27">
        <v>11521087.43</v>
      </c>
      <c r="E803" s="20">
        <v>20753221.064986799</v>
      </c>
    </row>
    <row r="804" spans="2:5" x14ac:dyDescent="0.35">
      <c r="B804" s="19" t="s">
        <v>247</v>
      </c>
      <c r="C804" s="20">
        <v>166523</v>
      </c>
      <c r="D804" s="27">
        <v>392826.82</v>
      </c>
      <c r="E804" s="20">
        <v>405643.66375679959</v>
      </c>
    </row>
    <row r="805" spans="2:5" x14ac:dyDescent="0.35">
      <c r="B805" s="19" t="s">
        <v>248</v>
      </c>
      <c r="C805" s="20">
        <v>7676</v>
      </c>
      <c r="D805" s="27">
        <v>637822.99</v>
      </c>
      <c r="E805" s="20">
        <v>229370.83859160001</v>
      </c>
    </row>
    <row r="806" spans="2:5" x14ac:dyDescent="0.35">
      <c r="B806" s="19" t="s">
        <v>249</v>
      </c>
      <c r="C806" s="20">
        <v>174405</v>
      </c>
      <c r="D806" s="27">
        <v>213298.24</v>
      </c>
      <c r="E806" s="20">
        <v>252575.11172879997</v>
      </c>
    </row>
    <row r="807" spans="2:5" x14ac:dyDescent="0.35">
      <c r="B807" s="19" t="s">
        <v>250</v>
      </c>
      <c r="C807" s="20">
        <v>980</v>
      </c>
      <c r="D807" s="27">
        <v>16968.43</v>
      </c>
      <c r="E807" s="20">
        <v>2150.8825356000011</v>
      </c>
    </row>
    <row r="808" spans="2:5" x14ac:dyDescent="0.35">
      <c r="B808" s="19" t="s">
        <v>251</v>
      </c>
      <c r="C808" s="20">
        <v>179624</v>
      </c>
      <c r="D808" s="27">
        <v>7.87</v>
      </c>
      <c r="E808" s="20">
        <v>217382.90468400007</v>
      </c>
    </row>
    <row r="809" spans="2:5" x14ac:dyDescent="0.35">
      <c r="B809" s="19" t="s">
        <v>252</v>
      </c>
      <c r="C809" s="20">
        <v>0</v>
      </c>
      <c r="D809" s="27">
        <v>2741547</v>
      </c>
      <c r="E809" s="20">
        <v>2589860.5471872007</v>
      </c>
    </row>
    <row r="810" spans="2:5" x14ac:dyDescent="0.35">
      <c r="B810" s="19" t="s">
        <v>253</v>
      </c>
      <c r="C810" s="20">
        <v>120.44861999999999</v>
      </c>
      <c r="D810" s="27">
        <v>167.38902720000004</v>
      </c>
      <c r="E810" s="20">
        <v>300.38442119999996</v>
      </c>
    </row>
    <row r="811" spans="2:5" x14ac:dyDescent="0.35">
      <c r="B811" s="39" t="s">
        <v>264</v>
      </c>
      <c r="C811" s="40">
        <f>SUM(C802:C810)</f>
        <v>10542845.448620001</v>
      </c>
      <c r="D811" s="40">
        <f>SUM(D802:D810)</f>
        <v>15556763.8290272</v>
      </c>
      <c r="E811" s="40">
        <f>SUM(E802:E810)</f>
        <v>24459093.805064399</v>
      </c>
    </row>
    <row r="812" spans="2:5" x14ac:dyDescent="0.35">
      <c r="B812" s="19" t="s">
        <v>254</v>
      </c>
      <c r="C812" s="20">
        <v>0</v>
      </c>
      <c r="D812" s="27">
        <v>41</v>
      </c>
      <c r="E812" s="20">
        <v>497</v>
      </c>
    </row>
    <row r="813" spans="2:5" x14ac:dyDescent="0.35">
      <c r="B813" s="19" t="s">
        <v>255</v>
      </c>
      <c r="C813" s="20">
        <v>1566716</v>
      </c>
      <c r="D813" s="27">
        <v>6338671</v>
      </c>
      <c r="E813" s="20">
        <v>5931865</v>
      </c>
    </row>
    <row r="814" spans="2:5" x14ac:dyDescent="0.35">
      <c r="B814" s="39" t="s">
        <v>265</v>
      </c>
      <c r="C814" s="40">
        <f>SUM(C812:C813)</f>
        <v>1566716</v>
      </c>
      <c r="D814" s="40">
        <f t="shared" ref="D814:E814" si="48">SUM(D812:D813)</f>
        <v>6338712</v>
      </c>
      <c r="E814" s="40">
        <f t="shared" si="48"/>
        <v>5932362</v>
      </c>
    </row>
    <row r="815" spans="2:5" x14ac:dyDescent="0.35">
      <c r="B815" s="39" t="s">
        <v>285</v>
      </c>
      <c r="C815" s="41">
        <f>C802/C818</f>
        <v>0.12937842601876734</v>
      </c>
      <c r="D815" s="41">
        <f>D802/D818</f>
        <v>1.5088806590903782E-3</v>
      </c>
      <c r="E815" s="41">
        <f>E802/E818</f>
        <v>2.8259281909650532E-4</v>
      </c>
    </row>
    <row r="816" spans="2:5" x14ac:dyDescent="0.35">
      <c r="B816" s="39" t="s">
        <v>286</v>
      </c>
      <c r="C816" s="41">
        <f>IFERROR(C806/C818,0)</f>
        <v>1.4402255667142686E-2</v>
      </c>
      <c r="D816" s="41">
        <f>IFERROR(D806/D818,0)</f>
        <v>9.741658124516616E-3</v>
      </c>
      <c r="E816" s="41">
        <f>IFERROR(E806/E818,0)</f>
        <v>8.3107276383486417E-3</v>
      </c>
    </row>
    <row r="817" spans="1:15" x14ac:dyDescent="0.35">
      <c r="B817" s="39" t="s">
        <v>287</v>
      </c>
      <c r="C817" s="41">
        <f>IFERROR(C814/C818,0)</f>
        <v>0.12937842601876734</v>
      </c>
      <c r="D817" s="41">
        <f t="shared" ref="D817" si="49">IFERROR(D814/D818,0)</f>
        <v>0.2894987096647913</v>
      </c>
      <c r="E817" s="41">
        <f>IFERROR(E814/E818,0)</f>
        <v>0.19519834910348183</v>
      </c>
    </row>
    <row r="818" spans="1:15" x14ac:dyDescent="0.35">
      <c r="B818" s="39" t="s">
        <v>266</v>
      </c>
      <c r="C818" s="40">
        <f>C811+C814</f>
        <v>12109561.448620001</v>
      </c>
      <c r="D818" s="40">
        <f>D811+D814</f>
        <v>21895475.829027198</v>
      </c>
      <c r="E818" s="40">
        <f>E811+E814</f>
        <v>30391455.805064399</v>
      </c>
    </row>
    <row r="819" spans="1:15" x14ac:dyDescent="0.35">
      <c r="B819" s="398" t="s">
        <v>259</v>
      </c>
      <c r="C819" s="398"/>
      <c r="D819" s="398"/>
      <c r="E819" s="398"/>
    </row>
    <row r="820" spans="1:15" x14ac:dyDescent="0.35">
      <c r="B820" s="19" t="s">
        <v>256</v>
      </c>
      <c r="C820" s="20">
        <v>441875</v>
      </c>
      <c r="D820" s="27">
        <v>0</v>
      </c>
      <c r="E820" s="20">
        <v>0</v>
      </c>
    </row>
    <row r="821" spans="1:15" x14ac:dyDescent="0.35">
      <c r="B821" s="19" t="s">
        <v>257</v>
      </c>
      <c r="C821" s="20">
        <v>0</v>
      </c>
      <c r="D821" s="27">
        <v>0</v>
      </c>
      <c r="E821" s="20">
        <v>0</v>
      </c>
    </row>
    <row r="822" spans="1:15" x14ac:dyDescent="0.35">
      <c r="B822" s="19" t="s">
        <v>258</v>
      </c>
      <c r="C822" s="20">
        <v>801641</v>
      </c>
      <c r="D822" s="27">
        <v>4170859.13</v>
      </c>
      <c r="E822" s="20">
        <v>4337344</v>
      </c>
    </row>
    <row r="823" spans="1:15" x14ac:dyDescent="0.35">
      <c r="B823" s="39" t="s">
        <v>261</v>
      </c>
      <c r="C823" s="40">
        <f t="shared" ref="C823:D823" si="50">C821</f>
        <v>0</v>
      </c>
      <c r="D823" s="40">
        <f t="shared" si="50"/>
        <v>0</v>
      </c>
      <c r="E823" s="40">
        <f>E821</f>
        <v>0</v>
      </c>
    </row>
    <row r="824" spans="1:15" x14ac:dyDescent="0.35">
      <c r="B824" s="39" t="s">
        <v>262</v>
      </c>
      <c r="C824" s="40">
        <f t="shared" ref="C824:D824" si="51">C822</f>
        <v>801641</v>
      </c>
      <c r="D824" s="40">
        <f t="shared" si="51"/>
        <v>4170859.13</v>
      </c>
      <c r="E824" s="40">
        <f>E822</f>
        <v>4337344</v>
      </c>
    </row>
    <row r="825" spans="1:15" x14ac:dyDescent="0.35">
      <c r="B825" s="39" t="s">
        <v>288</v>
      </c>
      <c r="C825" s="41">
        <f t="shared" ref="C825:D825" si="52">IFERROR(C823/C827,0)</f>
        <v>0</v>
      </c>
      <c r="D825" s="41">
        <f t="shared" si="52"/>
        <v>0</v>
      </c>
      <c r="E825" s="41">
        <f>IFERROR(E823/E827,0)</f>
        <v>0</v>
      </c>
    </row>
    <row r="826" spans="1:15" x14ac:dyDescent="0.35">
      <c r="B826" s="39" t="s">
        <v>289</v>
      </c>
      <c r="C826" s="41">
        <f t="shared" ref="C826" si="53">IFERROR(C824/C827,0)</f>
        <v>1</v>
      </c>
      <c r="D826" s="41">
        <f t="shared" ref="D826" si="54">IFERROR(D824/D827,0)</f>
        <v>1</v>
      </c>
      <c r="E826" s="41">
        <f>IFERROR(E824/E827,0)</f>
        <v>1</v>
      </c>
    </row>
    <row r="827" spans="1:15" x14ac:dyDescent="0.35">
      <c r="B827" s="39" t="s">
        <v>263</v>
      </c>
      <c r="C827" s="40">
        <f t="shared" ref="C827:D827" si="55">C824+C823</f>
        <v>801641</v>
      </c>
      <c r="D827" s="40">
        <f t="shared" si="55"/>
        <v>4170859.13</v>
      </c>
      <c r="E827" s="40">
        <f>E824+E823</f>
        <v>4337344</v>
      </c>
    </row>
    <row r="828" spans="1:15" x14ac:dyDescent="0.35">
      <c r="B828" s="161" t="s">
        <v>260</v>
      </c>
      <c r="C828" s="162">
        <f t="shared" ref="C828" si="56">C827+C818</f>
        <v>12911202.448620001</v>
      </c>
      <c r="D828" s="162">
        <f t="shared" ref="D828" si="57">D827+D818</f>
        <v>26066334.959027197</v>
      </c>
      <c r="E828" s="162">
        <f>E827+E818</f>
        <v>34728799.805064395</v>
      </c>
    </row>
    <row r="829" spans="1:15" x14ac:dyDescent="0.35">
      <c r="B829" s="387" t="s">
        <v>653</v>
      </c>
      <c r="C829" s="387"/>
      <c r="D829" s="387"/>
      <c r="E829" s="387"/>
    </row>
    <row r="830" spans="1:15" x14ac:dyDescent="0.35">
      <c r="B830" s="388"/>
      <c r="C830" s="388"/>
      <c r="D830" s="388"/>
      <c r="E830" s="388"/>
    </row>
    <row r="831" spans="1:15" x14ac:dyDescent="0.35"/>
    <row r="832" spans="1:15" x14ac:dyDescent="0.35">
      <c r="A832" s="69"/>
      <c r="B832" s="144" t="s">
        <v>335</v>
      </c>
      <c r="C832" s="69"/>
      <c r="D832" s="69"/>
      <c r="E832" s="69"/>
      <c r="F832" s="69"/>
      <c r="G832" s="69"/>
      <c r="H832" s="69"/>
      <c r="I832" s="69"/>
      <c r="J832" s="69"/>
      <c r="K832" s="69"/>
      <c r="L832" s="69"/>
      <c r="M832" s="69"/>
      <c r="N832" s="69"/>
      <c r="O832" s="69"/>
    </row>
    <row r="833" spans="2:5" x14ac:dyDescent="0.35">
      <c r="B833" s="12" t="s">
        <v>704</v>
      </c>
    </row>
    <row r="834" spans="2:5" x14ac:dyDescent="0.35"/>
    <row r="835" spans="2:5" ht="15" customHeight="1" x14ac:dyDescent="0.35">
      <c r="B835" s="368" t="s">
        <v>268</v>
      </c>
      <c r="C835" s="375">
        <v>2022</v>
      </c>
      <c r="D835" s="375">
        <v>2023</v>
      </c>
      <c r="E835" s="370">
        <v>2024</v>
      </c>
    </row>
    <row r="836" spans="2:5" ht="15" customHeight="1" x14ac:dyDescent="0.35">
      <c r="B836" s="369"/>
      <c r="C836" s="376"/>
      <c r="D836" s="376"/>
      <c r="E836" s="372"/>
    </row>
    <row r="837" spans="2:5" x14ac:dyDescent="0.35">
      <c r="B837" s="398" t="s">
        <v>269</v>
      </c>
      <c r="C837" s="398"/>
      <c r="D837" s="398"/>
      <c r="E837" s="398"/>
    </row>
    <row r="838" spans="2:5" x14ac:dyDescent="0.35">
      <c r="B838" s="22" t="s">
        <v>270</v>
      </c>
      <c r="C838" s="20">
        <v>122743.08534000001</v>
      </c>
      <c r="D838" s="27">
        <v>7332.49</v>
      </c>
      <c r="E838" s="20">
        <v>0</v>
      </c>
    </row>
    <row r="839" spans="2:5" x14ac:dyDescent="0.35">
      <c r="B839" s="22" t="s">
        <v>271</v>
      </c>
      <c r="C839" s="20">
        <v>0</v>
      </c>
      <c r="D839" s="27">
        <v>0</v>
      </c>
      <c r="E839" s="20">
        <v>0</v>
      </c>
    </row>
    <row r="840" spans="2:5" x14ac:dyDescent="0.35">
      <c r="B840" s="22" t="s">
        <v>272</v>
      </c>
      <c r="C840" s="20">
        <v>0</v>
      </c>
      <c r="D840" s="27">
        <v>0</v>
      </c>
      <c r="E840" s="20">
        <v>0</v>
      </c>
    </row>
    <row r="841" spans="2:5" x14ac:dyDescent="0.35">
      <c r="B841" s="19" t="s">
        <v>273</v>
      </c>
      <c r="C841" s="20">
        <v>0</v>
      </c>
      <c r="D841" s="27">
        <v>0</v>
      </c>
      <c r="E841" s="20">
        <v>0</v>
      </c>
    </row>
    <row r="842" spans="2:5" x14ac:dyDescent="0.35">
      <c r="B842" s="398" t="s">
        <v>275</v>
      </c>
      <c r="C842" s="398"/>
      <c r="D842" s="398"/>
      <c r="E842" s="398"/>
    </row>
    <row r="843" spans="2:5" x14ac:dyDescent="0.35">
      <c r="B843" s="22" t="s">
        <v>276</v>
      </c>
      <c r="C843" s="20">
        <v>345421.27196400001</v>
      </c>
      <c r="D843" s="27">
        <v>1158571.98</v>
      </c>
      <c r="E843" s="20">
        <v>1204817.9100000001</v>
      </c>
    </row>
    <row r="844" spans="2:5" x14ac:dyDescent="0.35">
      <c r="B844" s="22" t="s">
        <v>277</v>
      </c>
      <c r="C844" s="20">
        <v>0</v>
      </c>
      <c r="D844" s="27">
        <v>0</v>
      </c>
      <c r="E844" s="20">
        <v>0</v>
      </c>
    </row>
    <row r="845" spans="2:5" x14ac:dyDescent="0.35">
      <c r="B845" s="22" t="s">
        <v>278</v>
      </c>
      <c r="C845" s="20">
        <v>0</v>
      </c>
      <c r="D845" s="27">
        <v>0</v>
      </c>
      <c r="E845" s="20">
        <v>0</v>
      </c>
    </row>
    <row r="846" spans="2:5" x14ac:dyDescent="0.35">
      <c r="B846" s="22" t="s">
        <v>279</v>
      </c>
      <c r="C846" s="20">
        <v>0</v>
      </c>
      <c r="D846" s="27">
        <v>0</v>
      </c>
      <c r="E846" s="20">
        <v>0</v>
      </c>
    </row>
    <row r="847" spans="2:5" x14ac:dyDescent="0.35">
      <c r="B847" s="398" t="s">
        <v>274</v>
      </c>
      <c r="C847" s="398"/>
      <c r="D847" s="398"/>
      <c r="E847" s="398"/>
    </row>
    <row r="848" spans="2:5" x14ac:dyDescent="0.35">
      <c r="B848" s="22" t="s">
        <v>281</v>
      </c>
      <c r="C848" s="27">
        <v>0</v>
      </c>
      <c r="D848" s="27">
        <v>0</v>
      </c>
      <c r="E848" s="27">
        <v>0</v>
      </c>
    </row>
    <row r="849" spans="1:15" x14ac:dyDescent="0.35">
      <c r="B849" s="22" t="s">
        <v>282</v>
      </c>
      <c r="C849" s="27">
        <v>0</v>
      </c>
      <c r="D849" s="27">
        <v>0</v>
      </c>
      <c r="E849" s="27">
        <v>0</v>
      </c>
    </row>
    <row r="850" spans="1:15" x14ac:dyDescent="0.35">
      <c r="B850" s="22" t="s">
        <v>283</v>
      </c>
      <c r="C850" s="27">
        <v>0</v>
      </c>
      <c r="D850" s="27">
        <v>0</v>
      </c>
      <c r="E850" s="27">
        <v>0</v>
      </c>
    </row>
    <row r="851" spans="1:15" x14ac:dyDescent="0.35">
      <c r="B851" s="22" t="s">
        <v>284</v>
      </c>
      <c r="C851" s="27">
        <v>0</v>
      </c>
      <c r="D851" s="27">
        <v>0</v>
      </c>
      <c r="E851" s="27">
        <v>0</v>
      </c>
    </row>
    <row r="852" spans="1:15" ht="30" customHeight="1" x14ac:dyDescent="0.35">
      <c r="B852" s="306" t="s">
        <v>651</v>
      </c>
      <c r="C852" s="306"/>
      <c r="D852" s="306"/>
      <c r="E852" s="306"/>
    </row>
    <row r="853" spans="1:15" x14ac:dyDescent="0.35"/>
    <row r="854" spans="1:15" x14ac:dyDescent="0.35"/>
    <row r="855" spans="1:15" x14ac:dyDescent="0.35">
      <c r="A855" s="69"/>
      <c r="B855" s="144" t="s">
        <v>336</v>
      </c>
      <c r="C855" s="69"/>
      <c r="D855" s="69"/>
      <c r="E855" s="69"/>
      <c r="F855" s="69"/>
      <c r="G855" s="69"/>
      <c r="H855" s="69"/>
      <c r="I855" s="69"/>
      <c r="J855" s="69"/>
      <c r="K855" s="69"/>
      <c r="L855" s="69"/>
      <c r="M855" s="69"/>
      <c r="N855" s="69"/>
      <c r="O855" s="69"/>
    </row>
    <row r="856" spans="1:15" x14ac:dyDescent="0.35">
      <c r="B856" s="12" t="s">
        <v>629</v>
      </c>
    </row>
    <row r="857" spans="1:15" x14ac:dyDescent="0.35"/>
    <row r="858" spans="1:15" ht="15" customHeight="1" x14ac:dyDescent="0.35">
      <c r="B858" s="368" t="s">
        <v>337</v>
      </c>
      <c r="C858" s="375">
        <v>2022</v>
      </c>
      <c r="D858" s="375">
        <v>2023</v>
      </c>
      <c r="E858" s="370">
        <v>2024</v>
      </c>
    </row>
    <row r="859" spans="1:15" ht="15" customHeight="1" x14ac:dyDescent="0.35">
      <c r="B859" s="369"/>
      <c r="C859" s="376"/>
      <c r="D859" s="376"/>
      <c r="E859" s="372"/>
    </row>
    <row r="860" spans="1:15" x14ac:dyDescent="0.35">
      <c r="B860" s="22" t="s">
        <v>337</v>
      </c>
      <c r="C860" s="27">
        <v>6430463</v>
      </c>
      <c r="D860" s="27">
        <v>12285767.720000001</v>
      </c>
      <c r="E860" s="27">
        <v>9475522.2100000009</v>
      </c>
    </row>
    <row r="861" spans="1:15" x14ac:dyDescent="0.35">
      <c r="B861" s="276" t="s">
        <v>650</v>
      </c>
    </row>
    <row r="862" spans="1:15" x14ac:dyDescent="0.35"/>
    <row r="863" spans="1:15" x14ac:dyDescent="0.35"/>
    <row r="864" spans="1:15" x14ac:dyDescent="0.35">
      <c r="A864" s="69"/>
      <c r="B864" s="144" t="s">
        <v>510</v>
      </c>
      <c r="C864" s="69"/>
      <c r="D864" s="69"/>
      <c r="E864" s="69"/>
      <c r="F864" s="69"/>
      <c r="G864" s="69"/>
      <c r="H864" s="69"/>
      <c r="I864" s="69"/>
      <c r="J864" s="69"/>
      <c r="K864" s="69"/>
      <c r="L864" s="69"/>
      <c r="M864" s="69"/>
      <c r="N864" s="69"/>
      <c r="O864" s="69"/>
    </row>
    <row r="865" spans="1:15" x14ac:dyDescent="0.35">
      <c r="B865" s="12" t="s">
        <v>630</v>
      </c>
    </row>
    <row r="866" spans="1:15" x14ac:dyDescent="0.35"/>
    <row r="867" spans="1:15" ht="15" customHeight="1" x14ac:dyDescent="0.35">
      <c r="B867" s="368" t="s">
        <v>338</v>
      </c>
      <c r="C867" s="375">
        <v>2022</v>
      </c>
      <c r="D867" s="375">
        <v>2023</v>
      </c>
      <c r="E867" s="370">
        <v>2024</v>
      </c>
    </row>
    <row r="868" spans="1:15" ht="15" customHeight="1" x14ac:dyDescent="0.35">
      <c r="B868" s="369"/>
      <c r="C868" s="376"/>
      <c r="D868" s="376"/>
      <c r="E868" s="372"/>
    </row>
    <row r="869" spans="1:15" x14ac:dyDescent="0.35">
      <c r="B869" s="22" t="s">
        <v>341</v>
      </c>
      <c r="C869" s="27">
        <v>70.38</v>
      </c>
      <c r="D869" s="27">
        <v>82.998200041055711</v>
      </c>
      <c r="E869" s="27">
        <v>88.49</v>
      </c>
    </row>
    <row r="870" spans="1:15" x14ac:dyDescent="0.35">
      <c r="B870" s="22" t="s">
        <v>342</v>
      </c>
      <c r="C870" s="27">
        <v>74.400000000000006</v>
      </c>
      <c r="D870" s="27">
        <v>84.710259856484583</v>
      </c>
      <c r="E870" s="27">
        <v>90.9</v>
      </c>
    </row>
    <row r="871" spans="1:15" x14ac:dyDescent="0.35">
      <c r="B871" s="22" t="s">
        <v>343</v>
      </c>
      <c r="C871" s="27">
        <v>3315</v>
      </c>
      <c r="D871" s="27">
        <v>3545</v>
      </c>
      <c r="E871" s="27">
        <v>3575</v>
      </c>
    </row>
    <row r="872" spans="1:15" x14ac:dyDescent="0.35">
      <c r="B872" s="277" t="s">
        <v>649</v>
      </c>
    </row>
    <row r="873" spans="1:15" x14ac:dyDescent="0.35"/>
    <row r="874" spans="1:15" x14ac:dyDescent="0.35"/>
    <row r="875" spans="1:15" x14ac:dyDescent="0.35"/>
    <row r="876" spans="1:15" x14ac:dyDescent="0.35"/>
    <row r="877" spans="1:15" x14ac:dyDescent="0.35">
      <c r="B877" s="16" t="s">
        <v>344</v>
      </c>
    </row>
    <row r="878" spans="1:15" ht="9" customHeight="1" x14ac:dyDescent="0.35"/>
    <row r="879" spans="1:15" s="3" customFormat="1" ht="21.75" x14ac:dyDescent="0.4">
      <c r="A879" s="145"/>
      <c r="B879" s="148" t="s">
        <v>399</v>
      </c>
      <c r="C879" s="145"/>
      <c r="D879" s="145"/>
      <c r="E879" s="145"/>
      <c r="F879" s="145"/>
      <c r="G879" s="145"/>
      <c r="H879" s="145"/>
      <c r="I879" s="145"/>
      <c r="J879" s="145"/>
      <c r="K879" s="145"/>
      <c r="L879" s="145"/>
      <c r="M879" s="145"/>
      <c r="N879" s="145"/>
      <c r="O879" s="145"/>
    </row>
    <row r="880" spans="1:15" x14ac:dyDescent="0.35">
      <c r="A880" s="146"/>
      <c r="B880" s="147" t="s">
        <v>511</v>
      </c>
      <c r="C880" s="146"/>
      <c r="D880" s="146"/>
      <c r="E880" s="146"/>
      <c r="F880" s="146"/>
      <c r="G880" s="146"/>
      <c r="H880" s="146"/>
      <c r="I880" s="146"/>
      <c r="J880" s="146"/>
      <c r="K880" s="146"/>
      <c r="L880" s="146"/>
      <c r="M880" s="146"/>
      <c r="N880" s="146"/>
      <c r="O880" s="146"/>
    </row>
    <row r="881" spans="1:15" x14ac:dyDescent="0.35">
      <c r="B881" s="11" t="s">
        <v>621</v>
      </c>
    </row>
    <row r="882" spans="1:15" x14ac:dyDescent="0.35"/>
    <row r="883" spans="1:15" ht="15" customHeight="1" x14ac:dyDescent="0.35">
      <c r="B883" s="389" t="s">
        <v>178</v>
      </c>
      <c r="C883" s="391">
        <v>2022</v>
      </c>
      <c r="D883" s="391">
        <v>2023</v>
      </c>
      <c r="E883" s="394">
        <v>2024</v>
      </c>
      <c r="H883" s="60"/>
      <c r="I883" s="60"/>
      <c r="J883" s="60"/>
      <c r="K883" s="60"/>
      <c r="L883" s="60"/>
      <c r="M883" s="60"/>
    </row>
    <row r="884" spans="1:15" ht="15.75" customHeight="1" x14ac:dyDescent="0.35">
      <c r="B884" s="390"/>
      <c r="C884" s="392"/>
      <c r="D884" s="393"/>
      <c r="E884" s="395"/>
    </row>
    <row r="885" spans="1:15" x14ac:dyDescent="0.35">
      <c r="B885" s="19" t="s">
        <v>148</v>
      </c>
      <c r="C885" s="20">
        <v>35250</v>
      </c>
      <c r="D885" s="20">
        <v>39632.660000000003</v>
      </c>
      <c r="E885" s="21">
        <v>132168</v>
      </c>
      <c r="H885" s="61"/>
      <c r="I885" s="61"/>
      <c r="J885" s="61"/>
    </row>
    <row r="886" spans="1:15" x14ac:dyDescent="0.35">
      <c r="B886" s="22" t="s">
        <v>176</v>
      </c>
      <c r="C886" s="20">
        <v>385.66188105122819</v>
      </c>
      <c r="D886" s="20">
        <v>354.80538015999997</v>
      </c>
      <c r="E886" s="21">
        <v>202.501847</v>
      </c>
    </row>
    <row r="887" spans="1:15" x14ac:dyDescent="0.35">
      <c r="B887" s="22" t="s">
        <v>177</v>
      </c>
      <c r="C887" s="20">
        <v>385.66188105122819</v>
      </c>
      <c r="D887" s="20">
        <v>0</v>
      </c>
      <c r="E887" s="21">
        <v>0</v>
      </c>
    </row>
    <row r="888" spans="1:15" x14ac:dyDescent="0.35">
      <c r="B888" s="22" t="s">
        <v>150</v>
      </c>
      <c r="C888" s="23">
        <v>18050</v>
      </c>
      <c r="D888" s="23">
        <v>17742.34</v>
      </c>
      <c r="E888" s="24">
        <v>18833</v>
      </c>
    </row>
    <row r="889" spans="1:15" x14ac:dyDescent="0.35">
      <c r="B889" s="22" t="s">
        <v>329</v>
      </c>
      <c r="C889" s="65">
        <v>1</v>
      </c>
      <c r="D889" s="65">
        <v>1</v>
      </c>
      <c r="E889" s="66">
        <v>1</v>
      </c>
    </row>
    <row r="890" spans="1:15" x14ac:dyDescent="0.35">
      <c r="B890" s="278" t="s">
        <v>646</v>
      </c>
    </row>
    <row r="891" spans="1:15" x14ac:dyDescent="0.35">
      <c r="B891" s="12"/>
    </row>
    <row r="892" spans="1:15" x14ac:dyDescent="0.35"/>
    <row r="893" spans="1:15" x14ac:dyDescent="0.35">
      <c r="A893" s="149"/>
      <c r="B893" s="147" t="s">
        <v>512</v>
      </c>
      <c r="C893" s="149"/>
      <c r="D893" s="149"/>
      <c r="E893" s="149"/>
      <c r="F893" s="149"/>
      <c r="G893" s="149"/>
      <c r="H893" s="149"/>
      <c r="I893" s="149"/>
      <c r="J893" s="149"/>
      <c r="K893" s="149"/>
      <c r="L893" s="149"/>
      <c r="M893" s="149"/>
      <c r="N893" s="149"/>
      <c r="O893" s="149"/>
    </row>
    <row r="894" spans="1:15" x14ac:dyDescent="0.35">
      <c r="B894" s="11" t="s">
        <v>622</v>
      </c>
    </row>
    <row r="895" spans="1:15" x14ac:dyDescent="0.35"/>
    <row r="896" spans="1:15" ht="15" customHeight="1" x14ac:dyDescent="0.35">
      <c r="B896" s="389" t="s">
        <v>179</v>
      </c>
      <c r="C896" s="391">
        <v>2022</v>
      </c>
      <c r="D896" s="391">
        <v>2023</v>
      </c>
      <c r="E896" s="394">
        <v>2024</v>
      </c>
    </row>
    <row r="897" spans="2:5" ht="15" customHeight="1" x14ac:dyDescent="0.35">
      <c r="B897" s="390"/>
      <c r="C897" s="392"/>
      <c r="D897" s="393"/>
      <c r="E897" s="395"/>
    </row>
    <row r="898" spans="2:5" x14ac:dyDescent="0.35">
      <c r="B898" s="345" t="s">
        <v>148</v>
      </c>
      <c r="C898" s="345"/>
      <c r="D898" s="345"/>
      <c r="E898" s="345"/>
    </row>
    <row r="899" spans="2:5" x14ac:dyDescent="0.35">
      <c r="B899" s="19" t="s">
        <v>180</v>
      </c>
      <c r="C899" s="21">
        <v>24.848976999999998</v>
      </c>
      <c r="D899" s="21">
        <v>103.31860900000001</v>
      </c>
      <c r="E899" s="21">
        <v>29.465336999999998</v>
      </c>
    </row>
    <row r="900" spans="2:5" x14ac:dyDescent="0.35">
      <c r="B900" s="22" t="s">
        <v>181</v>
      </c>
      <c r="C900" s="21">
        <v>35127.707908000004</v>
      </c>
      <c r="D900" s="21">
        <v>30769.09506499999</v>
      </c>
      <c r="E900" s="21">
        <v>31732.039876000006</v>
      </c>
    </row>
    <row r="901" spans="2:5" x14ac:dyDescent="0.35">
      <c r="B901" s="22" t="s">
        <v>182</v>
      </c>
      <c r="C901" s="21">
        <v>29.687999999999999</v>
      </c>
      <c r="D901" s="21">
        <v>170.77747699999995</v>
      </c>
      <c r="E901" s="21">
        <v>123.377137</v>
      </c>
    </row>
    <row r="902" spans="2:5" x14ac:dyDescent="0.35">
      <c r="B902" s="22" t="s">
        <v>296</v>
      </c>
      <c r="C902" s="21">
        <v>0</v>
      </c>
      <c r="D902" s="21">
        <v>8513.1598109999995</v>
      </c>
      <c r="E902" s="21">
        <v>100250.41179999999</v>
      </c>
    </row>
    <row r="903" spans="2:5" x14ac:dyDescent="0.35">
      <c r="B903" s="22" t="s">
        <v>184</v>
      </c>
      <c r="C903" s="21">
        <v>67.421480000000003</v>
      </c>
      <c r="D903" s="21">
        <v>76.309799999999996</v>
      </c>
      <c r="E903" s="21">
        <v>32.446708000000001</v>
      </c>
    </row>
    <row r="904" spans="2:5" x14ac:dyDescent="0.35">
      <c r="B904" s="25" t="s">
        <v>194</v>
      </c>
      <c r="C904" s="26">
        <f>SUM(C899:C903)</f>
        <v>35249.666365000005</v>
      </c>
      <c r="D904" s="26">
        <f>SUM(D899:D903)</f>
        <v>39632.660761999992</v>
      </c>
      <c r="E904" s="26">
        <f>SUM(E899:E903)</f>
        <v>132167.740858</v>
      </c>
    </row>
    <row r="905" spans="2:5" x14ac:dyDescent="0.35">
      <c r="B905" s="345" t="s">
        <v>149</v>
      </c>
      <c r="C905" s="345"/>
      <c r="D905" s="345"/>
      <c r="E905" s="345"/>
    </row>
    <row r="906" spans="2:5" x14ac:dyDescent="0.35">
      <c r="B906" s="19" t="s">
        <v>186</v>
      </c>
      <c r="C906" s="20">
        <v>385.66188105122819</v>
      </c>
      <c r="D906" s="27">
        <v>354.80538015999997</v>
      </c>
      <c r="E906" s="28">
        <v>202.501847</v>
      </c>
    </row>
    <row r="907" spans="2:5" x14ac:dyDescent="0.35">
      <c r="B907" s="22" t="s">
        <v>185</v>
      </c>
      <c r="C907" s="20">
        <v>385</v>
      </c>
      <c r="D907" s="27">
        <v>0</v>
      </c>
      <c r="E907" s="28">
        <v>0</v>
      </c>
    </row>
    <row r="908" spans="2:5" x14ac:dyDescent="0.35">
      <c r="B908" s="25" t="s">
        <v>195</v>
      </c>
      <c r="C908" s="26">
        <f>C906</f>
        <v>385.66188105122819</v>
      </c>
      <c r="D908" s="26">
        <f t="shared" ref="D908:E908" si="58">D906</f>
        <v>354.80538015999997</v>
      </c>
      <c r="E908" s="26">
        <f t="shared" si="58"/>
        <v>202.501847</v>
      </c>
    </row>
    <row r="909" spans="2:5" x14ac:dyDescent="0.35">
      <c r="B909" s="25" t="s">
        <v>196</v>
      </c>
      <c r="C909" s="26">
        <f>C907</f>
        <v>385</v>
      </c>
      <c r="D909" s="26">
        <f t="shared" ref="D909:E909" si="59">D907</f>
        <v>0</v>
      </c>
      <c r="E909" s="26">
        <f t="shared" si="59"/>
        <v>0</v>
      </c>
    </row>
    <row r="910" spans="2:5" x14ac:dyDescent="0.35">
      <c r="B910" s="345" t="s">
        <v>150</v>
      </c>
      <c r="C910" s="345"/>
      <c r="D910" s="345"/>
      <c r="E910" s="345"/>
    </row>
    <row r="911" spans="2:5" x14ac:dyDescent="0.35">
      <c r="B911" s="29" t="s">
        <v>187</v>
      </c>
      <c r="C911" s="21">
        <v>0</v>
      </c>
      <c r="D911" s="21">
        <v>9568.6630109999915</v>
      </c>
      <c r="E911" s="21">
        <v>10907.888812000003</v>
      </c>
    </row>
    <row r="912" spans="2:5" x14ac:dyDescent="0.35">
      <c r="B912" s="30" t="s">
        <v>188</v>
      </c>
      <c r="C912" s="21">
        <v>0</v>
      </c>
      <c r="D912" s="21">
        <v>5118.6810329999998</v>
      </c>
      <c r="E912" s="21">
        <v>4785.8108329999995</v>
      </c>
    </row>
    <row r="913" spans="1:15" x14ac:dyDescent="0.35">
      <c r="B913" s="30" t="s">
        <v>190</v>
      </c>
      <c r="C913" s="21">
        <v>17861.008468999997</v>
      </c>
      <c r="D913" s="21">
        <v>2175.037960000001</v>
      </c>
      <c r="E913" s="21">
        <v>2568.5565749999978</v>
      </c>
    </row>
    <row r="914" spans="1:15" x14ac:dyDescent="0.35">
      <c r="B914" s="30" t="s">
        <v>191</v>
      </c>
      <c r="C914" s="21">
        <v>31.238862999999998</v>
      </c>
      <c r="D914" s="21">
        <v>706.3332039999998</v>
      </c>
      <c r="E914" s="21">
        <v>293.71842000000004</v>
      </c>
    </row>
    <row r="915" spans="1:15" x14ac:dyDescent="0.35">
      <c r="B915" s="30" t="s">
        <v>193</v>
      </c>
      <c r="C915" s="21">
        <v>158.111728</v>
      </c>
      <c r="D915" s="24">
        <v>173.62932600000002</v>
      </c>
      <c r="E915" s="24">
        <v>276.85941300000002</v>
      </c>
    </row>
    <row r="916" spans="1:15" x14ac:dyDescent="0.35">
      <c r="B916" s="31" t="s">
        <v>197</v>
      </c>
      <c r="C916" s="26">
        <f>SUM(C911:C915)</f>
        <v>18050.359059999995</v>
      </c>
      <c r="D916" s="26">
        <f>SUM(D911:D915)</f>
        <v>17742.344533999989</v>
      </c>
      <c r="E916" s="26">
        <f>SUM(E911:E915)</f>
        <v>18832.834052999999</v>
      </c>
    </row>
    <row r="917" spans="1:15" x14ac:dyDescent="0.35">
      <c r="B917" s="278" t="s">
        <v>646</v>
      </c>
      <c r="C917" s="14"/>
      <c r="D917" s="14"/>
      <c r="E917" s="14"/>
    </row>
    <row r="918" spans="1:15" x14ac:dyDescent="0.35">
      <c r="B918" s="12"/>
    </row>
    <row r="919" spans="1:15" x14ac:dyDescent="0.35"/>
    <row r="920" spans="1:15" x14ac:dyDescent="0.35">
      <c r="A920" s="149"/>
      <c r="B920" s="147" t="s">
        <v>345</v>
      </c>
      <c r="C920" s="149"/>
      <c r="D920" s="149"/>
      <c r="E920" s="149"/>
      <c r="F920" s="149"/>
      <c r="G920" s="149"/>
      <c r="H920" s="149"/>
      <c r="I920" s="149"/>
      <c r="J920" s="149"/>
      <c r="K920" s="149"/>
      <c r="L920" s="149"/>
      <c r="M920" s="149"/>
      <c r="N920" s="149"/>
      <c r="O920" s="149"/>
    </row>
    <row r="921" spans="1:15" x14ac:dyDescent="0.35">
      <c r="B921" s="11" t="s">
        <v>624</v>
      </c>
    </row>
    <row r="922" spans="1:15" x14ac:dyDescent="0.35"/>
    <row r="923" spans="1:15" ht="15" customHeight="1" x14ac:dyDescent="0.35">
      <c r="B923" s="389" t="s">
        <v>198</v>
      </c>
      <c r="C923" s="391">
        <v>2022</v>
      </c>
      <c r="D923" s="391">
        <v>2023</v>
      </c>
      <c r="E923" s="394">
        <v>2024</v>
      </c>
    </row>
    <row r="924" spans="1:15" ht="15" customHeight="1" x14ac:dyDescent="0.35">
      <c r="B924" s="390"/>
      <c r="C924" s="392"/>
      <c r="D924" s="393"/>
      <c r="E924" s="395"/>
    </row>
    <row r="925" spans="1:15" x14ac:dyDescent="0.35">
      <c r="B925" s="345" t="s">
        <v>148</v>
      </c>
      <c r="C925" s="345"/>
      <c r="D925" s="345"/>
      <c r="E925" s="345"/>
    </row>
    <row r="926" spans="1:15" x14ac:dyDescent="0.35">
      <c r="B926" s="19" t="s">
        <v>297</v>
      </c>
      <c r="C926" s="20">
        <v>32592.071281</v>
      </c>
      <c r="D926" s="27">
        <v>37666.274667000056</v>
      </c>
      <c r="E926" s="28">
        <v>129319.53631699995</v>
      </c>
    </row>
    <row r="927" spans="1:15" x14ac:dyDescent="0.35">
      <c r="B927" s="22" t="s">
        <v>298</v>
      </c>
      <c r="C927" s="20">
        <v>137.37242400000002</v>
      </c>
      <c r="D927" s="27">
        <v>141.2841079999998</v>
      </c>
      <c r="E927" s="28">
        <v>103.010684</v>
      </c>
    </row>
    <row r="928" spans="1:15" x14ac:dyDescent="0.35">
      <c r="B928" s="22" t="s">
        <v>199</v>
      </c>
      <c r="C928" s="20">
        <v>29.687999999999995</v>
      </c>
      <c r="D928" s="27">
        <v>170.77747699999995</v>
      </c>
      <c r="E928" s="28">
        <v>123.377137</v>
      </c>
    </row>
    <row r="929" spans="1:15" x14ac:dyDescent="0.35">
      <c r="B929" s="22" t="s">
        <v>299</v>
      </c>
      <c r="C929" s="20">
        <v>2490.5346599999998</v>
      </c>
      <c r="D929" s="27">
        <v>1654.3245099999997</v>
      </c>
      <c r="E929" s="28">
        <v>2621.8167200000003</v>
      </c>
    </row>
    <row r="930" spans="1:15" x14ac:dyDescent="0.35">
      <c r="B930" s="345" t="s">
        <v>149</v>
      </c>
      <c r="C930" s="345"/>
      <c r="D930" s="345"/>
      <c r="E930" s="345"/>
    </row>
    <row r="931" spans="1:15" x14ac:dyDescent="0.35">
      <c r="B931" s="19" t="s">
        <v>306</v>
      </c>
      <c r="C931" s="20">
        <v>385.66188105122819</v>
      </c>
      <c r="D931" s="27">
        <v>354.80538015999997</v>
      </c>
      <c r="E931" s="28">
        <v>202.501847</v>
      </c>
    </row>
    <row r="932" spans="1:15" x14ac:dyDescent="0.35">
      <c r="B932" s="19" t="s">
        <v>307</v>
      </c>
      <c r="C932" s="20">
        <v>385</v>
      </c>
      <c r="D932" s="27">
        <v>0</v>
      </c>
      <c r="E932" s="28">
        <v>0</v>
      </c>
    </row>
    <row r="933" spans="1:15" x14ac:dyDescent="0.35">
      <c r="B933" s="345" t="s">
        <v>150</v>
      </c>
      <c r="C933" s="345"/>
      <c r="D933" s="345"/>
      <c r="E933" s="345"/>
    </row>
    <row r="934" spans="1:15" x14ac:dyDescent="0.35">
      <c r="B934" s="19" t="s">
        <v>297</v>
      </c>
      <c r="C934" s="21">
        <v>16113.658916999999</v>
      </c>
      <c r="D934" s="21">
        <v>16208.68844199999</v>
      </c>
      <c r="E934" s="21">
        <v>17044.606458999991</v>
      </c>
    </row>
    <row r="935" spans="1:15" x14ac:dyDescent="0.35">
      <c r="B935" s="22" t="s">
        <v>298</v>
      </c>
      <c r="C935" s="21">
        <v>1791.0659480000002</v>
      </c>
      <c r="D935" s="21">
        <v>1516.5074119999999</v>
      </c>
      <c r="E935" s="21">
        <v>1774.8806039999995</v>
      </c>
    </row>
    <row r="936" spans="1:15" x14ac:dyDescent="0.35">
      <c r="B936" s="22" t="s">
        <v>199</v>
      </c>
      <c r="C936" s="21">
        <v>0</v>
      </c>
      <c r="D936" s="21">
        <v>0</v>
      </c>
      <c r="E936" s="21">
        <v>0</v>
      </c>
    </row>
    <row r="937" spans="1:15" x14ac:dyDescent="0.35">
      <c r="B937" s="22" t="s">
        <v>299</v>
      </c>
      <c r="C937" s="21">
        <v>145.63419500000001</v>
      </c>
      <c r="D937" s="21">
        <v>17.148680000000006</v>
      </c>
      <c r="E937" s="21">
        <v>13.346989999999998</v>
      </c>
    </row>
    <row r="938" spans="1:15" x14ac:dyDescent="0.35">
      <c r="B938" s="278" t="s">
        <v>646</v>
      </c>
      <c r="C938" s="14"/>
      <c r="D938" s="14"/>
      <c r="E938" s="14"/>
    </row>
    <row r="939" spans="1:15" x14ac:dyDescent="0.35"/>
    <row r="940" spans="1:15" x14ac:dyDescent="0.35"/>
    <row r="941" spans="1:15" x14ac:dyDescent="0.35">
      <c r="A941" s="149"/>
      <c r="B941" s="147" t="s">
        <v>513</v>
      </c>
      <c r="C941" s="149"/>
      <c r="D941" s="149"/>
      <c r="E941" s="149"/>
      <c r="F941" s="149"/>
      <c r="G941" s="149"/>
      <c r="H941" s="149"/>
      <c r="I941" s="149"/>
      <c r="J941" s="149"/>
      <c r="K941" s="149"/>
      <c r="L941" s="149"/>
      <c r="M941" s="149"/>
      <c r="N941" s="149"/>
      <c r="O941" s="149"/>
    </row>
    <row r="942" spans="1:15" x14ac:dyDescent="0.35">
      <c r="B942" s="11" t="s">
        <v>624</v>
      </c>
    </row>
    <row r="943" spans="1:15" x14ac:dyDescent="0.35"/>
    <row r="944" spans="1:15" ht="15" customHeight="1" x14ac:dyDescent="0.35">
      <c r="B944" s="389" t="s">
        <v>178</v>
      </c>
      <c r="C944" s="391">
        <v>2022</v>
      </c>
      <c r="D944" s="391">
        <v>2023</v>
      </c>
      <c r="E944" s="394">
        <v>2024</v>
      </c>
    </row>
    <row r="945" spans="1:15" ht="15" customHeight="1" x14ac:dyDescent="0.35">
      <c r="B945" s="390"/>
      <c r="C945" s="392"/>
      <c r="D945" s="393"/>
      <c r="E945" s="395"/>
    </row>
    <row r="946" spans="1:15" x14ac:dyDescent="0.35">
      <c r="B946" s="19" t="s">
        <v>148</v>
      </c>
      <c r="C946" s="32">
        <v>3368.6491500000002</v>
      </c>
      <c r="D946" s="27">
        <v>3070.5446629999983</v>
      </c>
      <c r="E946" s="28">
        <v>4543.7256139999981</v>
      </c>
    </row>
    <row r="947" spans="1:15" x14ac:dyDescent="0.35">
      <c r="B947" s="22" t="s">
        <v>176</v>
      </c>
      <c r="C947" s="20">
        <v>0</v>
      </c>
      <c r="D947" s="20">
        <v>0</v>
      </c>
      <c r="E947" s="20">
        <v>0</v>
      </c>
    </row>
    <row r="948" spans="1:15" x14ac:dyDescent="0.35">
      <c r="B948" s="22" t="s">
        <v>177</v>
      </c>
      <c r="C948" s="20">
        <v>0</v>
      </c>
      <c r="D948" s="20">
        <v>0</v>
      </c>
      <c r="E948" s="20">
        <v>0</v>
      </c>
    </row>
    <row r="949" spans="1:15" x14ac:dyDescent="0.35">
      <c r="B949" s="22" t="s">
        <v>300</v>
      </c>
      <c r="C949" s="20">
        <v>0</v>
      </c>
      <c r="D949" s="27">
        <v>174.95545200000007</v>
      </c>
      <c r="E949" s="28">
        <v>188.98231499999997</v>
      </c>
    </row>
    <row r="950" spans="1:15" x14ac:dyDescent="0.35">
      <c r="B950" s="22" t="s">
        <v>301</v>
      </c>
      <c r="C950" s="23">
        <v>3.1028889999999998</v>
      </c>
      <c r="D950" s="45">
        <v>71.341277999999988</v>
      </c>
      <c r="E950" s="46">
        <v>43.250664999999991</v>
      </c>
    </row>
    <row r="951" spans="1:15" x14ac:dyDescent="0.35">
      <c r="B951" s="278" t="s">
        <v>646</v>
      </c>
    </row>
    <row r="952" spans="1:15" x14ac:dyDescent="0.35"/>
    <row r="953" spans="1:15" x14ac:dyDescent="0.35"/>
    <row r="954" spans="1:15" x14ac:dyDescent="0.35">
      <c r="A954" s="149"/>
      <c r="B954" s="147" t="s">
        <v>530</v>
      </c>
      <c r="C954" s="149"/>
      <c r="D954" s="149"/>
      <c r="E954" s="149"/>
      <c r="F954" s="149"/>
      <c r="G954" s="149"/>
      <c r="H954" s="149"/>
      <c r="I954" s="149"/>
      <c r="J954" s="149"/>
      <c r="K954" s="149"/>
      <c r="L954" s="149"/>
      <c r="M954" s="149"/>
      <c r="N954" s="149"/>
      <c r="O954" s="149"/>
    </row>
    <row r="955" spans="1:15" x14ac:dyDescent="0.35">
      <c r="B955" s="11" t="s">
        <v>625</v>
      </c>
    </row>
    <row r="956" spans="1:15" x14ac:dyDescent="0.35"/>
    <row r="957" spans="1:15" ht="15" customHeight="1" x14ac:dyDescent="0.35">
      <c r="B957" s="389" t="s">
        <v>178</v>
      </c>
      <c r="C957" s="391">
        <v>2022</v>
      </c>
      <c r="D957" s="391">
        <v>2023</v>
      </c>
      <c r="E957" s="394">
        <v>2024</v>
      </c>
    </row>
    <row r="958" spans="1:15" ht="15" customHeight="1" x14ac:dyDescent="0.35">
      <c r="B958" s="390"/>
      <c r="C958" s="392"/>
      <c r="D958" s="393"/>
      <c r="E958" s="395"/>
    </row>
    <row r="959" spans="1:15" x14ac:dyDescent="0.35">
      <c r="B959" s="19" t="s">
        <v>148</v>
      </c>
      <c r="C959" s="114">
        <v>0</v>
      </c>
      <c r="D959" s="111">
        <v>1.7600039999999999</v>
      </c>
      <c r="E959" s="112">
        <v>1.3689E-2</v>
      </c>
    </row>
    <row r="960" spans="1:15" x14ac:dyDescent="0.35">
      <c r="B960" s="22" t="s">
        <v>176</v>
      </c>
      <c r="C960" s="110">
        <v>0</v>
      </c>
      <c r="D960" s="110">
        <v>0</v>
      </c>
      <c r="E960" s="110">
        <v>0</v>
      </c>
    </row>
    <row r="961" spans="1:15" x14ac:dyDescent="0.35">
      <c r="B961" s="22" t="s">
        <v>177</v>
      </c>
      <c r="C961" s="110">
        <v>0</v>
      </c>
      <c r="D961" s="110">
        <v>0</v>
      </c>
      <c r="E961" s="110">
        <v>0</v>
      </c>
    </row>
    <row r="962" spans="1:15" x14ac:dyDescent="0.35">
      <c r="B962" s="22" t="s">
        <v>300</v>
      </c>
      <c r="C962" s="110">
        <v>0</v>
      </c>
      <c r="D962" s="110">
        <v>0</v>
      </c>
      <c r="E962" s="110">
        <v>0</v>
      </c>
    </row>
    <row r="963" spans="1:15" x14ac:dyDescent="0.35">
      <c r="B963" s="22" t="s">
        <v>301</v>
      </c>
      <c r="C963" s="117">
        <v>0</v>
      </c>
      <c r="D963" s="117">
        <v>0</v>
      </c>
      <c r="E963" s="117">
        <v>0</v>
      </c>
    </row>
    <row r="964" spans="1:15" x14ac:dyDescent="0.35">
      <c r="B964" s="278" t="s">
        <v>646</v>
      </c>
    </row>
    <row r="965" spans="1:15" x14ac:dyDescent="0.35">
      <c r="B965" s="12"/>
    </row>
    <row r="966" spans="1:15" x14ac:dyDescent="0.35">
      <c r="B966" s="12"/>
    </row>
    <row r="967" spans="1:15" x14ac:dyDescent="0.35">
      <c r="A967" s="149"/>
      <c r="B967" s="147" t="s">
        <v>346</v>
      </c>
      <c r="C967" s="149"/>
      <c r="D967" s="149"/>
      <c r="E967" s="149"/>
      <c r="F967" s="149"/>
      <c r="G967" s="149"/>
      <c r="H967" s="149"/>
      <c r="I967" s="149"/>
      <c r="J967" s="149"/>
      <c r="K967" s="149"/>
      <c r="L967" s="149"/>
      <c r="M967" s="149"/>
      <c r="N967" s="149"/>
      <c r="O967" s="149"/>
    </row>
    <row r="968" spans="1:15" x14ac:dyDescent="0.35">
      <c r="B968" s="12" t="s">
        <v>626</v>
      </c>
    </row>
    <row r="969" spans="1:15" x14ac:dyDescent="0.35"/>
    <row r="970" spans="1:15" x14ac:dyDescent="0.35">
      <c r="B970" s="389" t="s">
        <v>233</v>
      </c>
      <c r="C970" s="396">
        <v>2022</v>
      </c>
      <c r="D970" s="396">
        <v>2023</v>
      </c>
      <c r="E970" s="391">
        <v>2024</v>
      </c>
    </row>
    <row r="971" spans="1:15" x14ac:dyDescent="0.35">
      <c r="B971" s="390"/>
      <c r="C971" s="397"/>
      <c r="D971" s="397"/>
      <c r="E971" s="393"/>
    </row>
    <row r="972" spans="1:15" x14ac:dyDescent="0.35">
      <c r="B972" s="19" t="s">
        <v>234</v>
      </c>
      <c r="C972" s="20">
        <v>19.36</v>
      </c>
      <c r="D972" s="20">
        <v>88.691680000000005</v>
      </c>
      <c r="E972" s="20">
        <v>145.63999999999999</v>
      </c>
    </row>
    <row r="973" spans="1:15" x14ac:dyDescent="0.35">
      <c r="B973" s="22" t="s">
        <v>235</v>
      </c>
      <c r="C973" s="20">
        <v>0</v>
      </c>
      <c r="D973" s="20">
        <v>0</v>
      </c>
      <c r="E973" s="20">
        <v>0</v>
      </c>
    </row>
    <row r="974" spans="1:15" x14ac:dyDescent="0.35">
      <c r="B974" s="22" t="s">
        <v>236</v>
      </c>
      <c r="C974" s="20">
        <v>15.64</v>
      </c>
      <c r="D974" s="20">
        <v>0</v>
      </c>
      <c r="E974" s="20">
        <v>0</v>
      </c>
    </row>
    <row r="975" spans="1:15" ht="16.5" customHeight="1" x14ac:dyDescent="0.35">
      <c r="B975" s="306" t="s">
        <v>648</v>
      </c>
      <c r="C975" s="306"/>
      <c r="D975" s="306"/>
      <c r="E975" s="306"/>
    </row>
    <row r="976" spans="1:15" x14ac:dyDescent="0.35">
      <c r="B976" s="360"/>
      <c r="C976" s="360"/>
      <c r="D976" s="360"/>
      <c r="E976" s="360"/>
    </row>
    <row r="977" spans="1:15" x14ac:dyDescent="0.35"/>
    <row r="978" spans="1:15" x14ac:dyDescent="0.35"/>
    <row r="979" spans="1:15" s="3" customFormat="1" ht="24" x14ac:dyDescent="0.45">
      <c r="A979" s="145"/>
      <c r="B979" s="151" t="s">
        <v>392</v>
      </c>
      <c r="C979" s="145"/>
      <c r="D979" s="145"/>
      <c r="E979" s="145"/>
      <c r="F979" s="145"/>
      <c r="G979" s="145"/>
      <c r="H979" s="145"/>
      <c r="I979" s="145"/>
      <c r="J979" s="145"/>
      <c r="K979" s="145"/>
      <c r="L979" s="145"/>
      <c r="M979" s="145"/>
      <c r="N979" s="145"/>
      <c r="O979" s="145"/>
    </row>
    <row r="980" spans="1:15" x14ac:dyDescent="0.35">
      <c r="A980" s="150"/>
      <c r="B980" s="147" t="s">
        <v>347</v>
      </c>
      <c r="C980" s="150"/>
      <c r="D980" s="150"/>
      <c r="E980" s="150"/>
      <c r="F980" s="150"/>
      <c r="G980" s="150"/>
      <c r="H980" s="150"/>
      <c r="I980" s="150"/>
      <c r="J980" s="150"/>
      <c r="K980" s="150"/>
      <c r="L980" s="150"/>
      <c r="M980" s="150"/>
      <c r="N980" s="150"/>
      <c r="O980" s="150"/>
    </row>
    <row r="981" spans="1:15" x14ac:dyDescent="0.35">
      <c r="B981" s="12" t="s">
        <v>638</v>
      </c>
    </row>
    <row r="982" spans="1:15" x14ac:dyDescent="0.35"/>
    <row r="983" spans="1:15" x14ac:dyDescent="0.35">
      <c r="B983" s="389" t="s">
        <v>348</v>
      </c>
      <c r="C983" s="396">
        <v>2022</v>
      </c>
      <c r="D983" s="396">
        <v>2023</v>
      </c>
      <c r="E983" s="391">
        <v>2024</v>
      </c>
    </row>
    <row r="984" spans="1:15" x14ac:dyDescent="0.35">
      <c r="B984" s="390"/>
      <c r="C984" s="397"/>
      <c r="D984" s="397"/>
      <c r="E984" s="393"/>
    </row>
    <row r="985" spans="1:15" x14ac:dyDescent="0.35">
      <c r="B985" s="412" t="s">
        <v>238</v>
      </c>
      <c r="C985" s="412"/>
      <c r="D985" s="412"/>
      <c r="E985" s="412"/>
    </row>
    <row r="986" spans="1:15" x14ac:dyDescent="0.35">
      <c r="B986" s="19" t="s">
        <v>247</v>
      </c>
      <c r="C986" s="20">
        <v>474671</v>
      </c>
      <c r="D986" s="27">
        <v>422464.44</v>
      </c>
      <c r="E986" s="20">
        <v>439620.85</v>
      </c>
    </row>
    <row r="987" spans="1:15" x14ac:dyDescent="0.35">
      <c r="B987" s="19" t="s">
        <v>248</v>
      </c>
      <c r="C987" s="20">
        <v>1077</v>
      </c>
      <c r="D987" s="27">
        <v>2099.9899999999998</v>
      </c>
      <c r="E987" s="20">
        <v>1182</v>
      </c>
    </row>
    <row r="988" spans="1:15" x14ac:dyDescent="0.35">
      <c r="B988" s="19" t="s">
        <v>250</v>
      </c>
      <c r="C988" s="20">
        <v>10648</v>
      </c>
      <c r="D988" s="27">
        <v>11477.72</v>
      </c>
      <c r="E988" s="20">
        <v>11005</v>
      </c>
    </row>
    <row r="989" spans="1:15" x14ac:dyDescent="0.35">
      <c r="B989" s="19" t="s">
        <v>253</v>
      </c>
      <c r="C989" s="20">
        <v>227.63082599999998</v>
      </c>
      <c r="D989" s="27">
        <v>320.54961600000001</v>
      </c>
      <c r="E989" s="20">
        <v>213.27759</v>
      </c>
    </row>
    <row r="990" spans="1:15" x14ac:dyDescent="0.35">
      <c r="B990" s="39" t="s">
        <v>264</v>
      </c>
      <c r="C990" s="40">
        <f>SUM(C986:C989)</f>
        <v>486623.63082600001</v>
      </c>
      <c r="D990" s="40">
        <f>SUM(D986:D989)</f>
        <v>436362.69961599994</v>
      </c>
      <c r="E990" s="40">
        <f>SUM(E986:E989)</f>
        <v>452021.12758999999</v>
      </c>
    </row>
    <row r="991" spans="1:15" x14ac:dyDescent="0.35">
      <c r="B991" s="19" t="s">
        <v>254</v>
      </c>
      <c r="C991" s="20">
        <v>21</v>
      </c>
      <c r="D991" s="27">
        <v>29.44</v>
      </c>
      <c r="E991" s="20">
        <v>3371</v>
      </c>
    </row>
    <row r="992" spans="1:15" x14ac:dyDescent="0.35">
      <c r="B992" s="39" t="s">
        <v>265</v>
      </c>
      <c r="C992" s="40">
        <f>C991</f>
        <v>21</v>
      </c>
      <c r="D992" s="40">
        <f t="shared" ref="D992:E992" si="60">D991</f>
        <v>29.44</v>
      </c>
      <c r="E992" s="40">
        <f t="shared" si="60"/>
        <v>3371</v>
      </c>
    </row>
    <row r="993" spans="2:5" x14ac:dyDescent="0.35">
      <c r="B993" s="39" t="s">
        <v>285</v>
      </c>
      <c r="C993" s="41">
        <v>0</v>
      </c>
      <c r="D993" s="41">
        <v>0</v>
      </c>
      <c r="E993" s="41">
        <v>0</v>
      </c>
    </row>
    <row r="994" spans="2:5" x14ac:dyDescent="0.35">
      <c r="B994" s="39" t="s">
        <v>286</v>
      </c>
      <c r="C994" s="41">
        <v>0</v>
      </c>
      <c r="D994" s="41">
        <v>0</v>
      </c>
      <c r="E994" s="41">
        <v>0</v>
      </c>
    </row>
    <row r="995" spans="2:5" x14ac:dyDescent="0.35">
      <c r="B995" s="39" t="s">
        <v>287</v>
      </c>
      <c r="C995" s="41">
        <f>IFERROR(C992/C996,0)</f>
        <v>4.315263884522042E-5</v>
      </c>
      <c r="D995" s="41">
        <f t="shared" ref="D995" si="61">IFERROR(D992/D996,0)</f>
        <v>6.746226003498943E-5</v>
      </c>
      <c r="E995" s="41">
        <f>IFERROR(E992/E996,0)</f>
        <v>7.4024116706624078E-3</v>
      </c>
    </row>
    <row r="996" spans="2:5" x14ac:dyDescent="0.35">
      <c r="B996" s="39" t="s">
        <v>266</v>
      </c>
      <c r="C996" s="40">
        <f>C990+C992</f>
        <v>486644.63082600001</v>
      </c>
      <c r="D996" s="40">
        <f>D990+D992</f>
        <v>436392.13961599994</v>
      </c>
      <c r="E996" s="40">
        <f>E990+E992</f>
        <v>455392.12758999999</v>
      </c>
    </row>
    <row r="997" spans="2:5" x14ac:dyDescent="0.35">
      <c r="B997" s="412" t="s">
        <v>259</v>
      </c>
      <c r="C997" s="412"/>
      <c r="D997" s="412"/>
      <c r="E997" s="412"/>
    </row>
    <row r="998" spans="2:5" x14ac:dyDescent="0.35">
      <c r="B998" s="19" t="s">
        <v>256</v>
      </c>
      <c r="C998" s="20">
        <v>32595</v>
      </c>
      <c r="D998" s="27">
        <v>0</v>
      </c>
      <c r="E998" s="20">
        <v>0</v>
      </c>
    </row>
    <row r="999" spans="2:5" x14ac:dyDescent="0.35">
      <c r="B999" s="19" t="s">
        <v>257</v>
      </c>
      <c r="C999" s="20">
        <v>0</v>
      </c>
      <c r="D999" s="27">
        <v>0</v>
      </c>
      <c r="E999" s="20">
        <v>0</v>
      </c>
    </row>
    <row r="1000" spans="2:5" x14ac:dyDescent="0.35">
      <c r="B1000" s="19" t="s">
        <v>258</v>
      </c>
      <c r="C1000" s="20">
        <v>0</v>
      </c>
      <c r="D1000" s="27">
        <v>33176.61</v>
      </c>
      <c r="E1000" s="20">
        <v>13418</v>
      </c>
    </row>
    <row r="1001" spans="2:5" x14ac:dyDescent="0.35">
      <c r="B1001" s="39" t="s">
        <v>261</v>
      </c>
      <c r="C1001" s="40">
        <f t="shared" ref="C1001:D1001" si="62">C999</f>
        <v>0</v>
      </c>
      <c r="D1001" s="40">
        <f t="shared" si="62"/>
        <v>0</v>
      </c>
      <c r="E1001" s="40">
        <f>E999</f>
        <v>0</v>
      </c>
    </row>
    <row r="1002" spans="2:5" x14ac:dyDescent="0.35">
      <c r="B1002" s="39" t="s">
        <v>262</v>
      </c>
      <c r="C1002" s="40">
        <f t="shared" ref="C1002:D1002" si="63">C1000</f>
        <v>0</v>
      </c>
      <c r="D1002" s="40">
        <f t="shared" si="63"/>
        <v>33176.61</v>
      </c>
      <c r="E1002" s="40">
        <f>E1000</f>
        <v>13418</v>
      </c>
    </row>
    <row r="1003" spans="2:5" x14ac:dyDescent="0.35">
      <c r="B1003" s="39" t="s">
        <v>288</v>
      </c>
      <c r="C1003" s="41">
        <f t="shared" ref="C1003:D1003" si="64">IFERROR(C1001/C1005,0)</f>
        <v>0</v>
      </c>
      <c r="D1003" s="41">
        <f t="shared" si="64"/>
        <v>0</v>
      </c>
      <c r="E1003" s="41">
        <f>IFERROR(E1001/E1005,0)</f>
        <v>0</v>
      </c>
    </row>
    <row r="1004" spans="2:5" x14ac:dyDescent="0.35">
      <c r="B1004" s="39" t="s">
        <v>289</v>
      </c>
      <c r="C1004" s="41">
        <f t="shared" ref="C1004" si="65">IFERROR(C1002/C1005,0)</f>
        <v>0</v>
      </c>
      <c r="D1004" s="41">
        <f t="shared" ref="D1004" si="66">IFERROR(D1002/D1005,0)</f>
        <v>1</v>
      </c>
      <c r="E1004" s="41">
        <f>IFERROR(E1002/E1005,0)</f>
        <v>1</v>
      </c>
    </row>
    <row r="1005" spans="2:5" x14ac:dyDescent="0.35">
      <c r="B1005" s="39" t="s">
        <v>263</v>
      </c>
      <c r="C1005" s="40">
        <f t="shared" ref="C1005:D1005" si="67">C1002+C1001</f>
        <v>0</v>
      </c>
      <c r="D1005" s="40">
        <f t="shared" si="67"/>
        <v>33176.61</v>
      </c>
      <c r="E1005" s="40">
        <f>E1002+E1001</f>
        <v>13418</v>
      </c>
    </row>
    <row r="1006" spans="2:5" x14ac:dyDescent="0.35">
      <c r="B1006" s="164" t="s">
        <v>260</v>
      </c>
      <c r="C1006" s="163">
        <f t="shared" ref="C1006" si="68">C1005+C996</f>
        <v>486644.63082600001</v>
      </c>
      <c r="D1006" s="163">
        <f t="shared" ref="D1006" si="69">D1005+D996</f>
        <v>469568.74961599993</v>
      </c>
      <c r="E1006" s="163">
        <f>E1005+E996</f>
        <v>468810.12758999999</v>
      </c>
    </row>
    <row r="1007" spans="2:5" x14ac:dyDescent="0.35">
      <c r="B1007" s="278" t="s">
        <v>647</v>
      </c>
    </row>
    <row r="1008" spans="2:5" x14ac:dyDescent="0.35"/>
    <row r="1009" spans="1:15" x14ac:dyDescent="0.35"/>
    <row r="1010" spans="1:15" x14ac:dyDescent="0.35">
      <c r="A1010" s="149"/>
      <c r="B1010" s="147" t="s">
        <v>349</v>
      </c>
      <c r="C1010" s="149"/>
      <c r="D1010" s="149"/>
      <c r="E1010" s="149"/>
      <c r="F1010" s="149"/>
      <c r="G1010" s="149"/>
      <c r="H1010" s="149"/>
      <c r="I1010" s="149"/>
      <c r="J1010" s="149"/>
      <c r="K1010" s="149"/>
      <c r="L1010" s="149"/>
      <c r="M1010" s="149"/>
      <c r="N1010" s="149"/>
      <c r="O1010" s="149"/>
    </row>
    <row r="1011" spans="1:15" x14ac:dyDescent="0.35">
      <c r="B1011" s="12" t="s">
        <v>628</v>
      </c>
    </row>
    <row r="1012" spans="1:15" x14ac:dyDescent="0.35"/>
    <row r="1013" spans="1:15" ht="15" customHeight="1" x14ac:dyDescent="0.35">
      <c r="B1013" s="389" t="s">
        <v>268</v>
      </c>
      <c r="C1013" s="396">
        <v>2022</v>
      </c>
      <c r="D1013" s="396">
        <v>2023</v>
      </c>
      <c r="E1013" s="391">
        <v>2024</v>
      </c>
    </row>
    <row r="1014" spans="1:15" ht="15" customHeight="1" x14ac:dyDescent="0.35">
      <c r="B1014" s="390"/>
      <c r="C1014" s="397"/>
      <c r="D1014" s="397"/>
      <c r="E1014" s="393"/>
    </row>
    <row r="1015" spans="1:15" x14ac:dyDescent="0.35">
      <c r="B1015" s="412" t="s">
        <v>269</v>
      </c>
      <c r="C1015" s="412"/>
      <c r="D1015" s="412"/>
      <c r="E1015" s="412"/>
    </row>
    <row r="1016" spans="1:15" x14ac:dyDescent="0.35">
      <c r="B1016" s="22" t="s">
        <v>270</v>
      </c>
      <c r="C1016" s="20">
        <v>9054.0451279999979</v>
      </c>
      <c r="D1016" s="27">
        <v>2668.0272</v>
      </c>
      <c r="E1016" s="20">
        <v>3727.1100000000006</v>
      </c>
    </row>
    <row r="1017" spans="1:15" x14ac:dyDescent="0.35">
      <c r="B1017" s="22" t="s">
        <v>271</v>
      </c>
      <c r="C1017" s="20">
        <v>0</v>
      </c>
      <c r="D1017" s="27">
        <v>0</v>
      </c>
      <c r="E1017" s="20">
        <v>0</v>
      </c>
    </row>
    <row r="1018" spans="1:15" x14ac:dyDescent="0.35">
      <c r="B1018" s="22" t="s">
        <v>272</v>
      </c>
      <c r="C1018" s="20">
        <v>0</v>
      </c>
      <c r="D1018" s="27">
        <v>0</v>
      </c>
      <c r="E1018" s="20">
        <v>0</v>
      </c>
    </row>
    <row r="1019" spans="1:15" x14ac:dyDescent="0.35">
      <c r="B1019" s="19" t="s">
        <v>273</v>
      </c>
      <c r="C1019" s="20">
        <v>0</v>
      </c>
      <c r="D1019" s="27">
        <v>0</v>
      </c>
      <c r="E1019" s="20">
        <v>0</v>
      </c>
    </row>
    <row r="1020" spans="1:15" x14ac:dyDescent="0.35">
      <c r="B1020" s="412" t="s">
        <v>275</v>
      </c>
      <c r="C1020" s="412"/>
      <c r="D1020" s="412"/>
      <c r="E1020" s="412"/>
    </row>
    <row r="1021" spans="1:15" x14ac:dyDescent="0.35">
      <c r="B1021" s="22" t="s">
        <v>276</v>
      </c>
      <c r="C1021" s="20">
        <v>9054.0451279999979</v>
      </c>
      <c r="D1021" s="27">
        <v>2668.0241599999999</v>
      </c>
      <c r="E1021" s="20">
        <v>3727.1100000000006</v>
      </c>
    </row>
    <row r="1022" spans="1:15" x14ac:dyDescent="0.35">
      <c r="B1022" s="22" t="s">
        <v>277</v>
      </c>
      <c r="C1022" s="20">
        <v>0</v>
      </c>
      <c r="D1022" s="27">
        <v>0</v>
      </c>
      <c r="E1022" s="20">
        <v>0</v>
      </c>
    </row>
    <row r="1023" spans="1:15" x14ac:dyDescent="0.35">
      <c r="B1023" s="22" t="s">
        <v>278</v>
      </c>
      <c r="C1023" s="20">
        <v>0</v>
      </c>
      <c r="D1023" s="27">
        <v>0</v>
      </c>
      <c r="E1023" s="20">
        <v>0</v>
      </c>
    </row>
    <row r="1024" spans="1:15" x14ac:dyDescent="0.35">
      <c r="B1024" s="22" t="s">
        <v>279</v>
      </c>
      <c r="C1024" s="20">
        <v>0</v>
      </c>
      <c r="D1024" s="27">
        <v>0</v>
      </c>
      <c r="E1024" s="20">
        <v>0</v>
      </c>
    </row>
    <row r="1025" spans="1:15" x14ac:dyDescent="0.35">
      <c r="B1025" s="412" t="s">
        <v>274</v>
      </c>
      <c r="C1025" s="412"/>
      <c r="D1025" s="412"/>
      <c r="E1025" s="412"/>
    </row>
    <row r="1026" spans="1:15" x14ac:dyDescent="0.35">
      <c r="B1026" s="22" t="s">
        <v>281</v>
      </c>
      <c r="C1026" s="27">
        <v>0</v>
      </c>
      <c r="D1026" s="27">
        <v>0</v>
      </c>
      <c r="E1026" s="27">
        <v>0</v>
      </c>
    </row>
    <row r="1027" spans="1:15" x14ac:dyDescent="0.35">
      <c r="B1027" s="22" t="s">
        <v>282</v>
      </c>
      <c r="C1027" s="27">
        <v>0</v>
      </c>
      <c r="D1027" s="27">
        <v>0</v>
      </c>
      <c r="E1027" s="27">
        <v>0</v>
      </c>
    </row>
    <row r="1028" spans="1:15" x14ac:dyDescent="0.35">
      <c r="B1028" s="22" t="s">
        <v>283</v>
      </c>
      <c r="C1028" s="27">
        <v>0</v>
      </c>
      <c r="D1028" s="27">
        <v>0</v>
      </c>
      <c r="E1028" s="27">
        <v>0</v>
      </c>
    </row>
    <row r="1029" spans="1:15" x14ac:dyDescent="0.35">
      <c r="B1029" s="22" t="s">
        <v>284</v>
      </c>
      <c r="C1029" s="27">
        <v>0</v>
      </c>
      <c r="D1029" s="27">
        <v>0</v>
      </c>
      <c r="E1029" s="27">
        <v>0</v>
      </c>
    </row>
    <row r="1030" spans="1:15" x14ac:dyDescent="0.35">
      <c r="B1030" s="307" t="s">
        <v>643</v>
      </c>
      <c r="C1030" s="307"/>
      <c r="D1030" s="307"/>
      <c r="E1030" s="307"/>
    </row>
    <row r="1031" spans="1:15" x14ac:dyDescent="0.35"/>
    <row r="1032" spans="1:15" x14ac:dyDescent="0.35"/>
    <row r="1033" spans="1:15" x14ac:dyDescent="0.35">
      <c r="A1033" s="149"/>
      <c r="B1033" s="147" t="s">
        <v>350</v>
      </c>
      <c r="C1033" s="149"/>
      <c r="D1033" s="149"/>
      <c r="E1033" s="149"/>
      <c r="F1033" s="149"/>
      <c r="G1033" s="149"/>
      <c r="H1033" s="149"/>
      <c r="I1033" s="149"/>
      <c r="J1033" s="149"/>
      <c r="K1033" s="149"/>
      <c r="L1033" s="149"/>
      <c r="M1033" s="149"/>
      <c r="N1033" s="149"/>
      <c r="O1033" s="149"/>
    </row>
    <row r="1034" spans="1:15" x14ac:dyDescent="0.35">
      <c r="B1034" s="12" t="s">
        <v>629</v>
      </c>
    </row>
    <row r="1035" spans="1:15" x14ac:dyDescent="0.35"/>
    <row r="1036" spans="1:15" ht="15" customHeight="1" x14ac:dyDescent="0.35">
      <c r="B1036" s="406" t="s">
        <v>351</v>
      </c>
      <c r="C1036" s="408">
        <v>2022</v>
      </c>
      <c r="D1036" s="408">
        <v>2023</v>
      </c>
      <c r="E1036" s="410">
        <v>2024</v>
      </c>
    </row>
    <row r="1037" spans="1:15" ht="15" customHeight="1" x14ac:dyDescent="0.35">
      <c r="B1037" s="407"/>
      <c r="C1037" s="409"/>
      <c r="D1037" s="409"/>
      <c r="E1037" s="411"/>
    </row>
    <row r="1038" spans="1:15" x14ac:dyDescent="0.35">
      <c r="B1038" s="22" t="s">
        <v>351</v>
      </c>
      <c r="C1038" s="27">
        <v>2650</v>
      </c>
      <c r="D1038" s="27">
        <v>65786.03</v>
      </c>
      <c r="E1038" s="27">
        <v>57904</v>
      </c>
    </row>
    <row r="1039" spans="1:15" x14ac:dyDescent="0.35">
      <c r="B1039" s="277" t="s">
        <v>367</v>
      </c>
    </row>
    <row r="1040" spans="1:15" x14ac:dyDescent="0.35"/>
    <row r="1041" spans="1:15" x14ac:dyDescent="0.35"/>
    <row r="1042" spans="1:15" x14ac:dyDescent="0.35"/>
    <row r="1043" spans="1:15" x14ac:dyDescent="0.35"/>
    <row r="1044" spans="1:15" ht="16.5" customHeight="1" x14ac:dyDescent="0.35">
      <c r="B1044" s="100" t="s">
        <v>352</v>
      </c>
      <c r="C1044" s="100"/>
      <c r="D1044" s="100"/>
      <c r="E1044" s="100"/>
      <c r="F1044" s="100"/>
      <c r="G1044" s="100"/>
      <c r="H1044" s="100"/>
      <c r="I1044" s="100"/>
      <c r="J1044" s="100"/>
      <c r="K1044" s="100"/>
      <c r="L1044" s="100"/>
      <c r="M1044" s="100"/>
      <c r="N1044" s="100"/>
      <c r="O1044" s="100"/>
    </row>
    <row r="1045" spans="1:15" ht="7.5" customHeight="1" x14ac:dyDescent="0.35"/>
    <row r="1046" spans="1:15" s="3" customFormat="1" ht="21.75" x14ac:dyDescent="0.4">
      <c r="A1046" s="101"/>
      <c r="B1046" s="102" t="s">
        <v>400</v>
      </c>
      <c r="C1046" s="101"/>
      <c r="D1046" s="101"/>
      <c r="E1046" s="101"/>
      <c r="F1046" s="101"/>
      <c r="G1046" s="101"/>
      <c r="H1046" s="101"/>
      <c r="I1046" s="101"/>
      <c r="J1046" s="101"/>
      <c r="K1046" s="101"/>
      <c r="L1046" s="101"/>
      <c r="M1046" s="101"/>
      <c r="N1046" s="101"/>
      <c r="O1046" s="101"/>
    </row>
    <row r="1047" spans="1:15" x14ac:dyDescent="0.35">
      <c r="A1047" s="103"/>
      <c r="B1047" s="104" t="s">
        <v>514</v>
      </c>
      <c r="C1047" s="103"/>
      <c r="D1047" s="103"/>
      <c r="E1047" s="103"/>
      <c r="F1047" s="103"/>
      <c r="G1047" s="103"/>
      <c r="H1047" s="103"/>
      <c r="I1047" s="103"/>
      <c r="J1047" s="103"/>
      <c r="K1047" s="103"/>
      <c r="L1047" s="103"/>
      <c r="M1047" s="103"/>
      <c r="N1047" s="103"/>
      <c r="O1047" s="103"/>
    </row>
    <row r="1048" spans="1:15" x14ac:dyDescent="0.35">
      <c r="B1048" s="11" t="s">
        <v>621</v>
      </c>
    </row>
    <row r="1049" spans="1:15" x14ac:dyDescent="0.35"/>
    <row r="1050" spans="1:15" ht="15" customHeight="1" x14ac:dyDescent="0.35">
      <c r="B1050" s="399" t="s">
        <v>178</v>
      </c>
      <c r="C1050" s="401">
        <v>2022</v>
      </c>
      <c r="D1050" s="401">
        <v>2023</v>
      </c>
      <c r="E1050" s="404">
        <v>2024</v>
      </c>
    </row>
    <row r="1051" spans="1:15" ht="15.75" customHeight="1" x14ac:dyDescent="0.35">
      <c r="B1051" s="400"/>
      <c r="C1051" s="402"/>
      <c r="D1051" s="403"/>
      <c r="E1051" s="405"/>
    </row>
    <row r="1052" spans="1:15" x14ac:dyDescent="0.35">
      <c r="B1052" s="19" t="s">
        <v>148</v>
      </c>
      <c r="C1052" s="20">
        <v>17905</v>
      </c>
      <c r="D1052" s="20">
        <v>16037.53</v>
      </c>
      <c r="E1052" s="21">
        <v>12830</v>
      </c>
    </row>
    <row r="1053" spans="1:15" x14ac:dyDescent="0.35">
      <c r="B1053" s="22" t="s">
        <v>176</v>
      </c>
      <c r="C1053" s="20">
        <v>617.89300497399972</v>
      </c>
      <c r="D1053" s="20">
        <v>745.95443999999998</v>
      </c>
      <c r="E1053" s="21">
        <v>1107.847518</v>
      </c>
    </row>
    <row r="1054" spans="1:15" x14ac:dyDescent="0.35">
      <c r="B1054" s="22" t="s">
        <v>177</v>
      </c>
      <c r="C1054" s="20">
        <v>393</v>
      </c>
      <c r="D1054" s="20">
        <v>0</v>
      </c>
      <c r="E1054" s="21">
        <v>0</v>
      </c>
    </row>
    <row r="1055" spans="1:15" x14ac:dyDescent="0.35">
      <c r="B1055" s="22" t="s">
        <v>150</v>
      </c>
      <c r="C1055" s="23">
        <v>3946</v>
      </c>
      <c r="D1055" s="23">
        <v>6009.41</v>
      </c>
      <c r="E1055" s="24">
        <v>5980</v>
      </c>
    </row>
    <row r="1056" spans="1:15" x14ac:dyDescent="0.35">
      <c r="B1056" s="22" t="s">
        <v>329</v>
      </c>
      <c r="C1056" s="65">
        <v>1</v>
      </c>
      <c r="D1056" s="65">
        <v>1</v>
      </c>
      <c r="E1056" s="66">
        <v>1</v>
      </c>
    </row>
    <row r="1057" spans="1:15" x14ac:dyDescent="0.35">
      <c r="B1057" s="278" t="s">
        <v>646</v>
      </c>
    </row>
    <row r="1058" spans="1:15" x14ac:dyDescent="0.35">
      <c r="B1058" s="12"/>
    </row>
    <row r="1059" spans="1:15" x14ac:dyDescent="0.35"/>
    <row r="1060" spans="1:15" x14ac:dyDescent="0.35">
      <c r="A1060" s="103"/>
      <c r="B1060" s="104" t="s">
        <v>515</v>
      </c>
      <c r="C1060" s="103"/>
      <c r="D1060" s="103"/>
      <c r="E1060" s="103"/>
      <c r="F1060" s="103"/>
      <c r="G1060" s="103"/>
      <c r="H1060" s="103"/>
      <c r="I1060" s="103"/>
      <c r="J1060" s="103"/>
      <c r="K1060" s="103"/>
      <c r="L1060" s="103"/>
      <c r="M1060" s="103"/>
      <c r="N1060" s="103"/>
      <c r="O1060" s="103"/>
    </row>
    <row r="1061" spans="1:15" x14ac:dyDescent="0.35">
      <c r="B1061" s="11" t="s">
        <v>622</v>
      </c>
    </row>
    <row r="1062" spans="1:15" x14ac:dyDescent="0.35"/>
    <row r="1063" spans="1:15" ht="15" customHeight="1" x14ac:dyDescent="0.35">
      <c r="B1063" s="399" t="s">
        <v>179</v>
      </c>
      <c r="C1063" s="401">
        <v>2022</v>
      </c>
      <c r="D1063" s="401">
        <v>2023</v>
      </c>
      <c r="E1063" s="404">
        <v>2024</v>
      </c>
    </row>
    <row r="1064" spans="1:15" ht="15" customHeight="1" x14ac:dyDescent="0.35">
      <c r="B1064" s="400"/>
      <c r="C1064" s="402"/>
      <c r="D1064" s="403"/>
      <c r="E1064" s="405"/>
    </row>
    <row r="1065" spans="1:15" x14ac:dyDescent="0.35">
      <c r="B1065" s="345" t="s">
        <v>148</v>
      </c>
      <c r="C1065" s="345"/>
      <c r="D1065" s="345"/>
      <c r="E1065" s="345"/>
    </row>
    <row r="1066" spans="1:15" x14ac:dyDescent="0.35">
      <c r="B1066" s="19" t="s">
        <v>180</v>
      </c>
      <c r="C1066" s="21">
        <v>180.67940700000003</v>
      </c>
      <c r="D1066" s="21">
        <v>225.62576600000003</v>
      </c>
      <c r="E1066" s="21">
        <v>134.32815899999989</v>
      </c>
    </row>
    <row r="1067" spans="1:15" x14ac:dyDescent="0.35">
      <c r="B1067" s="22" t="s">
        <v>181</v>
      </c>
      <c r="C1067" s="21">
        <v>16741.981706999999</v>
      </c>
      <c r="D1067" s="21">
        <v>12813.538627000005</v>
      </c>
      <c r="E1067" s="21">
        <v>11786.862635000007</v>
      </c>
    </row>
    <row r="1068" spans="1:15" x14ac:dyDescent="0.35">
      <c r="B1068" s="22" t="s">
        <v>182</v>
      </c>
      <c r="C1068" s="21">
        <v>54.158000000000001</v>
      </c>
      <c r="D1068" s="21">
        <v>70.823999999999998</v>
      </c>
      <c r="E1068" s="21">
        <v>0</v>
      </c>
    </row>
    <row r="1069" spans="1:15" x14ac:dyDescent="0.35">
      <c r="B1069" s="22" t="s">
        <v>374</v>
      </c>
      <c r="C1069" s="21">
        <v>0</v>
      </c>
      <c r="D1069" s="21">
        <v>1679.6683800000001</v>
      </c>
      <c r="E1069" s="21">
        <v>0</v>
      </c>
    </row>
    <row r="1070" spans="1:15" x14ac:dyDescent="0.35">
      <c r="B1070" s="22" t="s">
        <v>183</v>
      </c>
      <c r="C1070" s="21">
        <v>825.14531999999997</v>
      </c>
      <c r="D1070" s="21">
        <v>1170.734813</v>
      </c>
      <c r="E1070" s="21">
        <v>826.45256399999994</v>
      </c>
    </row>
    <row r="1071" spans="1:15" x14ac:dyDescent="0.35">
      <c r="B1071" s="22" t="s">
        <v>184</v>
      </c>
      <c r="C1071" s="21">
        <v>102.53376</v>
      </c>
      <c r="D1071" s="21">
        <v>77.135324000000026</v>
      </c>
      <c r="E1071" s="21">
        <v>82.386276000000009</v>
      </c>
    </row>
    <row r="1072" spans="1:15" x14ac:dyDescent="0.35">
      <c r="B1072" s="25" t="s">
        <v>194</v>
      </c>
      <c r="C1072" s="26">
        <f>SUM(C1066:C1071)</f>
        <v>17904.498193999996</v>
      </c>
      <c r="D1072" s="26">
        <f>SUM(D1066:D1071)</f>
        <v>16037.526910000006</v>
      </c>
      <c r="E1072" s="26">
        <f>SUM(E1066:E1071)</f>
        <v>12830.029634000006</v>
      </c>
    </row>
    <row r="1073" spans="2:5" x14ac:dyDescent="0.35">
      <c r="B1073" s="345" t="s">
        <v>149</v>
      </c>
      <c r="C1073" s="345"/>
      <c r="D1073" s="345"/>
      <c r="E1073" s="345"/>
    </row>
    <row r="1074" spans="2:5" x14ac:dyDescent="0.35">
      <c r="B1074" s="19" t="s">
        <v>186</v>
      </c>
      <c r="C1074" s="20">
        <v>617.89300497399972</v>
      </c>
      <c r="D1074" s="27">
        <v>745.95443999999998</v>
      </c>
      <c r="E1074" s="28">
        <v>1107.847518</v>
      </c>
    </row>
    <row r="1075" spans="2:5" x14ac:dyDescent="0.35">
      <c r="B1075" s="22" t="s">
        <v>185</v>
      </c>
      <c r="C1075" s="20">
        <v>393</v>
      </c>
      <c r="D1075" s="27">
        <v>0</v>
      </c>
      <c r="E1075" s="28">
        <v>0</v>
      </c>
    </row>
    <row r="1076" spans="2:5" x14ac:dyDescent="0.35">
      <c r="B1076" s="25" t="s">
        <v>195</v>
      </c>
      <c r="C1076" s="26">
        <f>C1074</f>
        <v>617.89300497399972</v>
      </c>
      <c r="D1076" s="26">
        <f t="shared" ref="D1076:E1076" si="70">D1074</f>
        <v>745.95443999999998</v>
      </c>
      <c r="E1076" s="26">
        <f t="shared" si="70"/>
        <v>1107.847518</v>
      </c>
    </row>
    <row r="1077" spans="2:5" x14ac:dyDescent="0.35">
      <c r="B1077" s="25" t="s">
        <v>196</v>
      </c>
      <c r="C1077" s="26">
        <f>C1075</f>
        <v>393</v>
      </c>
      <c r="D1077" s="26">
        <f t="shared" ref="D1077:E1077" si="71">D1075</f>
        <v>0</v>
      </c>
      <c r="E1077" s="26">
        <f t="shared" si="71"/>
        <v>0</v>
      </c>
    </row>
    <row r="1078" spans="2:5" x14ac:dyDescent="0.35">
      <c r="B1078" s="345" t="s">
        <v>150</v>
      </c>
      <c r="C1078" s="345"/>
      <c r="D1078" s="345"/>
      <c r="E1078" s="345"/>
    </row>
    <row r="1079" spans="2:5" x14ac:dyDescent="0.35">
      <c r="B1079" s="29" t="s">
        <v>187</v>
      </c>
      <c r="C1079" s="21">
        <v>0</v>
      </c>
      <c r="D1079" s="21">
        <v>4611.3447249999972</v>
      </c>
      <c r="E1079" s="21">
        <v>5183.2189559999933</v>
      </c>
    </row>
    <row r="1080" spans="2:5" x14ac:dyDescent="0.35">
      <c r="B1080" s="30" t="s">
        <v>188</v>
      </c>
      <c r="C1080" s="21">
        <v>6.5596050000000004</v>
      </c>
      <c r="D1080" s="21">
        <v>11.245787999999999</v>
      </c>
      <c r="E1080" s="21">
        <v>5.4929280000000009</v>
      </c>
    </row>
    <row r="1081" spans="2:5" x14ac:dyDescent="0.35">
      <c r="B1081" s="30" t="s">
        <v>189</v>
      </c>
      <c r="C1081" s="21">
        <v>0</v>
      </c>
      <c r="D1081" s="21">
        <v>0.21937299999999998</v>
      </c>
      <c r="E1081" s="21">
        <v>186.53891999999993</v>
      </c>
    </row>
    <row r="1082" spans="2:5" x14ac:dyDescent="0.35">
      <c r="B1082" s="30" t="s">
        <v>190</v>
      </c>
      <c r="C1082" s="21">
        <v>553.91004600000008</v>
      </c>
      <c r="D1082" s="21">
        <v>645.88123099999996</v>
      </c>
      <c r="E1082" s="21">
        <v>249.910867</v>
      </c>
    </row>
    <row r="1083" spans="2:5" x14ac:dyDescent="0.35">
      <c r="B1083" s="30" t="s">
        <v>191</v>
      </c>
      <c r="C1083" s="21">
        <v>439.916045</v>
      </c>
      <c r="D1083" s="21">
        <v>537.29630199999986</v>
      </c>
      <c r="E1083" s="21">
        <v>276.08126600000003</v>
      </c>
    </row>
    <row r="1084" spans="2:5" x14ac:dyDescent="0.35">
      <c r="B1084" s="30" t="s">
        <v>192</v>
      </c>
      <c r="C1084" s="21">
        <v>2920.9802650000001</v>
      </c>
      <c r="D1084" s="24">
        <v>174.93492700000002</v>
      </c>
      <c r="E1084" s="24">
        <v>31.123565000000003</v>
      </c>
    </row>
    <row r="1085" spans="2:5" x14ac:dyDescent="0.35">
      <c r="B1085" s="30" t="s">
        <v>193</v>
      </c>
      <c r="C1085" s="21">
        <v>24.756719999999998</v>
      </c>
      <c r="D1085" s="24">
        <v>28.486374999999999</v>
      </c>
      <c r="E1085" s="24">
        <v>47.414824999999993</v>
      </c>
    </row>
    <row r="1086" spans="2:5" x14ac:dyDescent="0.35">
      <c r="B1086" s="31" t="s">
        <v>197</v>
      </c>
      <c r="C1086" s="26">
        <f>SUM(C1079:C1085)</f>
        <v>3946.1226810000003</v>
      </c>
      <c r="D1086" s="26">
        <f t="shared" ref="D1086" si="72">SUM(D1079:D1085)</f>
        <v>6009.408720999998</v>
      </c>
      <c r="E1086" s="26">
        <f t="shared" ref="E1086" si="73">SUM(E1079:E1085)</f>
        <v>5979.7813269999924</v>
      </c>
    </row>
    <row r="1087" spans="2:5" x14ac:dyDescent="0.35">
      <c r="B1087" s="278" t="s">
        <v>646</v>
      </c>
      <c r="C1087" s="14"/>
      <c r="D1087" s="14"/>
      <c r="E1087" s="14"/>
    </row>
    <row r="1088" spans="2:5" x14ac:dyDescent="0.35">
      <c r="B1088" s="12"/>
    </row>
    <row r="1089" spans="1:15" x14ac:dyDescent="0.35"/>
    <row r="1090" spans="1:15" x14ac:dyDescent="0.35">
      <c r="A1090" s="103"/>
      <c r="B1090" s="104" t="s">
        <v>516</v>
      </c>
      <c r="C1090" s="103"/>
      <c r="D1090" s="103"/>
      <c r="E1090" s="103"/>
      <c r="F1090" s="103"/>
      <c r="G1090" s="103"/>
      <c r="H1090" s="103"/>
      <c r="I1090" s="103"/>
      <c r="J1090" s="103"/>
      <c r="K1090" s="103"/>
      <c r="L1090" s="103"/>
      <c r="M1090" s="103"/>
      <c r="N1090" s="103"/>
      <c r="O1090" s="103"/>
    </row>
    <row r="1091" spans="1:15" x14ac:dyDescent="0.35">
      <c r="B1091" s="11" t="s">
        <v>624</v>
      </c>
    </row>
    <row r="1092" spans="1:15" x14ac:dyDescent="0.35"/>
    <row r="1093" spans="1:15" ht="15" customHeight="1" x14ac:dyDescent="0.35">
      <c r="B1093" s="399" t="s">
        <v>198</v>
      </c>
      <c r="C1093" s="401">
        <v>2022</v>
      </c>
      <c r="D1093" s="401">
        <v>2023</v>
      </c>
      <c r="E1093" s="404">
        <v>2024</v>
      </c>
    </row>
    <row r="1094" spans="1:15" ht="15" customHeight="1" x14ac:dyDescent="0.35">
      <c r="B1094" s="400"/>
      <c r="C1094" s="402"/>
      <c r="D1094" s="403"/>
      <c r="E1094" s="405"/>
    </row>
    <row r="1095" spans="1:15" x14ac:dyDescent="0.35">
      <c r="B1095" s="345" t="s">
        <v>148</v>
      </c>
      <c r="C1095" s="345"/>
      <c r="D1095" s="345"/>
      <c r="E1095" s="345"/>
    </row>
    <row r="1096" spans="1:15" x14ac:dyDescent="0.35">
      <c r="B1096" s="19" t="s">
        <v>297</v>
      </c>
      <c r="C1096" s="20">
        <v>17516.239543</v>
      </c>
      <c r="D1096" s="27">
        <v>15686.041642</v>
      </c>
      <c r="E1096" s="28">
        <v>12557.343842000013</v>
      </c>
    </row>
    <row r="1097" spans="1:15" x14ac:dyDescent="0.35">
      <c r="B1097" s="22" t="s">
        <v>298</v>
      </c>
      <c r="C1097" s="20">
        <v>130.37421599999999</v>
      </c>
      <c r="D1097" s="27">
        <v>101.54034800000008</v>
      </c>
      <c r="E1097" s="28">
        <v>106.80639200000005</v>
      </c>
    </row>
    <row r="1098" spans="1:15" x14ac:dyDescent="0.35">
      <c r="B1098" s="22" t="s">
        <v>199</v>
      </c>
      <c r="C1098" s="20">
        <v>54.158000000000001</v>
      </c>
      <c r="D1098" s="27">
        <v>70.823999999999998</v>
      </c>
      <c r="E1098" s="28">
        <v>0</v>
      </c>
    </row>
    <row r="1099" spans="1:15" x14ac:dyDescent="0.35">
      <c r="B1099" s="22" t="s">
        <v>299</v>
      </c>
      <c r="C1099" s="20">
        <v>203.72643499999998</v>
      </c>
      <c r="D1099" s="27">
        <v>179.12092000000013</v>
      </c>
      <c r="E1099" s="28">
        <v>165.87940000000015</v>
      </c>
    </row>
    <row r="1100" spans="1:15" x14ac:dyDescent="0.35">
      <c r="B1100" s="345" t="s">
        <v>149</v>
      </c>
      <c r="C1100" s="345"/>
      <c r="D1100" s="345"/>
      <c r="E1100" s="345"/>
    </row>
    <row r="1101" spans="1:15" x14ac:dyDescent="0.35">
      <c r="B1101" s="19" t="s">
        <v>306</v>
      </c>
      <c r="C1101" s="20">
        <v>617.89300497399972</v>
      </c>
      <c r="D1101" s="27">
        <v>745.95443999999998</v>
      </c>
      <c r="E1101" s="28">
        <v>1107.847518</v>
      </c>
    </row>
    <row r="1102" spans="1:15" x14ac:dyDescent="0.35">
      <c r="B1102" s="19" t="s">
        <v>307</v>
      </c>
      <c r="C1102" s="20">
        <v>393</v>
      </c>
      <c r="D1102" s="27">
        <v>0</v>
      </c>
      <c r="E1102" s="28">
        <v>0</v>
      </c>
    </row>
    <row r="1103" spans="1:15" x14ac:dyDescent="0.35">
      <c r="B1103" s="345" t="s">
        <v>150</v>
      </c>
      <c r="C1103" s="345"/>
      <c r="D1103" s="345"/>
      <c r="E1103" s="345"/>
    </row>
    <row r="1104" spans="1:15" x14ac:dyDescent="0.35">
      <c r="B1104" s="19" t="s">
        <v>297</v>
      </c>
      <c r="C1104" s="21">
        <v>3450.6336919999999</v>
      </c>
      <c r="D1104" s="21">
        <v>5428.3107779999982</v>
      </c>
      <c r="E1104" s="21">
        <v>5824.9717959999944</v>
      </c>
    </row>
    <row r="1105" spans="1:15" x14ac:dyDescent="0.35">
      <c r="B1105" s="22" t="s">
        <v>298</v>
      </c>
      <c r="C1105" s="21">
        <v>447.41348399999998</v>
      </c>
      <c r="D1105" s="21">
        <v>570.23850799999957</v>
      </c>
      <c r="E1105" s="21">
        <v>146.55345600000007</v>
      </c>
    </row>
    <row r="1106" spans="1:15" x14ac:dyDescent="0.35">
      <c r="B1106" s="22" t="s">
        <v>199</v>
      </c>
      <c r="C1106" s="21">
        <v>0</v>
      </c>
      <c r="D1106" s="21">
        <v>0</v>
      </c>
      <c r="E1106" s="21">
        <v>0</v>
      </c>
    </row>
    <row r="1107" spans="1:15" x14ac:dyDescent="0.35">
      <c r="B1107" s="22" t="s">
        <v>299</v>
      </c>
      <c r="C1107" s="21">
        <v>48.075505</v>
      </c>
      <c r="D1107" s="21">
        <v>10.859434999999998</v>
      </c>
      <c r="E1107" s="21">
        <v>8.2560749999999992</v>
      </c>
    </row>
    <row r="1108" spans="1:15" x14ac:dyDescent="0.35">
      <c r="B1108" s="278" t="s">
        <v>646</v>
      </c>
      <c r="C1108" s="14"/>
      <c r="D1108" s="14"/>
      <c r="E1108" s="14"/>
    </row>
    <row r="1109" spans="1:15" x14ac:dyDescent="0.35"/>
    <row r="1110" spans="1:15" x14ac:dyDescent="0.35"/>
    <row r="1111" spans="1:15" x14ac:dyDescent="0.35">
      <c r="A1111" s="103"/>
      <c r="B1111" s="104" t="s">
        <v>517</v>
      </c>
      <c r="C1111" s="103"/>
      <c r="D1111" s="103"/>
      <c r="E1111" s="103"/>
      <c r="F1111" s="103"/>
      <c r="G1111" s="103"/>
      <c r="H1111" s="103"/>
      <c r="I1111" s="103"/>
      <c r="J1111" s="103"/>
      <c r="K1111" s="103"/>
      <c r="L1111" s="103"/>
      <c r="M1111" s="103"/>
      <c r="N1111" s="103"/>
      <c r="O1111" s="103"/>
    </row>
    <row r="1112" spans="1:15" x14ac:dyDescent="0.35">
      <c r="B1112" s="11" t="s">
        <v>624</v>
      </c>
    </row>
    <row r="1113" spans="1:15" x14ac:dyDescent="0.35"/>
    <row r="1114" spans="1:15" ht="15" customHeight="1" x14ac:dyDescent="0.35">
      <c r="B1114" s="399" t="s">
        <v>178</v>
      </c>
      <c r="C1114" s="401">
        <v>2022</v>
      </c>
      <c r="D1114" s="401">
        <v>2023</v>
      </c>
      <c r="E1114" s="404">
        <v>2024</v>
      </c>
    </row>
    <row r="1115" spans="1:15" ht="15" customHeight="1" x14ac:dyDescent="0.35">
      <c r="B1115" s="400"/>
      <c r="C1115" s="402"/>
      <c r="D1115" s="403"/>
      <c r="E1115" s="405"/>
    </row>
    <row r="1116" spans="1:15" x14ac:dyDescent="0.35">
      <c r="B1116" s="19" t="s">
        <v>148</v>
      </c>
      <c r="C1116" s="27">
        <v>1451.3375910000002</v>
      </c>
      <c r="D1116" s="27">
        <v>1297.962708</v>
      </c>
      <c r="E1116" s="32">
        <v>1701.2480079999998</v>
      </c>
    </row>
    <row r="1117" spans="1:15" x14ac:dyDescent="0.35">
      <c r="B1117" s="22" t="s">
        <v>176</v>
      </c>
      <c r="C1117" s="20">
        <v>0</v>
      </c>
      <c r="D1117" s="20">
        <v>0</v>
      </c>
      <c r="E1117" s="20">
        <v>0</v>
      </c>
    </row>
    <row r="1118" spans="1:15" x14ac:dyDescent="0.35">
      <c r="B1118" s="22" t="s">
        <v>177</v>
      </c>
      <c r="C1118" s="20">
        <v>0</v>
      </c>
      <c r="D1118" s="20">
        <v>0</v>
      </c>
      <c r="E1118" s="20">
        <v>0</v>
      </c>
    </row>
    <row r="1119" spans="1:15" x14ac:dyDescent="0.35">
      <c r="B1119" s="22" t="s">
        <v>300</v>
      </c>
      <c r="C1119" s="27">
        <v>290.13547</v>
      </c>
      <c r="D1119" s="27">
        <v>85.761252000000027</v>
      </c>
      <c r="E1119" s="20">
        <v>48.618939000000012</v>
      </c>
    </row>
    <row r="1120" spans="1:15" x14ac:dyDescent="0.35">
      <c r="B1120" s="22" t="s">
        <v>301</v>
      </c>
      <c r="C1120" s="45">
        <v>43.695925000000003</v>
      </c>
      <c r="D1120" s="45">
        <v>54.268245</v>
      </c>
      <c r="E1120" s="23">
        <v>39.226449999999993</v>
      </c>
    </row>
    <row r="1121" spans="1:15" x14ac:dyDescent="0.35">
      <c r="B1121" s="278" t="s">
        <v>646</v>
      </c>
    </row>
    <row r="1122" spans="1:15" x14ac:dyDescent="0.35"/>
    <row r="1123" spans="1:15" x14ac:dyDescent="0.35"/>
    <row r="1124" spans="1:15" x14ac:dyDescent="0.35">
      <c r="A1124" s="103"/>
      <c r="B1124" s="104" t="s">
        <v>518</v>
      </c>
      <c r="C1124" s="103"/>
      <c r="D1124" s="103"/>
      <c r="E1124" s="103"/>
      <c r="F1124" s="103"/>
      <c r="G1124" s="103"/>
      <c r="H1124" s="103"/>
      <c r="I1124" s="103"/>
      <c r="J1124" s="103"/>
      <c r="K1124" s="103"/>
      <c r="L1124" s="103"/>
      <c r="M1124" s="103"/>
      <c r="N1124" s="103"/>
      <c r="O1124" s="103"/>
    </row>
    <row r="1125" spans="1:15" x14ac:dyDescent="0.35">
      <c r="B1125" s="11" t="s">
        <v>625</v>
      </c>
    </row>
    <row r="1126" spans="1:15" x14ac:dyDescent="0.35"/>
    <row r="1127" spans="1:15" ht="15" customHeight="1" x14ac:dyDescent="0.35">
      <c r="B1127" s="399" t="s">
        <v>178</v>
      </c>
      <c r="C1127" s="401">
        <v>2022</v>
      </c>
      <c r="D1127" s="401">
        <v>2023</v>
      </c>
      <c r="E1127" s="404">
        <v>2024</v>
      </c>
    </row>
    <row r="1128" spans="1:15" ht="15" customHeight="1" x14ac:dyDescent="0.35">
      <c r="B1128" s="400"/>
      <c r="C1128" s="402"/>
      <c r="D1128" s="403"/>
      <c r="E1128" s="405"/>
    </row>
    <row r="1129" spans="1:15" x14ac:dyDescent="0.35">
      <c r="B1129" s="19" t="s">
        <v>148</v>
      </c>
      <c r="C1129" s="111">
        <v>2.6172659999999999</v>
      </c>
      <c r="D1129" s="111">
        <v>2.5006050000000002</v>
      </c>
      <c r="E1129" s="113">
        <v>1.2680549999999999</v>
      </c>
    </row>
    <row r="1130" spans="1:15" x14ac:dyDescent="0.35">
      <c r="B1130" s="22" t="s">
        <v>176</v>
      </c>
      <c r="C1130" s="20">
        <v>0</v>
      </c>
      <c r="D1130" s="20">
        <v>0</v>
      </c>
      <c r="E1130" s="20">
        <v>0</v>
      </c>
    </row>
    <row r="1131" spans="1:15" x14ac:dyDescent="0.35">
      <c r="B1131" s="22" t="s">
        <v>177</v>
      </c>
      <c r="C1131" s="20">
        <v>0</v>
      </c>
      <c r="D1131" s="20">
        <v>0</v>
      </c>
      <c r="E1131" s="20">
        <v>0</v>
      </c>
    </row>
    <row r="1132" spans="1:15" x14ac:dyDescent="0.35">
      <c r="B1132" s="22" t="s">
        <v>300</v>
      </c>
      <c r="C1132" s="20">
        <v>0</v>
      </c>
      <c r="D1132" s="20">
        <v>0</v>
      </c>
      <c r="E1132" s="20">
        <v>0</v>
      </c>
    </row>
    <row r="1133" spans="1:15" x14ac:dyDescent="0.35">
      <c r="B1133" s="22" t="s">
        <v>301</v>
      </c>
      <c r="C1133" s="20">
        <v>0</v>
      </c>
      <c r="D1133" s="20">
        <v>0</v>
      </c>
      <c r="E1133" s="20">
        <v>0</v>
      </c>
    </row>
    <row r="1134" spans="1:15" x14ac:dyDescent="0.35">
      <c r="B1134" s="278" t="s">
        <v>646</v>
      </c>
    </row>
    <row r="1135" spans="1:15" x14ac:dyDescent="0.35">
      <c r="B1135" s="12"/>
    </row>
    <row r="1136" spans="1:15" x14ac:dyDescent="0.35"/>
    <row r="1137" spans="1:15" x14ac:dyDescent="0.35">
      <c r="A1137" s="103"/>
      <c r="B1137" s="104" t="s">
        <v>353</v>
      </c>
      <c r="C1137" s="103"/>
      <c r="D1137" s="103"/>
      <c r="E1137" s="103"/>
      <c r="F1137" s="103"/>
      <c r="G1137" s="103"/>
      <c r="H1137" s="103"/>
      <c r="I1137" s="103"/>
      <c r="J1137" s="103"/>
      <c r="K1137" s="103"/>
      <c r="L1137" s="103"/>
      <c r="M1137" s="103"/>
      <c r="N1137" s="103"/>
      <c r="O1137" s="103"/>
    </row>
    <row r="1138" spans="1:15" x14ac:dyDescent="0.35">
      <c r="B1138" s="12" t="s">
        <v>626</v>
      </c>
    </row>
    <row r="1139" spans="1:15" x14ac:dyDescent="0.35"/>
    <row r="1140" spans="1:15" x14ac:dyDescent="0.35">
      <c r="B1140" s="399" t="s">
        <v>233</v>
      </c>
      <c r="C1140" s="416">
        <v>2022</v>
      </c>
      <c r="D1140" s="416">
        <v>2023</v>
      </c>
      <c r="E1140" s="401">
        <v>2024</v>
      </c>
    </row>
    <row r="1141" spans="1:15" x14ac:dyDescent="0.35">
      <c r="B1141" s="400"/>
      <c r="C1141" s="417"/>
      <c r="D1141" s="417"/>
      <c r="E1141" s="403"/>
    </row>
    <row r="1142" spans="1:15" x14ac:dyDescent="0.35">
      <c r="B1142" s="19" t="s">
        <v>234</v>
      </c>
      <c r="C1142" s="105">
        <v>239.36</v>
      </c>
      <c r="D1142" s="105">
        <v>95.744</v>
      </c>
      <c r="E1142" s="105">
        <v>26.400000000000002</v>
      </c>
    </row>
    <row r="1143" spans="1:15" x14ac:dyDescent="0.35">
      <c r="B1143" s="22" t="s">
        <v>235</v>
      </c>
      <c r="C1143" s="105">
        <v>0</v>
      </c>
      <c r="D1143" s="105">
        <v>0</v>
      </c>
      <c r="E1143" s="105">
        <v>0</v>
      </c>
    </row>
    <row r="1144" spans="1:15" x14ac:dyDescent="0.35">
      <c r="B1144" s="22" t="s">
        <v>236</v>
      </c>
      <c r="C1144" s="105">
        <v>0</v>
      </c>
      <c r="D1144" s="105">
        <v>0</v>
      </c>
      <c r="E1144" s="105">
        <v>0</v>
      </c>
    </row>
    <row r="1145" spans="1:15" ht="16.5" customHeight="1" x14ac:dyDescent="0.35">
      <c r="B1145" s="306" t="s">
        <v>645</v>
      </c>
      <c r="C1145" s="306"/>
      <c r="D1145" s="306"/>
      <c r="E1145" s="306"/>
    </row>
    <row r="1146" spans="1:15" x14ac:dyDescent="0.35">
      <c r="B1146" s="360"/>
      <c r="C1146" s="360"/>
      <c r="D1146" s="360"/>
      <c r="E1146" s="360"/>
    </row>
    <row r="1147" spans="1:15" x14ac:dyDescent="0.35"/>
    <row r="1148" spans="1:15" x14ac:dyDescent="0.35"/>
    <row r="1149" spans="1:15" s="3" customFormat="1" ht="24" x14ac:dyDescent="0.45">
      <c r="A1149" s="106"/>
      <c r="B1149" s="107" t="s">
        <v>393</v>
      </c>
      <c r="C1149" s="106"/>
      <c r="D1149" s="106"/>
      <c r="E1149" s="106"/>
      <c r="F1149" s="106"/>
      <c r="G1149" s="106"/>
      <c r="H1149" s="106"/>
      <c r="I1149" s="106"/>
      <c r="J1149" s="106"/>
      <c r="K1149" s="106"/>
      <c r="L1149" s="106"/>
      <c r="M1149" s="106"/>
      <c r="N1149" s="106"/>
      <c r="O1149" s="106"/>
    </row>
    <row r="1150" spans="1:15" x14ac:dyDescent="0.35">
      <c r="A1150" s="108"/>
      <c r="B1150" s="104" t="s">
        <v>354</v>
      </c>
      <c r="C1150" s="108"/>
      <c r="D1150" s="108"/>
      <c r="E1150" s="108"/>
      <c r="F1150" s="108"/>
      <c r="G1150" s="108"/>
      <c r="H1150" s="108"/>
      <c r="I1150" s="108"/>
      <c r="J1150" s="108"/>
      <c r="K1150" s="108"/>
      <c r="L1150" s="108"/>
      <c r="M1150" s="108"/>
      <c r="N1150" s="108"/>
      <c r="O1150" s="108"/>
    </row>
    <row r="1151" spans="1:15" x14ac:dyDescent="0.35">
      <c r="B1151" s="12" t="s">
        <v>627</v>
      </c>
    </row>
    <row r="1152" spans="1:15" x14ac:dyDescent="0.35"/>
    <row r="1153" spans="2:5" x14ac:dyDescent="0.35">
      <c r="B1153" s="399" t="s">
        <v>237</v>
      </c>
      <c r="C1153" s="416">
        <v>2022</v>
      </c>
      <c r="D1153" s="416">
        <v>2023</v>
      </c>
      <c r="E1153" s="401">
        <v>2024</v>
      </c>
    </row>
    <row r="1154" spans="2:5" x14ac:dyDescent="0.35">
      <c r="B1154" s="400"/>
      <c r="C1154" s="417"/>
      <c r="D1154" s="417"/>
      <c r="E1154" s="403"/>
    </row>
    <row r="1155" spans="2:5" x14ac:dyDescent="0.35">
      <c r="B1155" s="412" t="s">
        <v>238</v>
      </c>
      <c r="C1155" s="412"/>
      <c r="D1155" s="412"/>
      <c r="E1155" s="412"/>
    </row>
    <row r="1156" spans="2:5" x14ac:dyDescent="0.35">
      <c r="B1156" s="19" t="s">
        <v>239</v>
      </c>
      <c r="C1156" s="20">
        <v>6906</v>
      </c>
      <c r="D1156" s="27">
        <v>9397.2999999999993</v>
      </c>
      <c r="E1156" s="20">
        <v>7302</v>
      </c>
    </row>
    <row r="1157" spans="2:5" x14ac:dyDescent="0.35">
      <c r="B1157" s="19" t="s">
        <v>247</v>
      </c>
      <c r="C1157" s="20">
        <v>211919</v>
      </c>
      <c r="D1157" s="27">
        <v>187866.07</v>
      </c>
      <c r="E1157" s="20">
        <v>179392</v>
      </c>
    </row>
    <row r="1158" spans="2:5" x14ac:dyDescent="0.35">
      <c r="B1158" s="19" t="s">
        <v>248</v>
      </c>
      <c r="C1158" s="20">
        <v>2695</v>
      </c>
      <c r="D1158" s="27">
        <v>2974.88</v>
      </c>
      <c r="E1158" s="20">
        <v>1726</v>
      </c>
    </row>
    <row r="1159" spans="2:5" x14ac:dyDescent="0.35">
      <c r="B1159" s="19" t="s">
        <v>250</v>
      </c>
      <c r="C1159" s="20">
        <v>1157</v>
      </c>
      <c r="D1159" s="27">
        <v>440.49</v>
      </c>
      <c r="E1159" s="20">
        <v>587</v>
      </c>
    </row>
    <row r="1160" spans="2:5" x14ac:dyDescent="0.35">
      <c r="B1160" s="19" t="s">
        <v>253</v>
      </c>
      <c r="C1160" s="20">
        <v>10.28439</v>
      </c>
      <c r="D1160" s="27">
        <v>56.676420000000014</v>
      </c>
      <c r="E1160" s="20">
        <v>24.386130000000001</v>
      </c>
    </row>
    <row r="1161" spans="2:5" x14ac:dyDescent="0.35">
      <c r="B1161" s="39" t="s">
        <v>264</v>
      </c>
      <c r="C1161" s="40">
        <f>SUM(C1156:C1160)</f>
        <v>222687.28438999999</v>
      </c>
      <c r="D1161" s="40">
        <f>SUM(D1156:D1160)</f>
        <v>200735.41641999999</v>
      </c>
      <c r="E1161" s="40">
        <f>SUM(E1156:E1160)</f>
        <v>189031.38613</v>
      </c>
    </row>
    <row r="1162" spans="2:5" x14ac:dyDescent="0.35">
      <c r="B1162" s="19" t="s">
        <v>254</v>
      </c>
      <c r="C1162" s="20">
        <v>0</v>
      </c>
      <c r="D1162" s="27">
        <v>0</v>
      </c>
      <c r="E1162" s="20">
        <v>0</v>
      </c>
    </row>
    <row r="1163" spans="2:5" x14ac:dyDescent="0.35">
      <c r="B1163" s="39" t="s">
        <v>265</v>
      </c>
      <c r="C1163" s="40">
        <f>SUM(C1162:C1162)</f>
        <v>0</v>
      </c>
      <c r="D1163" s="40">
        <f>SUM(D1162:D1162)</f>
        <v>0</v>
      </c>
      <c r="E1163" s="40">
        <f>SUM(E1162:E1162)</f>
        <v>0</v>
      </c>
    </row>
    <row r="1164" spans="2:5" x14ac:dyDescent="0.35">
      <c r="B1164" s="39" t="s">
        <v>285</v>
      </c>
      <c r="C1164" s="41">
        <f>C1156/C1167</f>
        <v>3.101209850808222E-2</v>
      </c>
      <c r="D1164" s="41">
        <f t="shared" ref="D1164:E1164" si="74">D1156/D1167</f>
        <v>4.6814359755719279E-2</v>
      </c>
      <c r="E1164" s="41">
        <f t="shared" si="74"/>
        <v>3.8628505823780475E-2</v>
      </c>
    </row>
    <row r="1165" spans="2:5" x14ac:dyDescent="0.35">
      <c r="B1165" s="39" t="s">
        <v>286</v>
      </c>
      <c r="C1165" s="41">
        <v>0</v>
      </c>
      <c r="D1165" s="41">
        <v>0</v>
      </c>
      <c r="E1165" s="41">
        <v>0</v>
      </c>
    </row>
    <row r="1166" spans="2:5" x14ac:dyDescent="0.35">
      <c r="B1166" s="39" t="s">
        <v>287</v>
      </c>
      <c r="C1166" s="41">
        <f>IFERROR(C1163/C1167,0)</f>
        <v>0</v>
      </c>
      <c r="D1166" s="41">
        <f t="shared" ref="D1166" si="75">IFERROR(D1163/D1167,0)</f>
        <v>0</v>
      </c>
      <c r="E1166" s="41">
        <f>IFERROR(E1163/E1167,0)</f>
        <v>0</v>
      </c>
    </row>
    <row r="1167" spans="2:5" x14ac:dyDescent="0.35">
      <c r="B1167" s="39" t="s">
        <v>266</v>
      </c>
      <c r="C1167" s="40">
        <f>C1161+C1163</f>
        <v>222687.28438999999</v>
      </c>
      <c r="D1167" s="40">
        <f>D1161+D1163</f>
        <v>200735.41641999999</v>
      </c>
      <c r="E1167" s="40">
        <f>E1161+E1163</f>
        <v>189031.38613</v>
      </c>
    </row>
    <row r="1168" spans="2:5" x14ac:dyDescent="0.35">
      <c r="B1168" s="412" t="s">
        <v>259</v>
      </c>
      <c r="C1168" s="412"/>
      <c r="D1168" s="412"/>
      <c r="E1168" s="412"/>
    </row>
    <row r="1169" spans="1:15" x14ac:dyDescent="0.35">
      <c r="B1169" s="19" t="s">
        <v>256</v>
      </c>
      <c r="C1169" s="20">
        <v>33533</v>
      </c>
      <c r="D1169" s="27">
        <v>0</v>
      </c>
      <c r="E1169" s="20">
        <v>0</v>
      </c>
    </row>
    <row r="1170" spans="1:15" x14ac:dyDescent="0.35">
      <c r="B1170" s="19" t="s">
        <v>257</v>
      </c>
      <c r="C1170" s="20">
        <v>0</v>
      </c>
      <c r="D1170" s="27">
        <v>0</v>
      </c>
      <c r="E1170" s="20">
        <v>0</v>
      </c>
    </row>
    <row r="1171" spans="1:15" x14ac:dyDescent="0.35">
      <c r="B1171" s="19" t="s">
        <v>258</v>
      </c>
      <c r="C1171" s="20">
        <v>18688</v>
      </c>
      <c r="D1171" s="27">
        <v>69751.58</v>
      </c>
      <c r="E1171" s="20">
        <v>74127</v>
      </c>
    </row>
    <row r="1172" spans="1:15" x14ac:dyDescent="0.35">
      <c r="B1172" s="39" t="s">
        <v>261</v>
      </c>
      <c r="C1172" s="40">
        <f t="shared" ref="C1172:D1172" si="76">C1170</f>
        <v>0</v>
      </c>
      <c r="D1172" s="40">
        <f t="shared" si="76"/>
        <v>0</v>
      </c>
      <c r="E1172" s="40">
        <f>E1170</f>
        <v>0</v>
      </c>
    </row>
    <row r="1173" spans="1:15" x14ac:dyDescent="0.35">
      <c r="B1173" s="39" t="s">
        <v>262</v>
      </c>
      <c r="C1173" s="40">
        <f t="shared" ref="C1173:D1173" si="77">C1171</f>
        <v>18688</v>
      </c>
      <c r="D1173" s="40">
        <f t="shared" si="77"/>
        <v>69751.58</v>
      </c>
      <c r="E1173" s="40">
        <f>E1171</f>
        <v>74127</v>
      </c>
    </row>
    <row r="1174" spans="1:15" x14ac:dyDescent="0.35">
      <c r="B1174" s="39" t="s">
        <v>288</v>
      </c>
      <c r="C1174" s="41">
        <f t="shared" ref="C1174:D1174" si="78">IFERROR(C1172/C1176,0)</f>
        <v>0</v>
      </c>
      <c r="D1174" s="41">
        <f t="shared" si="78"/>
        <v>0</v>
      </c>
      <c r="E1174" s="41">
        <f>IFERROR(E1172/E1176,0)</f>
        <v>0</v>
      </c>
    </row>
    <row r="1175" spans="1:15" x14ac:dyDescent="0.35">
      <c r="B1175" s="39" t="s">
        <v>289</v>
      </c>
      <c r="C1175" s="41">
        <f t="shared" ref="C1175" si="79">IFERROR(C1173/C1176,0)</f>
        <v>1</v>
      </c>
      <c r="D1175" s="41">
        <f t="shared" ref="D1175" si="80">IFERROR(D1173/D1176,0)</f>
        <v>1</v>
      </c>
      <c r="E1175" s="41">
        <f>IFERROR(E1173/E1176,0)</f>
        <v>1</v>
      </c>
    </row>
    <row r="1176" spans="1:15" x14ac:dyDescent="0.35">
      <c r="B1176" s="39" t="s">
        <v>263</v>
      </c>
      <c r="C1176" s="40">
        <f t="shared" ref="C1176:D1176" si="81">C1173+C1172</f>
        <v>18688</v>
      </c>
      <c r="D1176" s="40">
        <f t="shared" si="81"/>
        <v>69751.58</v>
      </c>
      <c r="E1176" s="40">
        <f>E1173+E1172</f>
        <v>74127</v>
      </c>
    </row>
    <row r="1177" spans="1:15" x14ac:dyDescent="0.35">
      <c r="B1177" s="164" t="s">
        <v>260</v>
      </c>
      <c r="C1177" s="165">
        <f t="shared" ref="C1177" si="82">C1176+C1167</f>
        <v>241375.28438999999</v>
      </c>
      <c r="D1177" s="165">
        <f t="shared" ref="D1177" si="83">D1176+D1167</f>
        <v>270486.99641999998</v>
      </c>
      <c r="E1177" s="165">
        <f>E1176+E1167</f>
        <v>263158.38613</v>
      </c>
    </row>
    <row r="1178" spans="1:15" x14ac:dyDescent="0.35">
      <c r="B1178" s="277" t="s">
        <v>644</v>
      </c>
    </row>
    <row r="1179" spans="1:15" x14ac:dyDescent="0.35"/>
    <row r="1180" spans="1:15" x14ac:dyDescent="0.35"/>
    <row r="1181" spans="1:15" x14ac:dyDescent="0.35">
      <c r="A1181" s="108"/>
      <c r="B1181" s="104" t="s">
        <v>355</v>
      </c>
      <c r="C1181" s="108"/>
      <c r="D1181" s="108"/>
      <c r="E1181" s="108"/>
      <c r="F1181" s="108"/>
      <c r="G1181" s="108"/>
      <c r="H1181" s="108"/>
      <c r="I1181" s="108"/>
      <c r="J1181" s="108"/>
      <c r="K1181" s="108"/>
      <c r="L1181" s="108"/>
      <c r="M1181" s="108"/>
      <c r="N1181" s="108"/>
      <c r="O1181" s="108"/>
    </row>
    <row r="1182" spans="1:15" x14ac:dyDescent="0.35">
      <c r="B1182" s="12" t="s">
        <v>628</v>
      </c>
    </row>
    <row r="1183" spans="1:15" x14ac:dyDescent="0.35"/>
    <row r="1184" spans="1:15" ht="15" customHeight="1" x14ac:dyDescent="0.35">
      <c r="B1184" s="399" t="s">
        <v>268</v>
      </c>
      <c r="C1184" s="416">
        <v>2022</v>
      </c>
      <c r="D1184" s="416">
        <v>2023</v>
      </c>
      <c r="E1184" s="401">
        <v>2024</v>
      </c>
    </row>
    <row r="1185" spans="2:5" ht="15" customHeight="1" x14ac:dyDescent="0.35">
      <c r="B1185" s="400"/>
      <c r="C1185" s="417"/>
      <c r="D1185" s="417"/>
      <c r="E1185" s="403"/>
    </row>
    <row r="1186" spans="2:5" x14ac:dyDescent="0.35">
      <c r="B1186" s="412" t="s">
        <v>269</v>
      </c>
      <c r="C1186" s="412"/>
      <c r="D1186" s="412"/>
      <c r="E1186" s="412"/>
    </row>
    <row r="1187" spans="2:5" x14ac:dyDescent="0.35">
      <c r="B1187" s="22" t="s">
        <v>270</v>
      </c>
      <c r="C1187" s="20">
        <v>9314.8293399999984</v>
      </c>
      <c r="D1187" s="27">
        <v>11972.1541</v>
      </c>
      <c r="E1187" s="20">
        <v>6516</v>
      </c>
    </row>
    <row r="1188" spans="2:5" x14ac:dyDescent="0.35">
      <c r="B1188" s="22" t="s">
        <v>271</v>
      </c>
      <c r="C1188" s="20">
        <v>0</v>
      </c>
      <c r="D1188" s="27">
        <v>0</v>
      </c>
      <c r="E1188" s="20">
        <v>0</v>
      </c>
    </row>
    <row r="1189" spans="2:5" x14ac:dyDescent="0.35">
      <c r="B1189" s="22" t="s">
        <v>272</v>
      </c>
      <c r="C1189" s="20">
        <v>0</v>
      </c>
      <c r="D1189" s="27">
        <v>0</v>
      </c>
      <c r="E1189" s="20">
        <v>0</v>
      </c>
    </row>
    <row r="1190" spans="2:5" x14ac:dyDescent="0.35">
      <c r="B1190" s="19" t="s">
        <v>273</v>
      </c>
      <c r="C1190" s="20">
        <v>0</v>
      </c>
      <c r="D1190" s="27">
        <v>0</v>
      </c>
      <c r="E1190" s="20">
        <v>0</v>
      </c>
    </row>
    <row r="1191" spans="2:5" x14ac:dyDescent="0.35">
      <c r="B1191" s="412" t="s">
        <v>275</v>
      </c>
      <c r="C1191" s="412"/>
      <c r="D1191" s="412"/>
      <c r="E1191" s="412"/>
    </row>
    <row r="1192" spans="2:5" x14ac:dyDescent="0.35">
      <c r="B1192" s="22" t="s">
        <v>276</v>
      </c>
      <c r="C1192" s="20">
        <v>14506.051611999999</v>
      </c>
      <c r="D1192" s="27">
        <v>19375.439999999999</v>
      </c>
      <c r="E1192" s="20">
        <v>20590.739999999998</v>
      </c>
    </row>
    <row r="1193" spans="2:5" x14ac:dyDescent="0.35">
      <c r="B1193" s="22" t="s">
        <v>277</v>
      </c>
      <c r="C1193" s="20">
        <v>0</v>
      </c>
      <c r="D1193" s="27">
        <v>0</v>
      </c>
      <c r="E1193" s="20">
        <v>0</v>
      </c>
    </row>
    <row r="1194" spans="2:5" x14ac:dyDescent="0.35">
      <c r="B1194" s="22" t="s">
        <v>278</v>
      </c>
      <c r="C1194" s="20">
        <v>0</v>
      </c>
      <c r="D1194" s="27">
        <v>0</v>
      </c>
      <c r="E1194" s="20">
        <v>0</v>
      </c>
    </row>
    <row r="1195" spans="2:5" x14ac:dyDescent="0.35">
      <c r="B1195" s="22" t="s">
        <v>279</v>
      </c>
      <c r="C1195" s="20">
        <v>0</v>
      </c>
      <c r="D1195" s="27">
        <v>0</v>
      </c>
      <c r="E1195" s="20">
        <v>0</v>
      </c>
    </row>
    <row r="1196" spans="2:5" x14ac:dyDescent="0.35">
      <c r="B1196" s="412" t="s">
        <v>274</v>
      </c>
      <c r="C1196" s="412"/>
      <c r="D1196" s="412"/>
      <c r="E1196" s="412"/>
    </row>
    <row r="1197" spans="2:5" x14ac:dyDescent="0.35">
      <c r="B1197" s="22" t="s">
        <v>281</v>
      </c>
      <c r="C1197" s="27">
        <v>0</v>
      </c>
      <c r="D1197" s="27">
        <v>0</v>
      </c>
      <c r="E1197" s="27">
        <v>0</v>
      </c>
    </row>
    <row r="1198" spans="2:5" x14ac:dyDescent="0.35">
      <c r="B1198" s="22" t="s">
        <v>282</v>
      </c>
      <c r="C1198" s="27">
        <v>0</v>
      </c>
      <c r="D1198" s="27">
        <v>0</v>
      </c>
      <c r="E1198" s="27">
        <v>0</v>
      </c>
    </row>
    <row r="1199" spans="2:5" x14ac:dyDescent="0.35">
      <c r="B1199" s="22" t="s">
        <v>283</v>
      </c>
      <c r="C1199" s="27">
        <v>0</v>
      </c>
      <c r="D1199" s="27">
        <v>0</v>
      </c>
      <c r="E1199" s="27">
        <v>0</v>
      </c>
    </row>
    <row r="1200" spans="2:5" x14ac:dyDescent="0.35">
      <c r="B1200" s="22" t="s">
        <v>284</v>
      </c>
      <c r="C1200" s="27">
        <v>0</v>
      </c>
      <c r="D1200" s="27">
        <v>0</v>
      </c>
      <c r="E1200" s="27">
        <v>0</v>
      </c>
    </row>
    <row r="1201" spans="1:15" x14ac:dyDescent="0.35">
      <c r="B1201" s="307" t="s">
        <v>643</v>
      </c>
      <c r="C1201" s="307"/>
      <c r="D1201" s="307"/>
      <c r="E1201" s="307"/>
    </row>
    <row r="1202" spans="1:15" x14ac:dyDescent="0.35"/>
    <row r="1203" spans="1:15" x14ac:dyDescent="0.35"/>
    <row r="1204" spans="1:15" x14ac:dyDescent="0.35">
      <c r="A1204" s="108"/>
      <c r="B1204" s="104" t="s">
        <v>356</v>
      </c>
      <c r="C1204" s="108"/>
      <c r="D1204" s="108"/>
      <c r="E1204" s="108"/>
      <c r="F1204" s="108"/>
      <c r="G1204" s="108"/>
      <c r="H1204" s="108"/>
      <c r="I1204" s="108"/>
      <c r="J1204" s="108"/>
      <c r="K1204" s="108"/>
      <c r="L1204" s="108"/>
      <c r="M1204" s="108"/>
      <c r="N1204" s="108"/>
      <c r="O1204" s="108"/>
    </row>
    <row r="1205" spans="1:15" x14ac:dyDescent="0.35">
      <c r="B1205" s="12" t="s">
        <v>629</v>
      </c>
    </row>
    <row r="1206" spans="1:15" x14ac:dyDescent="0.35"/>
    <row r="1207" spans="1:15" ht="15" customHeight="1" x14ac:dyDescent="0.35">
      <c r="B1207" s="399" t="s">
        <v>357</v>
      </c>
      <c r="C1207" s="416">
        <v>2022</v>
      </c>
      <c r="D1207" s="416">
        <v>2023</v>
      </c>
      <c r="E1207" s="401">
        <v>2024</v>
      </c>
    </row>
    <row r="1208" spans="1:15" ht="15" customHeight="1" x14ac:dyDescent="0.35">
      <c r="B1208" s="400"/>
      <c r="C1208" s="417"/>
      <c r="D1208" s="417"/>
      <c r="E1208" s="403"/>
    </row>
    <row r="1209" spans="1:15" x14ac:dyDescent="0.35">
      <c r="B1209" s="22" t="s">
        <v>231</v>
      </c>
      <c r="C1209" s="27">
        <v>49538</v>
      </c>
      <c r="D1209" s="27">
        <v>10840.98</v>
      </c>
      <c r="E1209" s="27">
        <v>8181</v>
      </c>
    </row>
    <row r="1210" spans="1:15" x14ac:dyDescent="0.35">
      <c r="B1210" s="277" t="s">
        <v>367</v>
      </c>
    </row>
    <row r="1211" spans="1:15" x14ac:dyDescent="0.35"/>
    <row r="1212" spans="1:15" x14ac:dyDescent="0.35"/>
    <row r="1213" spans="1:15" x14ac:dyDescent="0.35"/>
    <row r="1214" spans="1:15" x14ac:dyDescent="0.35"/>
    <row r="1215" spans="1:15" ht="16.5" customHeight="1" x14ac:dyDescent="0.35">
      <c r="B1215" s="109" t="s">
        <v>358</v>
      </c>
      <c r="C1215" s="109"/>
      <c r="D1215" s="109"/>
      <c r="E1215" s="109"/>
      <c r="F1215" s="109"/>
      <c r="G1215" s="109"/>
      <c r="H1215" s="109"/>
      <c r="I1215" s="109"/>
      <c r="J1215" s="109"/>
      <c r="K1215" s="109"/>
      <c r="L1215" s="109"/>
      <c r="M1215" s="109"/>
      <c r="N1215" s="109"/>
      <c r="O1215" s="109"/>
    </row>
    <row r="1216" spans="1:15" ht="7.5" customHeight="1" x14ac:dyDescent="0.35"/>
    <row r="1217" spans="1:15" s="3" customFormat="1" ht="21.75" x14ac:dyDescent="0.4">
      <c r="A1217" s="7"/>
      <c r="B1217" s="17" t="s">
        <v>401</v>
      </c>
      <c r="C1217" s="7"/>
      <c r="D1217" s="7"/>
      <c r="E1217" s="7"/>
      <c r="F1217" s="7"/>
      <c r="G1217" s="7"/>
      <c r="H1217" s="7"/>
      <c r="I1217" s="7"/>
      <c r="J1217" s="7"/>
      <c r="K1217" s="7"/>
      <c r="L1217" s="7"/>
      <c r="M1217" s="7"/>
      <c r="N1217" s="7"/>
      <c r="O1217" s="7"/>
    </row>
    <row r="1218" spans="1:15" x14ac:dyDescent="0.35">
      <c r="A1218" s="9"/>
      <c r="B1218" s="10" t="s">
        <v>531</v>
      </c>
      <c r="C1218" s="9"/>
      <c r="D1218" s="9"/>
      <c r="E1218" s="9"/>
      <c r="F1218" s="9"/>
      <c r="G1218" s="9"/>
      <c r="H1218" s="9"/>
      <c r="I1218" s="9"/>
      <c r="J1218" s="9"/>
      <c r="K1218" s="9"/>
      <c r="L1218" s="9"/>
      <c r="M1218" s="9"/>
      <c r="N1218" s="9"/>
      <c r="O1218" s="9"/>
    </row>
    <row r="1219" spans="1:15" x14ac:dyDescent="0.35">
      <c r="B1219" s="11" t="s">
        <v>621</v>
      </c>
    </row>
    <row r="1220" spans="1:15" x14ac:dyDescent="0.35"/>
    <row r="1221" spans="1:15" ht="15" customHeight="1" x14ac:dyDescent="0.35">
      <c r="B1221" s="418" t="s">
        <v>178</v>
      </c>
      <c r="C1221" s="420">
        <v>2022</v>
      </c>
      <c r="D1221" s="420">
        <v>2023</v>
      </c>
      <c r="E1221" s="423">
        <v>2024</v>
      </c>
    </row>
    <row r="1222" spans="1:15" ht="15.75" customHeight="1" x14ac:dyDescent="0.35">
      <c r="B1222" s="419"/>
      <c r="C1222" s="421"/>
      <c r="D1222" s="422"/>
      <c r="E1222" s="424"/>
    </row>
    <row r="1223" spans="1:15" x14ac:dyDescent="0.35">
      <c r="B1223" s="19" t="s">
        <v>148</v>
      </c>
      <c r="C1223" s="20">
        <v>0</v>
      </c>
      <c r="D1223" s="20">
        <v>334.15</v>
      </c>
      <c r="E1223" s="21">
        <v>216</v>
      </c>
    </row>
    <row r="1224" spans="1:15" x14ac:dyDescent="0.35">
      <c r="B1224" s="22" t="s">
        <v>176</v>
      </c>
      <c r="C1224" s="20">
        <v>0</v>
      </c>
      <c r="D1224" s="20">
        <v>65.94</v>
      </c>
      <c r="E1224" s="21">
        <v>1000.43</v>
      </c>
    </row>
    <row r="1225" spans="1:15" x14ac:dyDescent="0.35">
      <c r="B1225" s="22" t="s">
        <v>177</v>
      </c>
      <c r="C1225" s="20">
        <v>0</v>
      </c>
      <c r="D1225" s="20">
        <v>1472.12</v>
      </c>
      <c r="E1225" s="21">
        <v>0</v>
      </c>
    </row>
    <row r="1226" spans="1:15" x14ac:dyDescent="0.35">
      <c r="B1226" s="22" t="s">
        <v>150</v>
      </c>
      <c r="C1226" s="23">
        <v>0</v>
      </c>
      <c r="D1226" s="23">
        <v>1239.21</v>
      </c>
      <c r="E1226" s="24">
        <v>980</v>
      </c>
    </row>
    <row r="1227" spans="1:15" x14ac:dyDescent="0.35">
      <c r="B1227" s="22" t="s">
        <v>329</v>
      </c>
      <c r="C1227" s="65" t="s">
        <v>30</v>
      </c>
      <c r="D1227" s="65">
        <v>1</v>
      </c>
      <c r="E1227" s="66">
        <v>1</v>
      </c>
    </row>
    <row r="1228" spans="1:15" ht="30" customHeight="1" x14ac:dyDescent="0.35">
      <c r="B1228" s="306" t="s">
        <v>642</v>
      </c>
      <c r="C1228" s="306"/>
      <c r="D1228" s="306"/>
      <c r="E1228" s="306"/>
    </row>
    <row r="1229" spans="1:15" x14ac:dyDescent="0.35">
      <c r="B1229" s="11"/>
    </row>
    <row r="1230" spans="1:15" x14ac:dyDescent="0.35"/>
    <row r="1231" spans="1:15" x14ac:dyDescent="0.35">
      <c r="A1231" s="13"/>
      <c r="B1231" s="10" t="s">
        <v>532</v>
      </c>
      <c r="C1231" s="13"/>
      <c r="D1231" s="13"/>
      <c r="E1231" s="13"/>
      <c r="F1231" s="13"/>
      <c r="G1231" s="13"/>
      <c r="H1231" s="13"/>
      <c r="I1231" s="13"/>
      <c r="J1231" s="13"/>
      <c r="K1231" s="13"/>
      <c r="L1231" s="13"/>
      <c r="M1231" s="13"/>
      <c r="N1231" s="13"/>
      <c r="O1231" s="13"/>
    </row>
    <row r="1232" spans="1:15" x14ac:dyDescent="0.35">
      <c r="B1232" s="11" t="s">
        <v>622</v>
      </c>
    </row>
    <row r="1233" spans="2:5" x14ac:dyDescent="0.35"/>
    <row r="1234" spans="2:5" ht="15" customHeight="1" x14ac:dyDescent="0.35">
      <c r="B1234" s="418" t="s">
        <v>179</v>
      </c>
      <c r="C1234" s="420">
        <v>2022</v>
      </c>
      <c r="D1234" s="420">
        <v>2023</v>
      </c>
      <c r="E1234" s="423">
        <v>2024</v>
      </c>
    </row>
    <row r="1235" spans="2:5" ht="15" customHeight="1" x14ac:dyDescent="0.35">
      <c r="B1235" s="419"/>
      <c r="C1235" s="421"/>
      <c r="D1235" s="422"/>
      <c r="E1235" s="424"/>
    </row>
    <row r="1236" spans="2:5" x14ac:dyDescent="0.35">
      <c r="B1236" s="345" t="s">
        <v>148</v>
      </c>
      <c r="C1236" s="345"/>
      <c r="D1236" s="345"/>
      <c r="E1236" s="345"/>
    </row>
    <row r="1237" spans="2:5" x14ac:dyDescent="0.35">
      <c r="B1237" s="19" t="s">
        <v>180</v>
      </c>
      <c r="C1237" s="21">
        <v>0</v>
      </c>
      <c r="D1237" s="21">
        <v>12.968247000000005</v>
      </c>
      <c r="E1237" s="21">
        <v>28.432016999999988</v>
      </c>
    </row>
    <row r="1238" spans="2:5" x14ac:dyDescent="0.35">
      <c r="B1238" s="22" t="s">
        <v>181</v>
      </c>
      <c r="C1238" s="21">
        <v>0</v>
      </c>
      <c r="D1238" s="21">
        <v>295.94774200000012</v>
      </c>
      <c r="E1238" s="21">
        <v>160.39373099999986</v>
      </c>
    </row>
    <row r="1239" spans="2:5" x14ac:dyDescent="0.35">
      <c r="B1239" s="22" t="s">
        <v>182</v>
      </c>
      <c r="C1239" s="21">
        <v>0</v>
      </c>
      <c r="D1239" s="21">
        <v>4.6094329999999983</v>
      </c>
      <c r="E1239" s="21">
        <v>7.1261279999999996</v>
      </c>
    </row>
    <row r="1240" spans="2:5" x14ac:dyDescent="0.35">
      <c r="B1240" s="22" t="s">
        <v>184</v>
      </c>
      <c r="C1240" s="21">
        <v>0</v>
      </c>
      <c r="D1240" s="21">
        <v>20.619816</v>
      </c>
      <c r="E1240" s="21">
        <v>19.977076000000004</v>
      </c>
    </row>
    <row r="1241" spans="2:5" x14ac:dyDescent="0.35">
      <c r="B1241" s="25" t="s">
        <v>194</v>
      </c>
      <c r="C1241" s="26">
        <f>SUM(C1237:C1240)</f>
        <v>0</v>
      </c>
      <c r="D1241" s="26">
        <f>SUM(D1237:D1240)</f>
        <v>334.14523800000018</v>
      </c>
      <c r="E1241" s="26">
        <f>SUM(E1237:E1240)</f>
        <v>215.92895199999987</v>
      </c>
    </row>
    <row r="1242" spans="2:5" x14ac:dyDescent="0.35">
      <c r="B1242" s="345" t="s">
        <v>149</v>
      </c>
      <c r="C1242" s="345"/>
      <c r="D1242" s="345"/>
      <c r="E1242" s="345"/>
    </row>
    <row r="1243" spans="2:5" x14ac:dyDescent="0.35">
      <c r="B1243" s="19" t="s">
        <v>186</v>
      </c>
      <c r="C1243" s="20">
        <v>0</v>
      </c>
      <c r="D1243" s="27">
        <v>65.94</v>
      </c>
      <c r="E1243" s="28">
        <v>1000.43</v>
      </c>
    </row>
    <row r="1244" spans="2:5" x14ac:dyDescent="0.35">
      <c r="B1244" s="22" t="s">
        <v>185</v>
      </c>
      <c r="C1244" s="20">
        <v>0</v>
      </c>
      <c r="D1244" s="27">
        <v>1472.12</v>
      </c>
      <c r="E1244" s="28">
        <v>0</v>
      </c>
    </row>
    <row r="1245" spans="2:5" x14ac:dyDescent="0.35">
      <c r="B1245" s="25" t="s">
        <v>195</v>
      </c>
      <c r="C1245" s="26">
        <f>C1243</f>
        <v>0</v>
      </c>
      <c r="D1245" s="26">
        <f t="shared" ref="D1245:E1245" si="84">D1243</f>
        <v>65.94</v>
      </c>
      <c r="E1245" s="26">
        <f t="shared" si="84"/>
        <v>1000.43</v>
      </c>
    </row>
    <row r="1246" spans="2:5" x14ac:dyDescent="0.35">
      <c r="B1246" s="25" t="s">
        <v>196</v>
      </c>
      <c r="C1246" s="26">
        <f>C1244</f>
        <v>0</v>
      </c>
      <c r="D1246" s="26">
        <f t="shared" ref="D1246:E1246" si="85">D1244</f>
        <v>1472.12</v>
      </c>
      <c r="E1246" s="26">
        <f t="shared" si="85"/>
        <v>0</v>
      </c>
    </row>
    <row r="1247" spans="2:5" x14ac:dyDescent="0.35">
      <c r="B1247" s="345" t="s">
        <v>150</v>
      </c>
      <c r="C1247" s="345"/>
      <c r="D1247" s="345"/>
      <c r="E1247" s="345"/>
    </row>
    <row r="1248" spans="2:5" x14ac:dyDescent="0.35">
      <c r="B1248" s="29" t="s">
        <v>187</v>
      </c>
      <c r="C1248" s="21">
        <v>0</v>
      </c>
      <c r="D1248" s="21">
        <v>1097.8344269999998</v>
      </c>
      <c r="E1248" s="21">
        <v>813.4832240000004</v>
      </c>
    </row>
    <row r="1249" spans="1:15" x14ac:dyDescent="0.35">
      <c r="B1249" s="30" t="s">
        <v>188</v>
      </c>
      <c r="C1249" s="21">
        <v>0</v>
      </c>
      <c r="D1249" s="21">
        <v>4.7244399999999995</v>
      </c>
      <c r="E1249" s="21">
        <v>9.4488000000000003E-2</v>
      </c>
    </row>
    <row r="1250" spans="1:15" x14ac:dyDescent="0.35">
      <c r="B1250" s="30" t="s">
        <v>189</v>
      </c>
      <c r="C1250" s="21">
        <v>0</v>
      </c>
      <c r="D1250" s="21">
        <v>112.40071899999995</v>
      </c>
      <c r="E1250" s="21">
        <v>75.060322999999997</v>
      </c>
    </row>
    <row r="1251" spans="1:15" x14ac:dyDescent="0.35">
      <c r="B1251" s="30" t="s">
        <v>190</v>
      </c>
      <c r="C1251" s="21">
        <v>0</v>
      </c>
      <c r="D1251" s="21">
        <v>15.516207000000001</v>
      </c>
      <c r="E1251" s="21">
        <v>43.559521000000004</v>
      </c>
    </row>
    <row r="1252" spans="1:15" x14ac:dyDescent="0.35">
      <c r="B1252" s="30" t="s">
        <v>191</v>
      </c>
      <c r="C1252" s="21">
        <v>0</v>
      </c>
      <c r="D1252" s="21">
        <v>0.7763779999999999</v>
      </c>
      <c r="E1252" s="21">
        <v>9.7628249999999976</v>
      </c>
    </row>
    <row r="1253" spans="1:15" x14ac:dyDescent="0.35">
      <c r="B1253" s="30" t="s">
        <v>193</v>
      </c>
      <c r="C1253" s="21">
        <v>0</v>
      </c>
      <c r="D1253" s="24">
        <v>7.9567420000000002</v>
      </c>
      <c r="E1253" s="24">
        <v>37.622536000000004</v>
      </c>
    </row>
    <row r="1254" spans="1:15" x14ac:dyDescent="0.35">
      <c r="B1254" s="31" t="s">
        <v>197</v>
      </c>
      <c r="C1254" s="26">
        <f>SUM(C1248:C1253)</f>
        <v>0</v>
      </c>
      <c r="D1254" s="26">
        <f>SUM(D1248:D1253)</f>
        <v>1239.2089129999997</v>
      </c>
      <c r="E1254" s="26">
        <f>SUM(E1248:E1253)</f>
        <v>979.58291700000041</v>
      </c>
    </row>
    <row r="1255" spans="1:15" ht="30" customHeight="1" x14ac:dyDescent="0.35">
      <c r="B1255" s="306" t="s">
        <v>642</v>
      </c>
      <c r="C1255" s="306"/>
      <c r="D1255" s="306"/>
      <c r="E1255" s="306"/>
    </row>
    <row r="1256" spans="1:15" x14ac:dyDescent="0.35">
      <c r="B1256" s="12"/>
    </row>
    <row r="1257" spans="1:15" x14ac:dyDescent="0.35"/>
    <row r="1258" spans="1:15" x14ac:dyDescent="0.35">
      <c r="A1258" s="13"/>
      <c r="B1258" s="10" t="s">
        <v>359</v>
      </c>
      <c r="C1258" s="13"/>
      <c r="D1258" s="13"/>
      <c r="E1258" s="13"/>
      <c r="F1258" s="13"/>
      <c r="G1258" s="13"/>
      <c r="H1258" s="13"/>
      <c r="I1258" s="13"/>
      <c r="J1258" s="13"/>
      <c r="K1258" s="13"/>
      <c r="L1258" s="13"/>
      <c r="M1258" s="13"/>
      <c r="N1258" s="13"/>
      <c r="O1258" s="13"/>
    </row>
    <row r="1259" spans="1:15" x14ac:dyDescent="0.35">
      <c r="B1259" s="11" t="s">
        <v>624</v>
      </c>
    </row>
    <row r="1260" spans="1:15" x14ac:dyDescent="0.35"/>
    <row r="1261" spans="1:15" ht="15" customHeight="1" x14ac:dyDescent="0.35">
      <c r="B1261" s="418" t="s">
        <v>198</v>
      </c>
      <c r="C1261" s="420">
        <v>2022</v>
      </c>
      <c r="D1261" s="420">
        <v>2023</v>
      </c>
      <c r="E1261" s="423">
        <v>2024</v>
      </c>
    </row>
    <row r="1262" spans="1:15" ht="15" customHeight="1" x14ac:dyDescent="0.35">
      <c r="B1262" s="419"/>
      <c r="C1262" s="421"/>
      <c r="D1262" s="422"/>
      <c r="E1262" s="424"/>
    </row>
    <row r="1263" spans="1:15" x14ac:dyDescent="0.35">
      <c r="B1263" s="345" t="s">
        <v>148</v>
      </c>
      <c r="C1263" s="345"/>
      <c r="D1263" s="345"/>
      <c r="E1263" s="345"/>
    </row>
    <row r="1264" spans="1:15" x14ac:dyDescent="0.35">
      <c r="B1264" s="19" t="s">
        <v>297</v>
      </c>
      <c r="C1264" s="20">
        <v>0</v>
      </c>
      <c r="D1264" s="27">
        <v>307.09756799999985</v>
      </c>
      <c r="E1264" s="28">
        <v>191.78509600000012</v>
      </c>
    </row>
    <row r="1265" spans="1:15" x14ac:dyDescent="0.35">
      <c r="B1265" s="22" t="s">
        <v>298</v>
      </c>
      <c r="C1265" s="20">
        <v>0</v>
      </c>
      <c r="D1265" s="27">
        <v>21.781059999999997</v>
      </c>
      <c r="E1265" s="28">
        <v>21.002016000000022</v>
      </c>
    </row>
    <row r="1266" spans="1:15" x14ac:dyDescent="0.35">
      <c r="B1266" s="22" t="s">
        <v>199</v>
      </c>
      <c r="C1266" s="20">
        <v>0</v>
      </c>
      <c r="D1266" s="20">
        <v>0</v>
      </c>
      <c r="E1266" s="20">
        <v>0</v>
      </c>
    </row>
    <row r="1267" spans="1:15" x14ac:dyDescent="0.35">
      <c r="B1267" s="22" t="s">
        <v>299</v>
      </c>
      <c r="C1267" s="20">
        <v>0</v>
      </c>
      <c r="D1267" s="27">
        <v>5.2666099999999956</v>
      </c>
      <c r="E1267" s="28">
        <v>3.1418400000000002</v>
      </c>
    </row>
    <row r="1268" spans="1:15" x14ac:dyDescent="0.35">
      <c r="B1268" s="345" t="s">
        <v>149</v>
      </c>
      <c r="C1268" s="345"/>
      <c r="D1268" s="345"/>
      <c r="E1268" s="345"/>
    </row>
    <row r="1269" spans="1:15" x14ac:dyDescent="0.35">
      <c r="B1269" s="19" t="s">
        <v>306</v>
      </c>
      <c r="C1269" s="20">
        <v>0</v>
      </c>
      <c r="D1269" s="27">
        <v>65.94</v>
      </c>
      <c r="E1269" s="28">
        <v>1000.43</v>
      </c>
    </row>
    <row r="1270" spans="1:15" x14ac:dyDescent="0.35">
      <c r="B1270" s="19" t="s">
        <v>307</v>
      </c>
      <c r="C1270" s="20">
        <v>0</v>
      </c>
      <c r="D1270" s="27">
        <v>1472.12</v>
      </c>
      <c r="E1270" s="28">
        <v>0</v>
      </c>
    </row>
    <row r="1271" spans="1:15" x14ac:dyDescent="0.35">
      <c r="B1271" s="345" t="s">
        <v>150</v>
      </c>
      <c r="C1271" s="345"/>
      <c r="D1271" s="345"/>
      <c r="E1271" s="345"/>
    </row>
    <row r="1272" spans="1:15" x14ac:dyDescent="0.35">
      <c r="B1272" s="19" t="s">
        <v>297</v>
      </c>
      <c r="C1272" s="21">
        <v>0</v>
      </c>
      <c r="D1272" s="21">
        <v>1222.3341009999999</v>
      </c>
      <c r="E1272" s="21">
        <v>935.74423000000047</v>
      </c>
    </row>
    <row r="1273" spans="1:15" x14ac:dyDescent="0.35">
      <c r="B1273" s="22" t="s">
        <v>298</v>
      </c>
      <c r="C1273" s="21">
        <v>0</v>
      </c>
      <c r="D1273" s="21">
        <v>15.226512000000001</v>
      </c>
      <c r="E1273" s="21">
        <v>42.331632000000006</v>
      </c>
    </row>
    <row r="1274" spans="1:15" x14ac:dyDescent="0.35">
      <c r="B1274" s="22" t="s">
        <v>199</v>
      </c>
      <c r="C1274" s="21">
        <v>0</v>
      </c>
      <c r="D1274" s="21">
        <v>0</v>
      </c>
      <c r="E1274" s="21">
        <v>0</v>
      </c>
    </row>
    <row r="1275" spans="1:15" x14ac:dyDescent="0.35">
      <c r="B1275" s="22" t="s">
        <v>299</v>
      </c>
      <c r="C1275" s="21">
        <v>0</v>
      </c>
      <c r="D1275" s="21">
        <v>1.6483000000000001</v>
      </c>
      <c r="E1275" s="21">
        <v>1.5070550000000003</v>
      </c>
    </row>
    <row r="1276" spans="1:15" ht="30" customHeight="1" x14ac:dyDescent="0.35">
      <c r="B1276" s="306" t="s">
        <v>642</v>
      </c>
      <c r="C1276" s="306"/>
      <c r="D1276" s="306"/>
      <c r="E1276" s="306"/>
    </row>
    <row r="1277" spans="1:15" x14ac:dyDescent="0.35"/>
    <row r="1278" spans="1:15" x14ac:dyDescent="0.35"/>
    <row r="1279" spans="1:15" x14ac:dyDescent="0.35">
      <c r="A1279" s="13"/>
      <c r="B1279" s="10" t="s">
        <v>533</v>
      </c>
      <c r="C1279" s="13"/>
      <c r="D1279" s="13"/>
      <c r="E1279" s="13"/>
      <c r="F1279" s="13"/>
      <c r="G1279" s="13"/>
      <c r="H1279" s="13"/>
      <c r="I1279" s="13"/>
      <c r="J1279" s="13"/>
      <c r="K1279" s="13"/>
      <c r="L1279" s="13"/>
      <c r="M1279" s="13"/>
      <c r="N1279" s="13"/>
      <c r="O1279" s="13"/>
    </row>
    <row r="1280" spans="1:15" x14ac:dyDescent="0.35">
      <c r="B1280" s="11" t="s">
        <v>624</v>
      </c>
    </row>
    <row r="1281" spans="1:15" x14ac:dyDescent="0.35"/>
    <row r="1282" spans="1:15" ht="15" customHeight="1" x14ac:dyDescent="0.35">
      <c r="B1282" s="418" t="s">
        <v>178</v>
      </c>
      <c r="C1282" s="420">
        <v>2022</v>
      </c>
      <c r="D1282" s="420">
        <v>2023</v>
      </c>
      <c r="E1282" s="423">
        <v>2024</v>
      </c>
    </row>
    <row r="1283" spans="1:15" ht="15" customHeight="1" x14ac:dyDescent="0.35">
      <c r="B1283" s="419"/>
      <c r="C1283" s="421"/>
      <c r="D1283" s="422"/>
      <c r="E1283" s="424"/>
    </row>
    <row r="1284" spans="1:15" x14ac:dyDescent="0.35">
      <c r="B1284" s="19" t="s">
        <v>148</v>
      </c>
      <c r="C1284" s="32">
        <v>0</v>
      </c>
      <c r="D1284" s="27">
        <v>38.918247000000022</v>
      </c>
      <c r="E1284" s="28">
        <v>30.213657999999999</v>
      </c>
    </row>
    <row r="1285" spans="1:15" x14ac:dyDescent="0.35">
      <c r="B1285" s="22" t="s">
        <v>176</v>
      </c>
      <c r="C1285" s="20">
        <v>0</v>
      </c>
      <c r="D1285" s="20">
        <v>0</v>
      </c>
      <c r="E1285" s="20">
        <v>0</v>
      </c>
    </row>
    <row r="1286" spans="1:15" x14ac:dyDescent="0.35">
      <c r="B1286" s="22" t="s">
        <v>177</v>
      </c>
      <c r="C1286" s="20">
        <v>0</v>
      </c>
      <c r="D1286" s="20">
        <v>0</v>
      </c>
      <c r="E1286" s="20">
        <v>0</v>
      </c>
    </row>
    <row r="1287" spans="1:15" x14ac:dyDescent="0.35">
      <c r="B1287" s="22" t="s">
        <v>300</v>
      </c>
      <c r="C1287" s="20">
        <v>0</v>
      </c>
      <c r="D1287" s="27">
        <v>12.659499999999998</v>
      </c>
      <c r="E1287" s="28">
        <v>14.433903999999998</v>
      </c>
    </row>
    <row r="1288" spans="1:15" x14ac:dyDescent="0.35">
      <c r="B1288" s="22" t="s">
        <v>301</v>
      </c>
      <c r="C1288" s="23">
        <v>0</v>
      </c>
      <c r="D1288" s="45">
        <v>0.10568499999999999</v>
      </c>
      <c r="E1288" s="46">
        <v>1.4392879999999999</v>
      </c>
    </row>
    <row r="1289" spans="1:15" ht="30" customHeight="1" x14ac:dyDescent="0.35">
      <c r="B1289" s="306" t="s">
        <v>642</v>
      </c>
      <c r="C1289" s="306"/>
      <c r="D1289" s="306"/>
      <c r="E1289" s="306"/>
    </row>
    <row r="1290" spans="1:15" x14ac:dyDescent="0.35"/>
    <row r="1291" spans="1:15" x14ac:dyDescent="0.35"/>
    <row r="1292" spans="1:15" x14ac:dyDescent="0.35">
      <c r="A1292" s="13"/>
      <c r="B1292" s="10" t="s">
        <v>534</v>
      </c>
      <c r="C1292" s="13"/>
      <c r="D1292" s="13"/>
      <c r="E1292" s="13"/>
      <c r="F1292" s="13"/>
      <c r="G1292" s="13"/>
      <c r="H1292" s="13"/>
      <c r="I1292" s="13"/>
      <c r="J1292" s="13"/>
      <c r="K1292" s="13"/>
      <c r="L1292" s="13"/>
      <c r="M1292" s="13"/>
      <c r="N1292" s="13"/>
      <c r="O1292" s="13"/>
    </row>
    <row r="1293" spans="1:15" x14ac:dyDescent="0.35">
      <c r="B1293" s="11" t="s">
        <v>625</v>
      </c>
    </row>
    <row r="1294" spans="1:15" x14ac:dyDescent="0.35"/>
    <row r="1295" spans="1:15" ht="15" customHeight="1" x14ac:dyDescent="0.35">
      <c r="B1295" s="418" t="s">
        <v>178</v>
      </c>
      <c r="C1295" s="420">
        <v>2022</v>
      </c>
      <c r="D1295" s="420">
        <v>2023</v>
      </c>
      <c r="E1295" s="423">
        <v>2024</v>
      </c>
    </row>
    <row r="1296" spans="1:15" ht="15" customHeight="1" x14ac:dyDescent="0.35">
      <c r="B1296" s="419"/>
      <c r="C1296" s="421"/>
      <c r="D1296" s="422"/>
      <c r="E1296" s="424"/>
    </row>
    <row r="1297" spans="1:15" x14ac:dyDescent="0.35">
      <c r="B1297" s="19" t="s">
        <v>148</v>
      </c>
      <c r="C1297" s="114">
        <v>0</v>
      </c>
      <c r="D1297" s="115">
        <v>0</v>
      </c>
      <c r="E1297" s="116">
        <v>0</v>
      </c>
    </row>
    <row r="1298" spans="1:15" x14ac:dyDescent="0.35">
      <c r="B1298" s="22" t="s">
        <v>176</v>
      </c>
      <c r="C1298" s="110">
        <v>0</v>
      </c>
      <c r="D1298" s="115">
        <v>0</v>
      </c>
      <c r="E1298" s="116">
        <v>0</v>
      </c>
    </row>
    <row r="1299" spans="1:15" x14ac:dyDescent="0.35">
      <c r="B1299" s="22" t="s">
        <v>177</v>
      </c>
      <c r="C1299" s="110">
        <v>0</v>
      </c>
      <c r="D1299" s="115">
        <v>0</v>
      </c>
      <c r="E1299" s="116">
        <v>0</v>
      </c>
    </row>
    <row r="1300" spans="1:15" x14ac:dyDescent="0.35">
      <c r="B1300" s="22" t="s">
        <v>300</v>
      </c>
      <c r="C1300" s="110">
        <v>0</v>
      </c>
      <c r="D1300" s="115">
        <v>0</v>
      </c>
      <c r="E1300" s="116">
        <v>0</v>
      </c>
    </row>
    <row r="1301" spans="1:15" x14ac:dyDescent="0.35">
      <c r="B1301" s="22" t="s">
        <v>301</v>
      </c>
      <c r="C1301" s="117">
        <v>0</v>
      </c>
      <c r="D1301" s="119">
        <v>0</v>
      </c>
      <c r="E1301" s="120">
        <v>0</v>
      </c>
    </row>
    <row r="1302" spans="1:15" ht="30" customHeight="1" x14ac:dyDescent="0.35">
      <c r="B1302" s="306" t="s">
        <v>642</v>
      </c>
      <c r="C1302" s="306"/>
      <c r="D1302" s="306"/>
      <c r="E1302" s="306"/>
    </row>
    <row r="1303" spans="1:15" x14ac:dyDescent="0.35">
      <c r="B1303" s="12"/>
    </row>
    <row r="1304" spans="1:15" x14ac:dyDescent="0.35"/>
    <row r="1305" spans="1:15" x14ac:dyDescent="0.35">
      <c r="A1305" s="13"/>
      <c r="B1305" s="10" t="s">
        <v>360</v>
      </c>
      <c r="C1305" s="13"/>
      <c r="D1305" s="13"/>
      <c r="E1305" s="13"/>
      <c r="F1305" s="13"/>
      <c r="G1305" s="13"/>
      <c r="H1305" s="13"/>
      <c r="I1305" s="13"/>
      <c r="J1305" s="13"/>
      <c r="K1305" s="13"/>
      <c r="L1305" s="13"/>
      <c r="M1305" s="13"/>
      <c r="N1305" s="13"/>
      <c r="O1305" s="13"/>
    </row>
    <row r="1306" spans="1:15" x14ac:dyDescent="0.35">
      <c r="B1306" s="12" t="s">
        <v>626</v>
      </c>
    </row>
    <row r="1307" spans="1:15" x14ac:dyDescent="0.35"/>
    <row r="1308" spans="1:15" x14ac:dyDescent="0.35">
      <c r="B1308" s="418" t="s">
        <v>233</v>
      </c>
      <c r="C1308" s="430">
        <v>2022</v>
      </c>
      <c r="D1308" s="430">
        <v>2023</v>
      </c>
      <c r="E1308" s="420">
        <v>2024</v>
      </c>
    </row>
    <row r="1309" spans="1:15" x14ac:dyDescent="0.35">
      <c r="B1309" s="419"/>
      <c r="C1309" s="431"/>
      <c r="D1309" s="431"/>
      <c r="E1309" s="422"/>
    </row>
    <row r="1310" spans="1:15" x14ac:dyDescent="0.35">
      <c r="B1310" s="19" t="s">
        <v>234</v>
      </c>
      <c r="C1310" s="20">
        <v>0</v>
      </c>
      <c r="D1310" s="20">
        <v>0</v>
      </c>
      <c r="E1310" s="20">
        <v>17.600000000000001</v>
      </c>
    </row>
    <row r="1311" spans="1:15" x14ac:dyDescent="0.35">
      <c r="B1311" s="22" t="s">
        <v>235</v>
      </c>
      <c r="C1311" s="20">
        <v>0</v>
      </c>
      <c r="D1311" s="20">
        <v>0</v>
      </c>
      <c r="E1311" s="20">
        <v>0</v>
      </c>
    </row>
    <row r="1312" spans="1:15" x14ac:dyDescent="0.35">
      <c r="B1312" s="22" t="s">
        <v>236</v>
      </c>
      <c r="C1312" s="20">
        <v>0</v>
      </c>
      <c r="D1312" s="20">
        <v>0</v>
      </c>
      <c r="E1312" s="20">
        <v>0</v>
      </c>
    </row>
    <row r="1313" spans="1:15" ht="21" customHeight="1" x14ac:dyDescent="0.35">
      <c r="B1313" s="306" t="s">
        <v>641</v>
      </c>
      <c r="C1313" s="306"/>
      <c r="D1313" s="306"/>
      <c r="E1313" s="306"/>
    </row>
    <row r="1314" spans="1:15" x14ac:dyDescent="0.35">
      <c r="B1314" s="360"/>
      <c r="C1314" s="360"/>
      <c r="D1314" s="360"/>
      <c r="E1314" s="360"/>
    </row>
    <row r="1315" spans="1:15" x14ac:dyDescent="0.35"/>
    <row r="1316" spans="1:15" x14ac:dyDescent="0.35"/>
    <row r="1317" spans="1:15" s="3" customFormat="1" ht="24" x14ac:dyDescent="0.45">
      <c r="A1317" s="7"/>
      <c r="B1317" s="8" t="s">
        <v>394</v>
      </c>
      <c r="C1317" s="7"/>
      <c r="D1317" s="7"/>
      <c r="E1317" s="7"/>
      <c r="F1317" s="7"/>
      <c r="G1317" s="7"/>
      <c r="H1317" s="7"/>
      <c r="I1317" s="7"/>
      <c r="J1317" s="7"/>
      <c r="K1317" s="7"/>
      <c r="L1317" s="7"/>
      <c r="M1317" s="7"/>
      <c r="N1317" s="7"/>
      <c r="O1317" s="7"/>
    </row>
    <row r="1318" spans="1:15" x14ac:dyDescent="0.35">
      <c r="A1318" s="9"/>
      <c r="B1318" s="10" t="s">
        <v>361</v>
      </c>
      <c r="C1318" s="9"/>
      <c r="D1318" s="9"/>
      <c r="E1318" s="9"/>
      <c r="F1318" s="9"/>
      <c r="G1318" s="9"/>
      <c r="H1318" s="9"/>
      <c r="I1318" s="9"/>
      <c r="J1318" s="9"/>
      <c r="K1318" s="9"/>
      <c r="L1318" s="9"/>
      <c r="M1318" s="9"/>
      <c r="N1318" s="9"/>
      <c r="O1318" s="9"/>
    </row>
    <row r="1319" spans="1:15" x14ac:dyDescent="0.35">
      <c r="B1319" s="12" t="s">
        <v>627</v>
      </c>
    </row>
    <row r="1320" spans="1:15" x14ac:dyDescent="0.35"/>
    <row r="1321" spans="1:15" x14ac:dyDescent="0.35">
      <c r="B1321" s="418" t="s">
        <v>362</v>
      </c>
      <c r="C1321" s="430">
        <v>2022</v>
      </c>
      <c r="D1321" s="430">
        <v>2023</v>
      </c>
      <c r="E1321" s="420">
        <v>2024</v>
      </c>
    </row>
    <row r="1322" spans="1:15" x14ac:dyDescent="0.35">
      <c r="B1322" s="419"/>
      <c r="C1322" s="431"/>
      <c r="D1322" s="431"/>
      <c r="E1322" s="422"/>
    </row>
    <row r="1323" spans="1:15" x14ac:dyDescent="0.35">
      <c r="B1323" s="381" t="s">
        <v>238</v>
      </c>
      <c r="C1323" s="381"/>
      <c r="D1323" s="381"/>
      <c r="E1323" s="381"/>
    </row>
    <row r="1324" spans="1:15" x14ac:dyDescent="0.35">
      <c r="B1324" s="19" t="s">
        <v>247</v>
      </c>
      <c r="C1324" s="20">
        <v>0</v>
      </c>
      <c r="D1324" s="27">
        <v>3655.97</v>
      </c>
      <c r="E1324" s="20">
        <v>1591.8361235999998</v>
      </c>
    </row>
    <row r="1325" spans="1:15" x14ac:dyDescent="0.35">
      <c r="B1325" s="19" t="s">
        <v>248</v>
      </c>
      <c r="C1325" s="20">
        <v>0</v>
      </c>
      <c r="D1325" s="27">
        <v>39.97</v>
      </c>
      <c r="E1325" s="20">
        <v>24.596013599999996</v>
      </c>
    </row>
    <row r="1326" spans="1:15" x14ac:dyDescent="0.35">
      <c r="B1326" s="19" t="s">
        <v>250</v>
      </c>
      <c r="C1326" s="20">
        <v>0</v>
      </c>
      <c r="D1326" s="27">
        <v>987.07</v>
      </c>
      <c r="E1326" s="20">
        <v>1090.1571804</v>
      </c>
    </row>
    <row r="1327" spans="1:15" x14ac:dyDescent="0.35">
      <c r="B1327" s="19" t="s">
        <v>251</v>
      </c>
      <c r="C1327" s="20">
        <v>0</v>
      </c>
      <c r="D1327" s="27">
        <v>0.71791560000000021</v>
      </c>
      <c r="E1327" s="20">
        <v>0.3528</v>
      </c>
    </row>
    <row r="1328" spans="1:15" x14ac:dyDescent="0.35">
      <c r="B1328" s="19" t="s">
        <v>253</v>
      </c>
      <c r="C1328" s="20">
        <v>0</v>
      </c>
      <c r="D1328" s="27">
        <v>0</v>
      </c>
      <c r="E1328" s="20">
        <v>0.44910000000000005</v>
      </c>
    </row>
    <row r="1329" spans="2:5" x14ac:dyDescent="0.35">
      <c r="B1329" s="39" t="s">
        <v>264</v>
      </c>
      <c r="C1329" s="40">
        <f>SUM(C1324:C1328)</f>
        <v>0</v>
      </c>
      <c r="D1329" s="40">
        <f>SUM(D1324:D1328)</f>
        <v>4683.7279155999995</v>
      </c>
      <c r="E1329" s="40">
        <f>SUM(E1324:E1328)</f>
        <v>2707.3912175999999</v>
      </c>
    </row>
    <row r="1330" spans="2:5" x14ac:dyDescent="0.35">
      <c r="B1330" s="19" t="s">
        <v>254</v>
      </c>
      <c r="C1330" s="20">
        <v>0</v>
      </c>
      <c r="D1330" s="27">
        <v>0</v>
      </c>
      <c r="E1330" s="20">
        <v>0</v>
      </c>
    </row>
    <row r="1331" spans="2:5" x14ac:dyDescent="0.35">
      <c r="B1331" s="39" t="s">
        <v>265</v>
      </c>
      <c r="C1331" s="40">
        <f>C1330</f>
        <v>0</v>
      </c>
      <c r="D1331" s="40">
        <f t="shared" ref="D1331:E1331" si="86">D1330</f>
        <v>0</v>
      </c>
      <c r="E1331" s="40">
        <f t="shared" si="86"/>
        <v>0</v>
      </c>
    </row>
    <row r="1332" spans="2:5" x14ac:dyDescent="0.35">
      <c r="B1332" s="39" t="s">
        <v>285</v>
      </c>
      <c r="C1332" s="41">
        <v>0</v>
      </c>
      <c r="D1332" s="41">
        <v>0</v>
      </c>
      <c r="E1332" s="41">
        <v>0</v>
      </c>
    </row>
    <row r="1333" spans="2:5" x14ac:dyDescent="0.35">
      <c r="B1333" s="39" t="s">
        <v>286</v>
      </c>
      <c r="C1333" s="41">
        <v>0</v>
      </c>
      <c r="D1333" s="41">
        <v>0</v>
      </c>
      <c r="E1333" s="41">
        <v>0</v>
      </c>
    </row>
    <row r="1334" spans="2:5" x14ac:dyDescent="0.35">
      <c r="B1334" s="39" t="s">
        <v>287</v>
      </c>
      <c r="C1334" s="41">
        <f>IFERROR(C1331/C1335,0)</f>
        <v>0</v>
      </c>
      <c r="D1334" s="41">
        <f t="shared" ref="D1334" si="87">IFERROR(D1331/D1335,0)</f>
        <v>0</v>
      </c>
      <c r="E1334" s="41">
        <f>IFERROR(E1331/E1335,0)</f>
        <v>0</v>
      </c>
    </row>
    <row r="1335" spans="2:5" x14ac:dyDescent="0.35">
      <c r="B1335" s="39" t="s">
        <v>266</v>
      </c>
      <c r="C1335" s="40">
        <f>C1329+C1331</f>
        <v>0</v>
      </c>
      <c r="D1335" s="40">
        <f>D1329+D1331</f>
        <v>4683.7279155999995</v>
      </c>
      <c r="E1335" s="40">
        <f>E1329+E1331</f>
        <v>2707.3912175999999</v>
      </c>
    </row>
    <row r="1336" spans="2:5" x14ac:dyDescent="0.35">
      <c r="B1336" s="381" t="s">
        <v>259</v>
      </c>
      <c r="C1336" s="381"/>
      <c r="D1336" s="381"/>
      <c r="E1336" s="381"/>
    </row>
    <row r="1337" spans="2:5" x14ac:dyDescent="0.35">
      <c r="B1337" s="19" t="s">
        <v>256</v>
      </c>
      <c r="C1337" s="20">
        <v>0</v>
      </c>
      <c r="D1337" s="27">
        <v>146220.10999999999</v>
      </c>
      <c r="E1337" s="20">
        <v>0</v>
      </c>
    </row>
    <row r="1338" spans="2:5" x14ac:dyDescent="0.35">
      <c r="B1338" s="19" t="s">
        <v>257</v>
      </c>
      <c r="C1338" s="27">
        <v>0</v>
      </c>
      <c r="D1338" s="27">
        <v>0</v>
      </c>
      <c r="E1338" s="20">
        <v>0</v>
      </c>
    </row>
    <row r="1339" spans="2:5" x14ac:dyDescent="0.35">
      <c r="B1339" s="19" t="s">
        <v>258</v>
      </c>
      <c r="C1339" s="20">
        <v>0</v>
      </c>
      <c r="D1339" s="27">
        <v>6165.86</v>
      </c>
      <c r="E1339" s="20">
        <v>65131</v>
      </c>
    </row>
    <row r="1340" spans="2:5" x14ac:dyDescent="0.35">
      <c r="B1340" s="39" t="s">
        <v>261</v>
      </c>
      <c r="C1340" s="40">
        <f t="shared" ref="C1340" si="88">C1338</f>
        <v>0</v>
      </c>
      <c r="D1340" s="40">
        <f>D1338</f>
        <v>0</v>
      </c>
      <c r="E1340" s="40">
        <f>E1338</f>
        <v>0</v>
      </c>
    </row>
    <row r="1341" spans="2:5" x14ac:dyDescent="0.35">
      <c r="B1341" s="39" t="s">
        <v>262</v>
      </c>
      <c r="C1341" s="40">
        <f t="shared" ref="C1341" si="89">C1339</f>
        <v>0</v>
      </c>
      <c r="D1341" s="40">
        <f>D1339</f>
        <v>6165.86</v>
      </c>
      <c r="E1341" s="40">
        <f>E1339</f>
        <v>65131</v>
      </c>
    </row>
    <row r="1342" spans="2:5" x14ac:dyDescent="0.35">
      <c r="B1342" s="39" t="s">
        <v>288</v>
      </c>
      <c r="C1342" s="41">
        <f t="shared" ref="C1342:D1342" si="90">IFERROR(C1340/C1344,0)</f>
        <v>0</v>
      </c>
      <c r="D1342" s="41">
        <f t="shared" si="90"/>
        <v>0</v>
      </c>
      <c r="E1342" s="41">
        <f>IFERROR(E1340/E1344,0)</f>
        <v>0</v>
      </c>
    </row>
    <row r="1343" spans="2:5" x14ac:dyDescent="0.35">
      <c r="B1343" s="39" t="s">
        <v>289</v>
      </c>
      <c r="C1343" s="41">
        <f t="shared" ref="C1343" si="91">IFERROR(C1341/C1344,0)</f>
        <v>0</v>
      </c>
      <c r="D1343" s="41">
        <f t="shared" ref="D1343" si="92">IFERROR(D1341/D1344,0)</f>
        <v>1</v>
      </c>
      <c r="E1343" s="41">
        <f>IFERROR(E1341/E1344,0)</f>
        <v>1</v>
      </c>
    </row>
    <row r="1344" spans="2:5" x14ac:dyDescent="0.35">
      <c r="B1344" s="39" t="s">
        <v>263</v>
      </c>
      <c r="C1344" s="40">
        <f t="shared" ref="C1344:D1344" si="93">C1341+C1340</f>
        <v>0</v>
      </c>
      <c r="D1344" s="40">
        <f t="shared" si="93"/>
        <v>6165.86</v>
      </c>
      <c r="E1344" s="40">
        <f>E1341+E1340</f>
        <v>65131</v>
      </c>
    </row>
    <row r="1345" spans="1:15" x14ac:dyDescent="0.35">
      <c r="B1345" s="42" t="s">
        <v>260</v>
      </c>
      <c r="C1345" s="43">
        <f t="shared" ref="C1345" si="94">C1344+C1335</f>
        <v>0</v>
      </c>
      <c r="D1345" s="43">
        <f t="shared" ref="D1345" si="95">D1344+D1335</f>
        <v>10849.587915599999</v>
      </c>
      <c r="E1345" s="43">
        <f>E1344+E1335</f>
        <v>67838.391217600001</v>
      </c>
    </row>
    <row r="1346" spans="1:15" ht="30" customHeight="1" x14ac:dyDescent="0.35">
      <c r="B1346" s="309" t="s">
        <v>640</v>
      </c>
      <c r="C1346" s="309"/>
      <c r="D1346" s="309"/>
      <c r="E1346" s="309"/>
    </row>
    <row r="1347" spans="1:15" x14ac:dyDescent="0.35"/>
    <row r="1348" spans="1:15" x14ac:dyDescent="0.35"/>
    <row r="1349" spans="1:15" x14ac:dyDescent="0.35">
      <c r="A1349" s="9"/>
      <c r="B1349" s="10" t="s">
        <v>363</v>
      </c>
      <c r="C1349" s="9"/>
      <c r="D1349" s="9"/>
      <c r="E1349" s="9"/>
      <c r="F1349" s="9"/>
      <c r="G1349" s="9"/>
      <c r="H1349" s="9"/>
      <c r="I1349" s="9"/>
      <c r="J1349" s="9"/>
      <c r="K1349" s="9"/>
      <c r="L1349" s="9"/>
      <c r="M1349" s="9"/>
      <c r="N1349" s="9"/>
      <c r="O1349" s="9"/>
    </row>
    <row r="1350" spans="1:15" x14ac:dyDescent="0.35">
      <c r="B1350" s="12" t="s">
        <v>628</v>
      </c>
    </row>
    <row r="1351" spans="1:15" x14ac:dyDescent="0.35"/>
    <row r="1352" spans="1:15" ht="15" customHeight="1" x14ac:dyDescent="0.35">
      <c r="B1352" s="418" t="s">
        <v>268</v>
      </c>
      <c r="C1352" s="430">
        <v>2022</v>
      </c>
      <c r="D1352" s="430">
        <v>2023</v>
      </c>
      <c r="E1352" s="420">
        <v>2024</v>
      </c>
    </row>
    <row r="1353" spans="1:15" ht="15" customHeight="1" x14ac:dyDescent="0.35">
      <c r="B1353" s="419"/>
      <c r="C1353" s="431"/>
      <c r="D1353" s="431"/>
      <c r="E1353" s="422"/>
    </row>
    <row r="1354" spans="1:15" x14ac:dyDescent="0.35">
      <c r="B1354" s="381" t="s">
        <v>269</v>
      </c>
      <c r="C1354" s="381"/>
      <c r="D1354" s="381"/>
      <c r="E1354" s="381"/>
    </row>
    <row r="1355" spans="1:15" x14ac:dyDescent="0.35">
      <c r="B1355" s="22" t="s">
        <v>270</v>
      </c>
      <c r="C1355" s="20">
        <v>0</v>
      </c>
      <c r="D1355" s="27">
        <v>42329.437421000002</v>
      </c>
      <c r="E1355" s="20">
        <v>18092</v>
      </c>
    </row>
    <row r="1356" spans="1:15" x14ac:dyDescent="0.35">
      <c r="B1356" s="22" t="s">
        <v>271</v>
      </c>
      <c r="C1356" s="20">
        <v>0</v>
      </c>
      <c r="D1356" s="27">
        <v>0</v>
      </c>
      <c r="E1356" s="20">
        <v>0</v>
      </c>
    </row>
    <row r="1357" spans="1:15" x14ac:dyDescent="0.35">
      <c r="B1357" s="22" t="s">
        <v>272</v>
      </c>
      <c r="C1357" s="20">
        <v>0</v>
      </c>
      <c r="D1357" s="27">
        <v>0</v>
      </c>
      <c r="E1357" s="20">
        <v>0</v>
      </c>
    </row>
    <row r="1358" spans="1:15" x14ac:dyDescent="0.35">
      <c r="B1358" s="19" t="s">
        <v>273</v>
      </c>
      <c r="C1358" s="20">
        <v>0</v>
      </c>
      <c r="D1358" s="27">
        <v>0</v>
      </c>
      <c r="E1358" s="20">
        <v>0</v>
      </c>
    </row>
    <row r="1359" spans="1:15" x14ac:dyDescent="0.35">
      <c r="B1359" s="381" t="s">
        <v>275</v>
      </c>
      <c r="C1359" s="381"/>
      <c r="D1359" s="381"/>
      <c r="E1359" s="381"/>
    </row>
    <row r="1360" spans="1:15" x14ac:dyDescent="0.35">
      <c r="B1360" s="22" t="s">
        <v>276</v>
      </c>
      <c r="C1360" s="20">
        <v>0</v>
      </c>
      <c r="D1360" s="27">
        <v>42329.437421000002</v>
      </c>
      <c r="E1360" s="20">
        <v>18092.060000000001</v>
      </c>
    </row>
    <row r="1361" spans="1:15" x14ac:dyDescent="0.35">
      <c r="B1361" s="22" t="s">
        <v>277</v>
      </c>
      <c r="C1361" s="20">
        <v>0</v>
      </c>
      <c r="D1361" s="27">
        <v>0</v>
      </c>
      <c r="E1361" s="20">
        <v>0</v>
      </c>
    </row>
    <row r="1362" spans="1:15" x14ac:dyDescent="0.35">
      <c r="B1362" s="22" t="s">
        <v>278</v>
      </c>
      <c r="C1362" s="20">
        <v>0</v>
      </c>
      <c r="D1362" s="27">
        <v>0</v>
      </c>
      <c r="E1362" s="20">
        <v>0</v>
      </c>
    </row>
    <row r="1363" spans="1:15" x14ac:dyDescent="0.35">
      <c r="B1363" s="22" t="s">
        <v>279</v>
      </c>
      <c r="C1363" s="20">
        <v>0</v>
      </c>
      <c r="D1363" s="27">
        <v>0</v>
      </c>
      <c r="E1363" s="20">
        <v>0</v>
      </c>
    </row>
    <row r="1364" spans="1:15" x14ac:dyDescent="0.35">
      <c r="B1364" s="381" t="s">
        <v>274</v>
      </c>
      <c r="C1364" s="381"/>
      <c r="D1364" s="381"/>
      <c r="E1364" s="381"/>
    </row>
    <row r="1365" spans="1:15" x14ac:dyDescent="0.35">
      <c r="B1365" s="22" t="s">
        <v>281</v>
      </c>
      <c r="C1365" s="27">
        <f>C242+C438-C649</f>
        <v>2239917.1132320007</v>
      </c>
      <c r="D1365" s="27">
        <f>D242+D438-D649</f>
        <v>3624687.75416</v>
      </c>
      <c r="E1365" s="27">
        <f>E237-E232+E438-E649</f>
        <v>3715114.8700000006</v>
      </c>
    </row>
    <row r="1366" spans="1:15" x14ac:dyDescent="0.35">
      <c r="B1366" s="22" t="s">
        <v>282</v>
      </c>
      <c r="C1366" s="27">
        <v>0</v>
      </c>
      <c r="D1366" s="27">
        <v>0</v>
      </c>
      <c r="E1366" s="27">
        <v>0</v>
      </c>
    </row>
    <row r="1367" spans="1:15" x14ac:dyDescent="0.35">
      <c r="B1367" s="22" t="s">
        <v>283</v>
      </c>
      <c r="C1367" s="27">
        <v>0</v>
      </c>
      <c r="D1367" s="27">
        <v>0</v>
      </c>
      <c r="E1367" s="27">
        <v>0</v>
      </c>
    </row>
    <row r="1368" spans="1:15" x14ac:dyDescent="0.35">
      <c r="B1368" s="22" t="s">
        <v>284</v>
      </c>
      <c r="C1368" s="27">
        <v>0</v>
      </c>
      <c r="D1368" s="27">
        <v>0</v>
      </c>
      <c r="E1368" s="27">
        <v>0</v>
      </c>
    </row>
    <row r="1369" spans="1:15" ht="30" customHeight="1" x14ac:dyDescent="0.35">
      <c r="B1369" s="308" t="s">
        <v>620</v>
      </c>
      <c r="C1369" s="308"/>
      <c r="D1369" s="308"/>
      <c r="E1369" s="308"/>
    </row>
    <row r="1370" spans="1:15" x14ac:dyDescent="0.35"/>
    <row r="1371" spans="1:15" x14ac:dyDescent="0.35"/>
    <row r="1372" spans="1:15" x14ac:dyDescent="0.35">
      <c r="A1372" s="9"/>
      <c r="B1372" s="10" t="s">
        <v>364</v>
      </c>
      <c r="C1372" s="9"/>
      <c r="D1372" s="9"/>
      <c r="E1372" s="9"/>
      <c r="F1372" s="9"/>
      <c r="G1372" s="9"/>
      <c r="H1372" s="9"/>
      <c r="I1372" s="9"/>
      <c r="J1372" s="9"/>
      <c r="K1372" s="9"/>
      <c r="L1372" s="9"/>
      <c r="M1372" s="9"/>
      <c r="N1372" s="9"/>
      <c r="O1372" s="9"/>
    </row>
    <row r="1373" spans="1:15" x14ac:dyDescent="0.35">
      <c r="B1373" s="12" t="s">
        <v>629</v>
      </c>
    </row>
    <row r="1374" spans="1:15" x14ac:dyDescent="0.35"/>
    <row r="1375" spans="1:15" ht="15" customHeight="1" x14ac:dyDescent="0.35">
      <c r="B1375" s="418" t="s">
        <v>365</v>
      </c>
      <c r="C1375" s="430">
        <v>2022</v>
      </c>
      <c r="D1375" s="430">
        <v>2023</v>
      </c>
      <c r="E1375" s="420">
        <v>2024</v>
      </c>
    </row>
    <row r="1376" spans="1:15" ht="15" customHeight="1" x14ac:dyDescent="0.35">
      <c r="B1376" s="419"/>
      <c r="C1376" s="431"/>
      <c r="D1376" s="431"/>
      <c r="E1376" s="422"/>
    </row>
    <row r="1377" spans="2:5" x14ac:dyDescent="0.35">
      <c r="B1377" s="22" t="s">
        <v>365</v>
      </c>
      <c r="C1377" s="27">
        <v>0</v>
      </c>
      <c r="D1377" s="27">
        <v>1770.04</v>
      </c>
      <c r="E1377" s="27">
        <v>1815</v>
      </c>
    </row>
    <row r="1378" spans="2:5" x14ac:dyDescent="0.35">
      <c r="B1378" s="276" t="s">
        <v>639</v>
      </c>
    </row>
    <row r="1379" spans="2:5" x14ac:dyDescent="0.35"/>
    <row r="1380" spans="2:5" x14ac:dyDescent="0.35"/>
    <row r="1381" spans="2:5" x14ac:dyDescent="0.35"/>
    <row r="1382" spans="2:5" x14ac:dyDescent="0.35"/>
  </sheetData>
  <sheetProtection algorithmName="SHA-512" hashValue="twNtnGgVx65kCUV4vTPvfyM1n6FuH1WDV412VZB4JhlYdnLjjoEAqmHpMUss+kdWcoTDQkJM+VG0cjt329u4sg==" saltValue="X1src4Ns/u6bUOwyimPFKg==" spinCount="100000" sheet="1" objects="1" scenarios="1"/>
  <mergeCells count="445">
    <mergeCell ref="B1323:E1323"/>
    <mergeCell ref="B1336:E1336"/>
    <mergeCell ref="B1375:B1376"/>
    <mergeCell ref="C1375:C1376"/>
    <mergeCell ref="D1375:D1376"/>
    <mergeCell ref="E1375:E1376"/>
    <mergeCell ref="B1352:B1353"/>
    <mergeCell ref="C1352:C1353"/>
    <mergeCell ref="D1352:D1353"/>
    <mergeCell ref="E1352:E1353"/>
    <mergeCell ref="B1359:E1359"/>
    <mergeCell ref="B1354:E1354"/>
    <mergeCell ref="B1364:E1364"/>
    <mergeCell ref="C78:C79"/>
    <mergeCell ref="D78:D79"/>
    <mergeCell ref="B1321:B1322"/>
    <mergeCell ref="C1321:C1322"/>
    <mergeCell ref="D1321:D1322"/>
    <mergeCell ref="E1321:E1322"/>
    <mergeCell ref="B1308:B1309"/>
    <mergeCell ref="C1308:C1309"/>
    <mergeCell ref="D1308:D1309"/>
    <mergeCell ref="E1308:E1309"/>
    <mergeCell ref="B1313:E1314"/>
    <mergeCell ref="B136:K136"/>
    <mergeCell ref="C1234:C1235"/>
    <mergeCell ref="D1234:D1235"/>
    <mergeCell ref="E1234:E1235"/>
    <mergeCell ref="B1236:E1236"/>
    <mergeCell ref="B1155:E1155"/>
    <mergeCell ref="B1168:E1168"/>
    <mergeCell ref="B1242:E1242"/>
    <mergeCell ref="B1247:E1247"/>
    <mergeCell ref="B1191:E1191"/>
    <mergeCell ref="B1196:E1196"/>
    <mergeCell ref="B1207:B1208"/>
    <mergeCell ref="C1207:C1208"/>
    <mergeCell ref="E13:E14"/>
    <mergeCell ref="E26:E27"/>
    <mergeCell ref="B26:B27"/>
    <mergeCell ref="C26:C27"/>
    <mergeCell ref="D26:D27"/>
    <mergeCell ref="B13:B14"/>
    <mergeCell ref="C13:C14"/>
    <mergeCell ref="D13:D14"/>
    <mergeCell ref="B1295:B1296"/>
    <mergeCell ref="C1295:C1296"/>
    <mergeCell ref="D1295:D1296"/>
    <mergeCell ref="E1295:E1296"/>
    <mergeCell ref="B1261:B1262"/>
    <mergeCell ref="C1261:C1262"/>
    <mergeCell ref="D1261:D1262"/>
    <mergeCell ref="E1261:E1262"/>
    <mergeCell ref="B1263:E1263"/>
    <mergeCell ref="B1268:E1268"/>
    <mergeCell ref="B1271:E1271"/>
    <mergeCell ref="B1282:B1283"/>
    <mergeCell ref="C1282:C1283"/>
    <mergeCell ref="D1282:D1283"/>
    <mergeCell ref="E1282:E1283"/>
    <mergeCell ref="B1234:B1235"/>
    <mergeCell ref="B1184:B1185"/>
    <mergeCell ref="C1184:C1185"/>
    <mergeCell ref="D1184:D1185"/>
    <mergeCell ref="E1184:E1185"/>
    <mergeCell ref="B1186:E1186"/>
    <mergeCell ref="B1221:B1222"/>
    <mergeCell ref="C1221:C1222"/>
    <mergeCell ref="D1221:D1222"/>
    <mergeCell ref="E1221:E1222"/>
    <mergeCell ref="D1207:D1208"/>
    <mergeCell ref="E1207:E1208"/>
    <mergeCell ref="B1140:B1141"/>
    <mergeCell ref="C1140:C1141"/>
    <mergeCell ref="D1140:D1141"/>
    <mergeCell ref="E1140:E1141"/>
    <mergeCell ref="B1145:E1146"/>
    <mergeCell ref="B1153:B1154"/>
    <mergeCell ref="C1153:C1154"/>
    <mergeCell ref="D1153:D1154"/>
    <mergeCell ref="E1153:E1154"/>
    <mergeCell ref="B1100:E1100"/>
    <mergeCell ref="B1103:E1103"/>
    <mergeCell ref="B1114:B1115"/>
    <mergeCell ref="C1114:C1115"/>
    <mergeCell ref="D1114:D1115"/>
    <mergeCell ref="E1114:E1115"/>
    <mergeCell ref="B1127:B1128"/>
    <mergeCell ref="C1127:C1128"/>
    <mergeCell ref="D1127:D1128"/>
    <mergeCell ref="E1127:E1128"/>
    <mergeCell ref="B1065:E1065"/>
    <mergeCell ref="B1073:E1073"/>
    <mergeCell ref="B1078:E1078"/>
    <mergeCell ref="B1093:B1094"/>
    <mergeCell ref="C1093:C1094"/>
    <mergeCell ref="D1093:D1094"/>
    <mergeCell ref="E1093:E1094"/>
    <mergeCell ref="B1095:E1095"/>
    <mergeCell ref="F104:F105"/>
    <mergeCell ref="B104:B105"/>
    <mergeCell ref="C104:C105"/>
    <mergeCell ref="D104:D105"/>
    <mergeCell ref="E104:E105"/>
    <mergeCell ref="B276:B277"/>
    <mergeCell ref="C276:C277"/>
    <mergeCell ref="D276:D277"/>
    <mergeCell ref="E276:E277"/>
    <mergeCell ref="B1050:B1051"/>
    <mergeCell ref="C1050:C1051"/>
    <mergeCell ref="D1050:D1051"/>
    <mergeCell ref="E1050:E1051"/>
    <mergeCell ref="B1015:E1015"/>
    <mergeCell ref="B1020:E1020"/>
    <mergeCell ref="B1025:E1025"/>
    <mergeCell ref="I104:I105"/>
    <mergeCell ref="B1063:B1064"/>
    <mergeCell ref="C1063:C1064"/>
    <mergeCell ref="D1063:D1064"/>
    <mergeCell ref="E1063:E1064"/>
    <mergeCell ref="G104:G105"/>
    <mergeCell ref="I106:K106"/>
    <mergeCell ref="B1036:B1037"/>
    <mergeCell ref="C1036:C1037"/>
    <mergeCell ref="D1036:D1037"/>
    <mergeCell ref="E1036:E1037"/>
    <mergeCell ref="J104:J105"/>
    <mergeCell ref="K104:K105"/>
    <mergeCell ref="B985:E985"/>
    <mergeCell ref="B997:E997"/>
    <mergeCell ref="B1013:B1014"/>
    <mergeCell ref="C1013:C1014"/>
    <mergeCell ref="D1013:D1014"/>
    <mergeCell ref="E1013:E1014"/>
    <mergeCell ref="B975:E976"/>
    <mergeCell ref="B983:B984"/>
    <mergeCell ref="C983:C984"/>
    <mergeCell ref="D983:D984"/>
    <mergeCell ref="E983:E984"/>
    <mergeCell ref="B957:B958"/>
    <mergeCell ref="C957:C958"/>
    <mergeCell ref="D957:D958"/>
    <mergeCell ref="E957:E958"/>
    <mergeCell ref="B144:E144"/>
    <mergeCell ref="B152:E152"/>
    <mergeCell ref="E896:E897"/>
    <mergeCell ref="B867:B868"/>
    <mergeCell ref="C867:C868"/>
    <mergeCell ref="D867:D868"/>
    <mergeCell ref="E867:E868"/>
    <mergeCell ref="C799:C800"/>
    <mergeCell ref="D799:D800"/>
    <mergeCell ref="E799:E800"/>
    <mergeCell ref="B801:E801"/>
    <mergeCell ref="B819:E819"/>
    <mergeCell ref="B835:B836"/>
    <mergeCell ref="C835:C836"/>
    <mergeCell ref="D835:D836"/>
    <mergeCell ref="E835:E836"/>
    <mergeCell ref="B837:E837"/>
    <mergeCell ref="B842:E842"/>
    <mergeCell ref="B847:E847"/>
    <mergeCell ref="B858:B859"/>
    <mergeCell ref="B970:B971"/>
    <mergeCell ref="C970:C971"/>
    <mergeCell ref="D970:D971"/>
    <mergeCell ref="E970:E971"/>
    <mergeCell ref="B930:E930"/>
    <mergeCell ref="B160:E160"/>
    <mergeCell ref="B174:B175"/>
    <mergeCell ref="C174:C175"/>
    <mergeCell ref="D174:D175"/>
    <mergeCell ref="B933:E933"/>
    <mergeCell ref="B944:B945"/>
    <mergeCell ref="C944:C945"/>
    <mergeCell ref="D944:D945"/>
    <mergeCell ref="E944:E945"/>
    <mergeCell ref="B905:E905"/>
    <mergeCell ref="B910:E910"/>
    <mergeCell ref="B923:B924"/>
    <mergeCell ref="C923:C924"/>
    <mergeCell ref="D923:D924"/>
    <mergeCell ref="E923:E924"/>
    <mergeCell ref="B925:E925"/>
    <mergeCell ref="B896:B897"/>
    <mergeCell ref="C896:C897"/>
    <mergeCell ref="D896:D897"/>
    <mergeCell ref="F106:H106"/>
    <mergeCell ref="B898:E898"/>
    <mergeCell ref="H104:H105"/>
    <mergeCell ref="E91:E92"/>
    <mergeCell ref="B91:B92"/>
    <mergeCell ref="C91:C92"/>
    <mergeCell ref="D91:D92"/>
    <mergeCell ref="B579:F580"/>
    <mergeCell ref="B829:E830"/>
    <mergeCell ref="E174:E175"/>
    <mergeCell ref="B189:E189"/>
    <mergeCell ref="B213:E213"/>
    <mergeCell ref="B229:B230"/>
    <mergeCell ref="C229:C230"/>
    <mergeCell ref="D229:D230"/>
    <mergeCell ref="E229:E230"/>
    <mergeCell ref="B187:B188"/>
    <mergeCell ref="C187:C188"/>
    <mergeCell ref="D187:D188"/>
    <mergeCell ref="E187:E188"/>
    <mergeCell ref="B883:B884"/>
    <mergeCell ref="C883:C884"/>
    <mergeCell ref="D883:D884"/>
    <mergeCell ref="E883:E884"/>
    <mergeCell ref="C858:C859"/>
    <mergeCell ref="D858:D859"/>
    <mergeCell ref="E858:E859"/>
    <mergeCell ref="B791:E792"/>
    <mergeCell ref="B799:B800"/>
    <mergeCell ref="B734:E734"/>
    <mergeCell ref="B745:B746"/>
    <mergeCell ref="C745:C746"/>
    <mergeCell ref="D745:D746"/>
    <mergeCell ref="E745:E746"/>
    <mergeCell ref="B289:B290"/>
    <mergeCell ref="B231:E231"/>
    <mergeCell ref="B236:E236"/>
    <mergeCell ref="B241:E241"/>
    <mergeCell ref="B252:B253"/>
    <mergeCell ref="C252:C253"/>
    <mergeCell ref="D252:D253"/>
    <mergeCell ref="E252:E253"/>
    <mergeCell ref="B261:B262"/>
    <mergeCell ref="C261:C262"/>
    <mergeCell ref="D261:D262"/>
    <mergeCell ref="E261:E262"/>
    <mergeCell ref="C289:C290"/>
    <mergeCell ref="D289:D290"/>
    <mergeCell ref="E289:E290"/>
    <mergeCell ref="B291:E291"/>
    <mergeCell ref="B697:E697"/>
    <mergeCell ref="B704:E704"/>
    <mergeCell ref="B709:E709"/>
    <mergeCell ref="G771:G772"/>
    <mergeCell ref="B786:B787"/>
    <mergeCell ref="C786:C787"/>
    <mergeCell ref="D786:D787"/>
    <mergeCell ref="E786:E787"/>
    <mergeCell ref="F771:F772"/>
    <mergeCell ref="B758:B759"/>
    <mergeCell ref="C758:C759"/>
    <mergeCell ref="D758:D759"/>
    <mergeCell ref="E758:E759"/>
    <mergeCell ref="B771:B772"/>
    <mergeCell ref="C771:C772"/>
    <mergeCell ref="D771:D772"/>
    <mergeCell ref="E771:E772"/>
    <mergeCell ref="B726:E726"/>
    <mergeCell ref="B731:E731"/>
    <mergeCell ref="B682:B683"/>
    <mergeCell ref="C682:C683"/>
    <mergeCell ref="D682:D683"/>
    <mergeCell ref="E682:E683"/>
    <mergeCell ref="B695:B696"/>
    <mergeCell ref="C695:C696"/>
    <mergeCell ref="D695:D696"/>
    <mergeCell ref="E695:E696"/>
    <mergeCell ref="B689:E689"/>
    <mergeCell ref="B718:E718"/>
    <mergeCell ref="B724:B725"/>
    <mergeCell ref="C724:C725"/>
    <mergeCell ref="D724:D725"/>
    <mergeCell ref="E724:E725"/>
    <mergeCell ref="B638:E638"/>
    <mergeCell ref="B643:E643"/>
    <mergeCell ref="B351:B352"/>
    <mergeCell ref="C351:C352"/>
    <mergeCell ref="D351:D352"/>
    <mergeCell ref="E351:E352"/>
    <mergeCell ref="B375:B376"/>
    <mergeCell ref="B298:E298"/>
    <mergeCell ref="B303:E303"/>
    <mergeCell ref="B317:B318"/>
    <mergeCell ref="C317:C318"/>
    <mergeCell ref="D317:D318"/>
    <mergeCell ref="E317:E318"/>
    <mergeCell ref="B319:E319"/>
    <mergeCell ref="B324:E324"/>
    <mergeCell ref="B327:E327"/>
    <mergeCell ref="C598:C599"/>
    <mergeCell ref="D598:D599"/>
    <mergeCell ref="E598:E599"/>
    <mergeCell ref="B600:E600"/>
    <mergeCell ref="B620:E620"/>
    <mergeCell ref="B636:B637"/>
    <mergeCell ref="C636:C637"/>
    <mergeCell ref="D636:D637"/>
    <mergeCell ref="B648:E648"/>
    <mergeCell ref="B659:B660"/>
    <mergeCell ref="C659:C660"/>
    <mergeCell ref="D659:D660"/>
    <mergeCell ref="E659:E660"/>
    <mergeCell ref="B668:B669"/>
    <mergeCell ref="C668:C669"/>
    <mergeCell ref="D668:D669"/>
    <mergeCell ref="E668:E669"/>
    <mergeCell ref="E636:E637"/>
    <mergeCell ref="B598:B599"/>
    <mergeCell ref="D585:D586"/>
    <mergeCell ref="E585:E586"/>
    <mergeCell ref="B590:E591"/>
    <mergeCell ref="F375:F376"/>
    <mergeCell ref="F566:F567"/>
    <mergeCell ref="B526:E526"/>
    <mergeCell ref="B529:E529"/>
    <mergeCell ref="B540:B541"/>
    <mergeCell ref="C540:C541"/>
    <mergeCell ref="D540:D541"/>
    <mergeCell ref="E540:E541"/>
    <mergeCell ref="B553:B554"/>
    <mergeCell ref="C553:C554"/>
    <mergeCell ref="D553:D554"/>
    <mergeCell ref="E553:E554"/>
    <mergeCell ref="C375:C376"/>
    <mergeCell ref="D375:D376"/>
    <mergeCell ref="E375:E376"/>
    <mergeCell ref="B585:B586"/>
    <mergeCell ref="C585:C586"/>
    <mergeCell ref="B491:E491"/>
    <mergeCell ref="B498:E498"/>
    <mergeCell ref="G566:G567"/>
    <mergeCell ref="B387:B388"/>
    <mergeCell ref="C387:C388"/>
    <mergeCell ref="D387:D388"/>
    <mergeCell ref="E387:E388"/>
    <mergeCell ref="K375:K376"/>
    <mergeCell ref="C377:E377"/>
    <mergeCell ref="F377:H377"/>
    <mergeCell ref="I377:K377"/>
    <mergeCell ref="G375:G376"/>
    <mergeCell ref="H375:H376"/>
    <mergeCell ref="I375:I376"/>
    <mergeCell ref="J375:J376"/>
    <mergeCell ref="B392:E393"/>
    <mergeCell ref="B400:B401"/>
    <mergeCell ref="C400:C401"/>
    <mergeCell ref="D400:D401"/>
    <mergeCell ref="E400:E401"/>
    <mergeCell ref="B566:B567"/>
    <mergeCell ref="C566:C567"/>
    <mergeCell ref="D566:D567"/>
    <mergeCell ref="E566:E567"/>
    <mergeCell ref="E430:E431"/>
    <mergeCell ref="B520:E520"/>
    <mergeCell ref="B503:E503"/>
    <mergeCell ref="B518:B519"/>
    <mergeCell ref="C518:C519"/>
    <mergeCell ref="D518:D519"/>
    <mergeCell ref="E518:E519"/>
    <mergeCell ref="F364:F365"/>
    <mergeCell ref="C364:C365"/>
    <mergeCell ref="B476:B477"/>
    <mergeCell ref="C476:C477"/>
    <mergeCell ref="D476:D477"/>
    <mergeCell ref="E476:E477"/>
    <mergeCell ref="B432:E432"/>
    <mergeCell ref="B437:E437"/>
    <mergeCell ref="B442:E442"/>
    <mergeCell ref="B453:B454"/>
    <mergeCell ref="C453:C454"/>
    <mergeCell ref="D453:D454"/>
    <mergeCell ref="E453:E454"/>
    <mergeCell ref="B402:E402"/>
    <mergeCell ref="B414:E414"/>
    <mergeCell ref="B430:B431"/>
    <mergeCell ref="C430:C431"/>
    <mergeCell ref="B6:K7"/>
    <mergeCell ref="B462:B463"/>
    <mergeCell ref="C462:C463"/>
    <mergeCell ref="D462:D463"/>
    <mergeCell ref="E462:E463"/>
    <mergeCell ref="B489:B490"/>
    <mergeCell ref="C489:C490"/>
    <mergeCell ref="D489:D490"/>
    <mergeCell ref="E489:E490"/>
    <mergeCell ref="D430:D431"/>
    <mergeCell ref="B364:B365"/>
    <mergeCell ref="D364:D365"/>
    <mergeCell ref="E364:E365"/>
    <mergeCell ref="B338:B339"/>
    <mergeCell ref="C338:C339"/>
    <mergeCell ref="D338:D339"/>
    <mergeCell ref="E338:E339"/>
    <mergeCell ref="B28:E28"/>
    <mergeCell ref="B36:E36"/>
    <mergeCell ref="B41:E41"/>
    <mergeCell ref="B58:E58"/>
    <mergeCell ref="B64:E64"/>
    <mergeCell ref="B67:E67"/>
    <mergeCell ref="C106:E106"/>
    <mergeCell ref="B20:E20"/>
    <mergeCell ref="B50:E50"/>
    <mergeCell ref="B72:E72"/>
    <mergeCell ref="B85:E85"/>
    <mergeCell ref="B98:E98"/>
    <mergeCell ref="B246:E246"/>
    <mergeCell ref="B283:E283"/>
    <mergeCell ref="B311:E311"/>
    <mergeCell ref="B332:E332"/>
    <mergeCell ref="B264:E264"/>
    <mergeCell ref="B255:E255"/>
    <mergeCell ref="B223:E223"/>
    <mergeCell ref="B179:E179"/>
    <mergeCell ref="B168:E168"/>
    <mergeCell ref="B142:B143"/>
    <mergeCell ref="C142:C143"/>
    <mergeCell ref="D142:D143"/>
    <mergeCell ref="E142:E143"/>
    <mergeCell ref="E78:E79"/>
    <mergeCell ref="B56:B57"/>
    <mergeCell ref="C56:C57"/>
    <mergeCell ref="D56:D57"/>
    <mergeCell ref="E56:E57"/>
    <mergeCell ref="B78:B79"/>
    <mergeCell ref="B11:E11"/>
    <mergeCell ref="B739:E739"/>
    <mergeCell ref="B752:E752"/>
    <mergeCell ref="B765:E765"/>
    <mergeCell ref="B780:F780"/>
    <mergeCell ref="B852:E852"/>
    <mergeCell ref="B1030:E1030"/>
    <mergeCell ref="B1201:E1201"/>
    <mergeCell ref="B1369:E1369"/>
    <mergeCell ref="B1228:E1228"/>
    <mergeCell ref="B1255:E1255"/>
    <mergeCell ref="B1276:E1276"/>
    <mergeCell ref="B1289:E1289"/>
    <mergeCell ref="B1302:E1302"/>
    <mergeCell ref="B1346:E1346"/>
    <mergeCell ref="B345:E345"/>
    <mergeCell ref="B447:E447"/>
    <mergeCell ref="B483:E483"/>
    <mergeCell ref="B512:E512"/>
    <mergeCell ref="B534:E534"/>
    <mergeCell ref="B547:E547"/>
    <mergeCell ref="B560:E560"/>
    <mergeCell ref="B630:E630"/>
    <mergeCell ref="B653:E653"/>
  </mergeCells>
  <phoneticPr fontId="34" type="noConversion"/>
  <pageMargins left="0.511811024" right="0.511811024" top="0.78740157499999996" bottom="0.78740157499999996" header="0.31496062000000002" footer="0.31496062000000002"/>
  <pageSetup paperSize="9" orientation="portrait" r:id="rId1"/>
  <ignoredErrors>
    <ignoredError sqref="C616:E616 C209:E209 C217 D217:E21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BC2E8-8BE2-4604-9304-79749EFEAC2D}">
  <dimension ref="A1:AC426"/>
  <sheetViews>
    <sheetView showGridLines="0" zoomScale="90" zoomScaleNormal="90" workbookViewId="0">
      <selection activeCell="V95" sqref="V95"/>
    </sheetView>
  </sheetViews>
  <sheetFormatPr defaultColWidth="0" defaultRowHeight="15" zeroHeight="1" x14ac:dyDescent="0.25"/>
  <cols>
    <col min="1" max="1" width="3.5703125" customWidth="1"/>
    <col min="2" max="12" width="9.140625" customWidth="1"/>
    <col min="13" max="13" width="12.28515625" customWidth="1"/>
    <col min="14" max="14" width="13.28515625" customWidth="1"/>
    <col min="15" max="17" width="12.5703125" customWidth="1"/>
    <col min="18" max="18" width="13.28515625" customWidth="1"/>
    <col min="19" max="21" width="9.140625" customWidth="1"/>
    <col min="22" max="23" width="12.5703125" customWidth="1"/>
    <col min="24" max="25" width="9.140625" customWidth="1"/>
    <col min="26" max="27" width="9.140625" hidden="1" customWidth="1"/>
    <col min="28" max="29" width="0" hidden="1" customWidth="1"/>
    <col min="30" max="16384" width="9.140625" hidden="1"/>
  </cols>
  <sheetData>
    <row r="1" spans="1:25" x14ac:dyDescent="0.25"/>
    <row r="2" spans="1:25" x14ac:dyDescent="0.25"/>
    <row r="3" spans="1:25" x14ac:dyDescent="0.25"/>
    <row r="4" spans="1:25" x14ac:dyDescent="0.25"/>
    <row r="5" spans="1:25" x14ac:dyDescent="0.25"/>
    <row r="6" spans="1:25" x14ac:dyDescent="0.25"/>
    <row r="7" spans="1:25" s="3" customFormat="1" ht="21.75" x14ac:dyDescent="0.4">
      <c r="A7" s="7"/>
      <c r="B7" s="17" t="s">
        <v>402</v>
      </c>
      <c r="C7" s="7"/>
      <c r="D7" s="7"/>
      <c r="E7" s="7"/>
      <c r="F7" s="7"/>
      <c r="G7" s="7"/>
      <c r="H7" s="7"/>
      <c r="I7" s="7"/>
      <c r="J7" s="7"/>
      <c r="K7" s="7"/>
      <c r="L7" s="7"/>
      <c r="M7" s="7"/>
      <c r="N7" s="7"/>
      <c r="O7" s="7"/>
      <c r="P7" s="7"/>
      <c r="Q7" s="7"/>
      <c r="R7" s="7"/>
      <c r="S7" s="7"/>
      <c r="T7" s="7"/>
      <c r="U7" s="7"/>
      <c r="V7" s="7"/>
      <c r="W7" s="7"/>
      <c r="X7" s="7"/>
      <c r="Y7" s="7"/>
    </row>
    <row r="8" spans="1:25" ht="18" x14ac:dyDescent="0.35">
      <c r="A8" s="137"/>
      <c r="B8" s="135" t="s">
        <v>412</v>
      </c>
      <c r="C8" s="137"/>
      <c r="D8" s="137"/>
      <c r="E8" s="137"/>
      <c r="F8" s="137"/>
      <c r="G8" s="137"/>
      <c r="H8" s="137"/>
      <c r="I8" s="137"/>
      <c r="J8" s="137"/>
      <c r="K8" s="137"/>
      <c r="L8" s="137"/>
      <c r="M8" s="137"/>
      <c r="N8" s="137"/>
      <c r="O8" s="137"/>
      <c r="P8" s="137"/>
      <c r="Q8" s="137"/>
      <c r="R8" s="137"/>
      <c r="S8" s="137"/>
      <c r="T8" s="137"/>
      <c r="U8" s="137"/>
      <c r="V8" s="137"/>
      <c r="W8" s="137"/>
      <c r="X8" s="137"/>
      <c r="Y8" s="137"/>
    </row>
    <row r="9" spans="1:25" s="4" customFormat="1" x14ac:dyDescent="0.25"/>
    <row r="10" spans="1:25" s="4" customFormat="1" x14ac:dyDescent="0.3">
      <c r="B10" s="139" t="s">
        <v>403</v>
      </c>
      <c r="C10" s="138"/>
      <c r="D10" s="138"/>
      <c r="E10" s="138"/>
      <c r="F10" s="138"/>
      <c r="G10" s="138"/>
      <c r="H10" s="138"/>
      <c r="I10" s="138"/>
      <c r="J10" s="138"/>
      <c r="K10" s="138"/>
      <c r="M10" s="139" t="s">
        <v>652</v>
      </c>
      <c r="N10" s="140"/>
      <c r="O10" s="140"/>
      <c r="P10" s="140"/>
      <c r="Q10" s="140"/>
      <c r="R10" s="140"/>
      <c r="S10" s="140"/>
      <c r="T10" s="140"/>
    </row>
    <row r="11" spans="1:25" s="4" customFormat="1" ht="15" customHeight="1" x14ac:dyDescent="0.25">
      <c r="B11" s="448" t="s">
        <v>731</v>
      </c>
      <c r="C11" s="448"/>
      <c r="D11" s="448"/>
      <c r="E11" s="448"/>
      <c r="F11" s="448"/>
      <c r="G11" s="448"/>
      <c r="H11" s="448"/>
      <c r="I11" s="448"/>
      <c r="J11" s="448"/>
      <c r="K11" s="448"/>
      <c r="M11"/>
      <c r="N11" s="254"/>
      <c r="O11" s="254"/>
      <c r="P11" s="254"/>
      <c r="Q11" s="254"/>
      <c r="R11" s="254"/>
      <c r="S11" s="254"/>
      <c r="T11"/>
    </row>
    <row r="12" spans="1:25" s="4" customFormat="1" ht="14.45" customHeight="1" x14ac:dyDescent="0.25">
      <c r="B12" s="448"/>
      <c r="C12" s="448"/>
      <c r="D12" s="448"/>
      <c r="E12" s="448"/>
      <c r="F12" s="448"/>
      <c r="G12" s="448"/>
      <c r="H12" s="448"/>
      <c r="I12" s="448"/>
      <c r="J12" s="448"/>
      <c r="K12" s="448"/>
      <c r="M12"/>
      <c r="N12" s="451" t="s">
        <v>605</v>
      </c>
      <c r="O12" s="451"/>
      <c r="P12" s="446" t="s">
        <v>606</v>
      </c>
      <c r="Q12" s="446"/>
      <c r="R12" s="434" t="s">
        <v>418</v>
      </c>
      <c r="S12" s="434"/>
      <c r="T12"/>
    </row>
    <row r="13" spans="1:25" s="4" customFormat="1" x14ac:dyDescent="0.25">
      <c r="M13" s="16"/>
      <c r="N13" s="280"/>
      <c r="O13" s="281"/>
      <c r="S13" s="257"/>
      <c r="T13" s="257"/>
    </row>
    <row r="14" spans="1:25" s="4" customFormat="1" x14ac:dyDescent="0.25">
      <c r="M14" s="16"/>
      <c r="O14" s="282"/>
      <c r="S14" s="257"/>
      <c r="T14" s="257"/>
    </row>
    <row r="15" spans="1:25" ht="15.75" x14ac:dyDescent="0.3">
      <c r="A15" s="5"/>
      <c r="B15" s="139" t="s">
        <v>404</v>
      </c>
      <c r="C15" s="140"/>
      <c r="D15" s="140"/>
      <c r="E15" s="140"/>
      <c r="F15" s="140"/>
      <c r="G15" s="140"/>
      <c r="H15" s="140"/>
      <c r="I15" s="140"/>
      <c r="J15" s="140"/>
      <c r="K15" s="140"/>
      <c r="M15" s="139" t="s">
        <v>406</v>
      </c>
      <c r="N15" s="139"/>
      <c r="O15" s="139"/>
      <c r="P15" s="139"/>
      <c r="Q15" s="139"/>
      <c r="R15" s="139"/>
      <c r="S15" s="139"/>
      <c r="T15" s="139"/>
    </row>
    <row r="16" spans="1:25" ht="15" customHeight="1" x14ac:dyDescent="0.25">
      <c r="B16" s="449" t="s">
        <v>162</v>
      </c>
      <c r="C16" s="449"/>
      <c r="D16" s="449"/>
      <c r="E16" s="449"/>
      <c r="F16" s="449"/>
      <c r="G16" s="449"/>
      <c r="H16" s="449"/>
      <c r="I16" s="449"/>
      <c r="J16" s="449"/>
      <c r="K16" s="449"/>
      <c r="W16" s="304"/>
    </row>
    <row r="17" spans="2:20" ht="15" customHeight="1" x14ac:dyDescent="0.25">
      <c r="B17" s="449"/>
      <c r="C17" s="449"/>
      <c r="D17" s="449"/>
      <c r="E17" s="449"/>
      <c r="F17" s="449"/>
      <c r="G17" s="449"/>
      <c r="H17" s="449"/>
      <c r="I17" s="449"/>
      <c r="J17" s="449"/>
      <c r="K17" s="449"/>
      <c r="M17" s="436" t="s">
        <v>604</v>
      </c>
      <c r="N17" s="436"/>
      <c r="O17" s="436"/>
      <c r="P17" s="436"/>
      <c r="Q17" s="283"/>
      <c r="S17" s="258"/>
      <c r="T17" s="258"/>
    </row>
    <row r="18" spans="2:20" ht="14.45" customHeight="1" x14ac:dyDescent="0.25">
      <c r="B18" s="449"/>
      <c r="C18" s="449"/>
      <c r="D18" s="449"/>
      <c r="E18" s="449"/>
      <c r="F18" s="449"/>
      <c r="G18" s="449"/>
      <c r="H18" s="449"/>
      <c r="I18" s="449"/>
      <c r="J18" s="449"/>
      <c r="K18" s="449"/>
      <c r="N18" s="16"/>
      <c r="O18" s="16"/>
      <c r="P18" s="284"/>
      <c r="S18" s="258"/>
      <c r="T18" s="258"/>
    </row>
    <row r="19" spans="2:20" ht="14.45" customHeight="1" x14ac:dyDescent="0.25">
      <c r="B19" s="449"/>
      <c r="C19" s="449"/>
      <c r="D19" s="449"/>
      <c r="E19" s="449"/>
      <c r="F19" s="449"/>
      <c r="G19" s="449"/>
      <c r="H19" s="449"/>
      <c r="I19" s="449"/>
      <c r="J19" s="449"/>
      <c r="K19" s="449"/>
      <c r="S19" s="258"/>
      <c r="T19" s="258"/>
    </row>
    <row r="20" spans="2:20" ht="14.45" customHeight="1" x14ac:dyDescent="0.3">
      <c r="B20" s="449"/>
      <c r="C20" s="449"/>
      <c r="D20" s="449"/>
      <c r="E20" s="449"/>
      <c r="F20" s="449"/>
      <c r="G20" s="449"/>
      <c r="H20" s="449"/>
      <c r="I20" s="449"/>
      <c r="J20" s="449"/>
      <c r="K20" s="449"/>
      <c r="M20" s="139" t="s">
        <v>675</v>
      </c>
      <c r="N20" s="139"/>
      <c r="O20" s="139"/>
      <c r="P20" s="139"/>
      <c r="Q20" s="139"/>
      <c r="R20" s="139"/>
      <c r="S20" s="139"/>
      <c r="T20" s="139"/>
    </row>
    <row r="21" spans="2:20" ht="14.45" customHeight="1" x14ac:dyDescent="0.25">
      <c r="B21" s="449"/>
      <c r="C21" s="449"/>
      <c r="D21" s="449"/>
      <c r="E21" s="449"/>
      <c r="F21" s="449"/>
      <c r="G21" s="449"/>
      <c r="H21" s="449"/>
      <c r="I21" s="449"/>
      <c r="J21" s="449"/>
      <c r="K21" s="449"/>
      <c r="S21" s="257"/>
      <c r="T21" s="257"/>
    </row>
    <row r="22" spans="2:20" ht="14.45" customHeight="1" x14ac:dyDescent="0.25">
      <c r="B22" s="449"/>
      <c r="C22" s="449"/>
      <c r="D22" s="449"/>
      <c r="E22" s="449"/>
      <c r="F22" s="449"/>
      <c r="G22" s="449"/>
      <c r="H22" s="449"/>
      <c r="I22" s="449"/>
      <c r="J22" s="449"/>
      <c r="K22" s="449"/>
      <c r="M22" s="444" t="s">
        <v>598</v>
      </c>
      <c r="N22" s="444"/>
      <c r="O22" s="256"/>
      <c r="P22" s="253"/>
      <c r="Q22" s="253"/>
      <c r="S22" s="257"/>
      <c r="T22" s="257"/>
    </row>
    <row r="23" spans="2:20" ht="14.45" customHeight="1" x14ac:dyDescent="0.25">
      <c r="B23" s="449"/>
      <c r="C23" s="449"/>
      <c r="D23" s="449"/>
      <c r="E23" s="449"/>
      <c r="F23" s="449"/>
      <c r="G23" s="449"/>
      <c r="H23" s="449"/>
      <c r="I23" s="449"/>
      <c r="J23" s="449"/>
      <c r="K23" s="449"/>
      <c r="M23" s="444" t="s">
        <v>599</v>
      </c>
      <c r="N23" s="444"/>
      <c r="O23" s="256"/>
      <c r="S23" s="258"/>
      <c r="T23" s="258"/>
    </row>
    <row r="24" spans="2:20" ht="14.45" customHeight="1" x14ac:dyDescent="0.25">
      <c r="B24" s="449"/>
      <c r="C24" s="449"/>
      <c r="D24" s="449"/>
      <c r="E24" s="449"/>
      <c r="F24" s="449"/>
      <c r="G24" s="449"/>
      <c r="H24" s="449"/>
      <c r="I24" s="449"/>
      <c r="J24" s="449"/>
      <c r="K24" s="449"/>
      <c r="M24" s="452" t="s">
        <v>600</v>
      </c>
      <c r="N24" s="452"/>
      <c r="O24" s="289" t="s">
        <v>613</v>
      </c>
      <c r="S24" s="258"/>
      <c r="T24" s="258"/>
    </row>
    <row r="25" spans="2:20" ht="14.45" customHeight="1" x14ac:dyDescent="0.25">
      <c r="B25" s="449"/>
      <c r="C25" s="449"/>
      <c r="D25" s="449"/>
      <c r="E25" s="449"/>
      <c r="F25" s="449"/>
      <c r="G25" s="449"/>
      <c r="H25" s="449"/>
      <c r="I25" s="449"/>
      <c r="J25" s="449"/>
      <c r="K25" s="449"/>
      <c r="M25" s="444" t="s">
        <v>601</v>
      </c>
      <c r="N25" s="444"/>
      <c r="O25" s="256"/>
      <c r="P25" s="285"/>
      <c r="Q25" s="285"/>
      <c r="R25" s="285"/>
      <c r="S25" s="259"/>
      <c r="T25" s="258"/>
    </row>
    <row r="26" spans="2:20" ht="14.45" customHeight="1" x14ac:dyDescent="0.25">
      <c r="M26" s="452" t="s">
        <v>602</v>
      </c>
      <c r="N26" s="452"/>
      <c r="O26" s="289" t="s">
        <v>613</v>
      </c>
      <c r="S26" s="260"/>
      <c r="T26" s="258"/>
    </row>
    <row r="27" spans="2:20" ht="15.75" x14ac:dyDescent="0.3">
      <c r="B27" s="139" t="s">
        <v>405</v>
      </c>
      <c r="C27" s="140"/>
      <c r="D27" s="140"/>
      <c r="E27" s="140"/>
      <c r="F27" s="140"/>
      <c r="G27" s="140"/>
      <c r="H27" s="140"/>
      <c r="I27" s="140"/>
      <c r="J27" s="140"/>
      <c r="K27" s="140"/>
      <c r="M27" s="444" t="s">
        <v>603</v>
      </c>
      <c r="N27" s="444"/>
      <c r="O27" s="256"/>
    </row>
    <row r="28" spans="2:20" ht="15" customHeight="1" x14ac:dyDescent="0.25">
      <c r="B28" s="448" t="s">
        <v>160</v>
      </c>
      <c r="C28" s="448"/>
      <c r="D28" s="448"/>
      <c r="E28" s="448"/>
      <c r="F28" s="448"/>
      <c r="G28" s="448"/>
      <c r="H28" s="448"/>
      <c r="I28" s="448"/>
      <c r="J28" s="448"/>
      <c r="K28" s="448"/>
    </row>
    <row r="29" spans="2:20" ht="15" customHeight="1" x14ac:dyDescent="0.3">
      <c r="B29" s="448"/>
      <c r="C29" s="448"/>
      <c r="D29" s="448"/>
      <c r="E29" s="448"/>
      <c r="F29" s="448"/>
      <c r="G29" s="448"/>
      <c r="H29" s="448"/>
      <c r="I29" s="448"/>
      <c r="J29" s="448"/>
      <c r="K29" s="448"/>
      <c r="M29" s="139" t="s">
        <v>679</v>
      </c>
      <c r="N29" s="140"/>
      <c r="O29" s="140"/>
      <c r="P29" s="140"/>
      <c r="Q29" s="140"/>
      <c r="R29" s="140"/>
      <c r="S29" s="140"/>
      <c r="T29" s="140"/>
    </row>
    <row r="30" spans="2:20" x14ac:dyDescent="0.25">
      <c r="B30" s="448"/>
      <c r="C30" s="448"/>
      <c r="D30" s="448"/>
      <c r="E30" s="448"/>
      <c r="F30" s="448"/>
      <c r="G30" s="448"/>
      <c r="H30" s="448"/>
      <c r="I30" s="448"/>
      <c r="J30" s="448"/>
      <c r="K30" s="448"/>
    </row>
    <row r="31" spans="2:20" x14ac:dyDescent="0.25"/>
    <row r="32" spans="2:20" x14ac:dyDescent="0.25"/>
    <row r="33" spans="2:20" ht="15.75" x14ac:dyDescent="0.3">
      <c r="B33" s="139" t="s">
        <v>657</v>
      </c>
      <c r="C33" s="140"/>
      <c r="D33" s="140"/>
      <c r="E33" s="140"/>
      <c r="F33" s="140"/>
      <c r="G33" s="140"/>
      <c r="H33" s="140"/>
      <c r="I33" s="140"/>
      <c r="J33" s="140"/>
      <c r="K33" s="140"/>
      <c r="N33" s="296" t="s">
        <v>156</v>
      </c>
      <c r="O33" s="297" t="s">
        <v>164</v>
      </c>
      <c r="P33" s="297" t="s">
        <v>167</v>
      </c>
      <c r="Q33" s="297" t="s">
        <v>168</v>
      </c>
      <c r="R33" s="297" t="s">
        <v>230</v>
      </c>
    </row>
    <row r="34" spans="2:20" ht="16.5" customHeight="1" x14ac:dyDescent="0.25">
      <c r="B34" s="449" t="s">
        <v>686</v>
      </c>
      <c r="C34" s="449"/>
      <c r="D34" s="449"/>
      <c r="E34" s="449"/>
      <c r="F34" s="449"/>
      <c r="G34" s="449"/>
      <c r="H34" s="449"/>
      <c r="I34" s="449"/>
      <c r="J34" s="449"/>
      <c r="K34" s="449"/>
    </row>
    <row r="35" spans="2:20" x14ac:dyDescent="0.25">
      <c r="B35" s="449"/>
      <c r="C35" s="449"/>
      <c r="D35" s="449"/>
      <c r="E35" s="449"/>
      <c r="F35" s="449"/>
      <c r="G35" s="449"/>
      <c r="H35" s="449"/>
      <c r="I35" s="449"/>
      <c r="J35" s="449"/>
      <c r="K35" s="449"/>
      <c r="S35" s="255"/>
    </row>
    <row r="36" spans="2:20" ht="16.5" x14ac:dyDescent="0.3">
      <c r="B36" s="449"/>
      <c r="C36" s="449"/>
      <c r="D36" s="449"/>
      <c r="E36" s="449"/>
      <c r="F36" s="449"/>
      <c r="G36" s="449"/>
      <c r="H36" s="449"/>
      <c r="I36" s="449"/>
      <c r="J36" s="449"/>
      <c r="K36" s="449"/>
      <c r="M36" s="139" t="s">
        <v>692</v>
      </c>
      <c r="N36" s="140"/>
      <c r="O36" s="140"/>
      <c r="P36" s="140"/>
      <c r="Q36" s="140"/>
      <c r="R36" s="140"/>
      <c r="S36" s="140"/>
      <c r="T36" s="140"/>
    </row>
    <row r="37" spans="2:20" x14ac:dyDescent="0.25">
      <c r="B37" s="449"/>
      <c r="C37" s="449"/>
      <c r="D37" s="449"/>
      <c r="E37" s="449"/>
      <c r="F37" s="449"/>
      <c r="G37" s="449"/>
      <c r="H37" s="449"/>
      <c r="I37" s="449"/>
      <c r="J37" s="449"/>
      <c r="K37" s="449"/>
      <c r="M37" s="285"/>
    </row>
    <row r="38" spans="2:20" x14ac:dyDescent="0.25">
      <c r="B38" s="449"/>
      <c r="C38" s="449"/>
      <c r="D38" s="449"/>
      <c r="E38" s="449"/>
      <c r="F38" s="449"/>
      <c r="G38" s="449"/>
      <c r="H38" s="449"/>
      <c r="I38" s="449"/>
      <c r="J38" s="449"/>
      <c r="K38" s="449"/>
      <c r="M38" s="285"/>
      <c r="N38" s="253"/>
      <c r="O38" s="253"/>
      <c r="P38" s="253"/>
      <c r="Q38" s="253"/>
      <c r="R38" s="253"/>
    </row>
    <row r="39" spans="2:20" x14ac:dyDescent="0.25">
      <c r="B39" s="449"/>
      <c r="C39" s="449"/>
      <c r="D39" s="449"/>
      <c r="E39" s="449"/>
      <c r="F39" s="449"/>
      <c r="G39" s="449"/>
      <c r="H39" s="449"/>
      <c r="I39" s="449"/>
      <c r="J39" s="449"/>
      <c r="K39" s="449"/>
      <c r="M39" s="285"/>
    </row>
    <row r="40" spans="2:20" x14ac:dyDescent="0.25">
      <c r="B40" s="449"/>
      <c r="C40" s="449"/>
      <c r="D40" s="449"/>
      <c r="E40" s="449"/>
      <c r="F40" s="449"/>
      <c r="G40" s="449"/>
      <c r="H40" s="449"/>
      <c r="I40" s="449"/>
      <c r="J40" s="449"/>
      <c r="K40" s="449"/>
      <c r="M40" s="285"/>
      <c r="N40" s="297" t="s">
        <v>156</v>
      </c>
      <c r="O40" s="297" t="s">
        <v>164</v>
      </c>
      <c r="P40" s="297" t="s">
        <v>167</v>
      </c>
      <c r="Q40" s="297" t="s">
        <v>168</v>
      </c>
      <c r="R40" s="297" t="s">
        <v>230</v>
      </c>
    </row>
    <row r="41" spans="2:20" x14ac:dyDescent="0.25">
      <c r="B41" s="449"/>
      <c r="C41" s="449"/>
      <c r="D41" s="449"/>
      <c r="E41" s="449"/>
      <c r="F41" s="449"/>
      <c r="G41" s="449"/>
      <c r="H41" s="449"/>
      <c r="I41" s="449"/>
      <c r="J41" s="449"/>
      <c r="K41" s="449"/>
    </row>
    <row r="42" spans="2:20" x14ac:dyDescent="0.25">
      <c r="B42" s="449"/>
      <c r="C42" s="449"/>
      <c r="D42" s="449"/>
      <c r="E42" s="449"/>
      <c r="F42" s="449"/>
      <c r="G42" s="449"/>
      <c r="H42" s="449"/>
      <c r="I42" s="449"/>
      <c r="J42" s="449"/>
      <c r="K42" s="449"/>
    </row>
    <row r="43" spans="2:20" ht="16.5" x14ac:dyDescent="0.3">
      <c r="B43" s="449"/>
      <c r="C43" s="449"/>
      <c r="D43" s="449"/>
      <c r="E43" s="449"/>
      <c r="F43" s="449"/>
      <c r="G43" s="449"/>
      <c r="H43" s="449"/>
      <c r="I43" s="449"/>
      <c r="J43" s="449"/>
      <c r="K43" s="449"/>
      <c r="M43" s="139" t="s">
        <v>684</v>
      </c>
      <c r="N43" s="140"/>
      <c r="O43" s="140"/>
      <c r="P43" s="140"/>
      <c r="Q43" s="140"/>
      <c r="R43" s="140"/>
      <c r="S43" s="140"/>
      <c r="T43" s="140"/>
    </row>
    <row r="44" spans="2:20" x14ac:dyDescent="0.25">
      <c r="B44" s="449"/>
      <c r="C44" s="449"/>
      <c r="D44" s="449"/>
      <c r="E44" s="449"/>
      <c r="F44" s="449"/>
      <c r="G44" s="449"/>
      <c r="H44" s="449"/>
      <c r="I44" s="449"/>
      <c r="J44" s="449"/>
      <c r="K44" s="449"/>
      <c r="N44" s="4"/>
      <c r="O44" s="4"/>
      <c r="P44" s="4"/>
      <c r="Q44" s="4"/>
      <c r="R44" s="4"/>
      <c r="T44" s="4"/>
    </row>
    <row r="45" spans="2:20" ht="16.5" x14ac:dyDescent="0.25">
      <c r="B45" s="449"/>
      <c r="C45" s="449"/>
      <c r="D45" s="449"/>
      <c r="E45" s="449"/>
      <c r="F45" s="449"/>
      <c r="G45" s="449"/>
      <c r="H45" s="449"/>
      <c r="I45" s="449"/>
      <c r="J45" s="449"/>
      <c r="K45" s="449"/>
      <c r="N45" s="445" t="s">
        <v>685</v>
      </c>
      <c r="O45" s="445"/>
      <c r="P45" s="262" t="s">
        <v>607</v>
      </c>
      <c r="Q45" s="262" t="s">
        <v>609</v>
      </c>
      <c r="R45" s="262" t="s">
        <v>608</v>
      </c>
      <c r="T45" s="4"/>
    </row>
    <row r="46" spans="2:20" x14ac:dyDescent="0.25">
      <c r="B46" s="449"/>
      <c r="C46" s="449"/>
      <c r="D46" s="449"/>
      <c r="E46" s="449"/>
      <c r="F46" s="449"/>
      <c r="G46" s="449"/>
      <c r="H46" s="449"/>
      <c r="I46" s="449"/>
      <c r="J46" s="449"/>
      <c r="K46" s="449"/>
      <c r="N46" s="442" t="s">
        <v>610</v>
      </c>
      <c r="O46" s="442"/>
      <c r="P46" s="293" t="s">
        <v>157</v>
      </c>
      <c r="Q46" s="293" t="s">
        <v>158</v>
      </c>
      <c r="R46" s="293" t="s">
        <v>159</v>
      </c>
      <c r="T46" s="4"/>
    </row>
    <row r="47" spans="2:20" x14ac:dyDescent="0.25">
      <c r="B47" s="449"/>
      <c r="C47" s="449"/>
      <c r="D47" s="449"/>
      <c r="E47" s="449"/>
      <c r="F47" s="449"/>
      <c r="G47" s="449"/>
      <c r="H47" s="449"/>
      <c r="I47" s="449"/>
      <c r="J47" s="449"/>
      <c r="K47" s="449"/>
      <c r="N47" s="443" t="s">
        <v>611</v>
      </c>
      <c r="O47" s="443"/>
      <c r="P47" s="294" t="s">
        <v>157</v>
      </c>
      <c r="Q47" s="294" t="s">
        <v>158</v>
      </c>
      <c r="R47" s="294" t="s">
        <v>159</v>
      </c>
      <c r="T47" s="4"/>
    </row>
    <row r="48" spans="2:20" x14ac:dyDescent="0.25">
      <c r="B48" s="449"/>
      <c r="C48" s="449"/>
      <c r="D48" s="449"/>
      <c r="E48" s="449"/>
      <c r="F48" s="449"/>
      <c r="G48" s="449"/>
      <c r="H48" s="449"/>
      <c r="I48" s="449"/>
      <c r="J48" s="449"/>
      <c r="K48" s="449"/>
      <c r="N48" s="432" t="s">
        <v>612</v>
      </c>
      <c r="O48" s="432"/>
      <c r="P48" s="295" t="s">
        <v>157</v>
      </c>
      <c r="Q48" s="295" t="s">
        <v>158</v>
      </c>
      <c r="R48" s="295" t="s">
        <v>159</v>
      </c>
    </row>
    <row r="49" spans="1:23" x14ac:dyDescent="0.25">
      <c r="B49" s="292" t="s">
        <v>614</v>
      </c>
      <c r="F49" s="286"/>
      <c r="G49" s="286"/>
      <c r="H49" s="286"/>
      <c r="I49" s="286"/>
      <c r="J49" s="286"/>
      <c r="K49" s="286"/>
    </row>
    <row r="50" spans="1:23" x14ac:dyDescent="0.25">
      <c r="B50" s="278" t="s">
        <v>668</v>
      </c>
      <c r="F50" s="286"/>
      <c r="G50" s="286"/>
      <c r="H50" s="286"/>
      <c r="I50" s="286"/>
      <c r="J50" s="286"/>
      <c r="K50" s="286"/>
    </row>
    <row r="51" spans="1:23" x14ac:dyDescent="0.25">
      <c r="B51" s="278" t="s">
        <v>669</v>
      </c>
      <c r="F51" s="286"/>
      <c r="G51" s="286"/>
      <c r="H51" s="286"/>
      <c r="I51" s="286"/>
      <c r="J51" s="286"/>
      <c r="K51" s="286"/>
    </row>
    <row r="52" spans="1:23" x14ac:dyDescent="0.25">
      <c r="B52" s="278" t="s">
        <v>670</v>
      </c>
      <c r="F52" s="286"/>
      <c r="G52" s="286"/>
      <c r="H52" s="286"/>
      <c r="I52" s="286"/>
      <c r="J52" s="286"/>
      <c r="K52" s="286"/>
    </row>
    <row r="53" spans="1:23" x14ac:dyDescent="0.25">
      <c r="B53" s="278" t="s">
        <v>671</v>
      </c>
    </row>
    <row r="54" spans="1:23" x14ac:dyDescent="0.25">
      <c r="B54" s="278" t="s">
        <v>672</v>
      </c>
    </row>
    <row r="55" spans="1:23" x14ac:dyDescent="0.25">
      <c r="B55" s="278" t="s">
        <v>673</v>
      </c>
    </row>
    <row r="56" spans="1:23" x14ac:dyDescent="0.25"/>
    <row r="57" spans="1:23" ht="18" x14ac:dyDescent="0.35">
      <c r="A57" s="137"/>
      <c r="B57" s="135" t="s">
        <v>413</v>
      </c>
      <c r="C57" s="137"/>
      <c r="D57" s="137"/>
      <c r="E57" s="137"/>
      <c r="F57" s="137"/>
      <c r="G57" s="137"/>
      <c r="H57" s="137"/>
      <c r="I57" s="137"/>
      <c r="J57" s="137"/>
      <c r="K57" s="137"/>
      <c r="L57" s="137"/>
      <c r="M57" s="137"/>
      <c r="N57" s="137"/>
      <c r="O57" s="137"/>
      <c r="P57" s="137"/>
      <c r="Q57" s="137"/>
      <c r="R57" s="137"/>
      <c r="S57" s="137"/>
      <c r="T57" s="137"/>
      <c r="U57" s="137"/>
      <c r="V57" s="137"/>
      <c r="W57" s="137"/>
    </row>
    <row r="58" spans="1:23" x14ac:dyDescent="0.25"/>
    <row r="59" spans="1:23" ht="15.75" x14ac:dyDescent="0.3">
      <c r="B59" s="139" t="s">
        <v>403</v>
      </c>
      <c r="C59" s="140"/>
      <c r="D59" s="140"/>
      <c r="E59" s="140"/>
      <c r="F59" s="140"/>
      <c r="G59" s="140"/>
      <c r="H59" s="140"/>
      <c r="I59" s="140"/>
      <c r="J59" s="140"/>
      <c r="K59" s="140"/>
      <c r="M59" s="139" t="s">
        <v>652</v>
      </c>
      <c r="N59" s="140"/>
      <c r="O59" s="140"/>
      <c r="P59" s="140"/>
      <c r="Q59" s="140"/>
      <c r="R59" s="140"/>
      <c r="S59" s="140"/>
      <c r="T59" s="140"/>
      <c r="V59" s="279"/>
      <c r="W59" s="285"/>
    </row>
    <row r="60" spans="1:23" ht="15" customHeight="1" x14ac:dyDescent="0.25">
      <c r="B60" s="437" t="s">
        <v>732</v>
      </c>
      <c r="C60" s="437"/>
      <c r="D60" s="437"/>
      <c r="E60" s="437"/>
      <c r="F60" s="437"/>
      <c r="G60" s="437"/>
      <c r="H60" s="437"/>
      <c r="I60" s="437"/>
      <c r="J60" s="437"/>
      <c r="K60" s="437"/>
      <c r="N60" s="254"/>
      <c r="O60" s="254"/>
      <c r="P60" s="254"/>
      <c r="Q60" s="254"/>
      <c r="R60" s="254"/>
      <c r="S60" s="254"/>
      <c r="V60" s="450"/>
      <c r="W60" s="450"/>
    </row>
    <row r="61" spans="1:23" x14ac:dyDescent="0.25">
      <c r="B61" s="437"/>
      <c r="C61" s="437"/>
      <c r="D61" s="437"/>
      <c r="E61" s="437"/>
      <c r="F61" s="437"/>
      <c r="G61" s="437"/>
      <c r="H61" s="437"/>
      <c r="I61" s="437"/>
      <c r="J61" s="437"/>
      <c r="K61" s="437"/>
      <c r="N61" s="451" t="s">
        <v>605</v>
      </c>
      <c r="O61" s="451"/>
      <c r="P61" s="446" t="s">
        <v>606</v>
      </c>
      <c r="Q61" s="446"/>
      <c r="R61" s="434" t="s">
        <v>418</v>
      </c>
      <c r="S61" s="434"/>
      <c r="V61" s="4"/>
      <c r="W61" s="4"/>
    </row>
    <row r="62" spans="1:23" x14ac:dyDescent="0.25">
      <c r="B62" s="437"/>
      <c r="C62" s="437"/>
      <c r="D62" s="437"/>
      <c r="E62" s="437"/>
      <c r="F62" s="437"/>
      <c r="G62" s="437"/>
      <c r="H62" s="437"/>
      <c r="I62" s="437"/>
      <c r="J62" s="437"/>
      <c r="K62" s="437"/>
      <c r="M62" s="16"/>
      <c r="N62" s="280"/>
      <c r="O62" s="281"/>
      <c r="P62" s="4"/>
      <c r="Q62" s="4"/>
      <c r="R62" s="4"/>
      <c r="S62" s="257"/>
      <c r="T62" s="257"/>
      <c r="V62" s="4"/>
      <c r="W62" s="4"/>
    </row>
    <row r="63" spans="1:23" x14ac:dyDescent="0.25">
      <c r="M63" s="16"/>
      <c r="N63" s="4"/>
      <c r="O63" s="282"/>
      <c r="P63" s="4"/>
      <c r="Q63" s="4"/>
      <c r="R63" s="4"/>
      <c r="S63" s="257"/>
      <c r="T63" s="257"/>
    </row>
    <row r="64" spans="1:23" ht="15.75" x14ac:dyDescent="0.3">
      <c r="B64" s="139" t="s">
        <v>404</v>
      </c>
      <c r="C64" s="140"/>
      <c r="D64" s="140"/>
      <c r="E64" s="140"/>
      <c r="F64" s="140"/>
      <c r="G64" s="140"/>
      <c r="H64" s="140"/>
      <c r="I64" s="140"/>
      <c r="J64" s="140"/>
      <c r="K64" s="140"/>
      <c r="M64" s="139" t="s">
        <v>406</v>
      </c>
      <c r="N64" s="139"/>
      <c r="O64" s="139"/>
      <c r="P64" s="139"/>
      <c r="Q64" s="139"/>
      <c r="R64" s="139"/>
      <c r="S64" s="139"/>
      <c r="T64" s="139"/>
      <c r="V64" s="279"/>
      <c r="W64" s="285"/>
    </row>
    <row r="65" spans="2:23" ht="15" customHeight="1" x14ac:dyDescent="0.25">
      <c r="B65" s="439" t="s">
        <v>163</v>
      </c>
      <c r="C65" s="439"/>
      <c r="D65" s="439"/>
      <c r="E65" s="439"/>
      <c r="F65" s="439"/>
      <c r="G65" s="439"/>
      <c r="H65" s="439"/>
      <c r="I65" s="439"/>
      <c r="J65" s="439"/>
      <c r="K65" s="439"/>
      <c r="V65" s="133"/>
      <c r="W65" s="133"/>
    </row>
    <row r="66" spans="2:23" x14ac:dyDescent="0.25">
      <c r="B66" s="439"/>
      <c r="C66" s="439"/>
      <c r="D66" s="439"/>
      <c r="E66" s="439"/>
      <c r="F66" s="439"/>
      <c r="G66" s="439"/>
      <c r="H66" s="439"/>
      <c r="I66" s="439"/>
      <c r="J66" s="439"/>
      <c r="K66" s="439"/>
      <c r="M66" s="436" t="s">
        <v>688</v>
      </c>
      <c r="N66" s="436"/>
      <c r="O66" s="436"/>
      <c r="P66" s="436"/>
      <c r="Q66" s="283"/>
      <c r="S66" s="258"/>
      <c r="T66" s="258"/>
      <c r="V66" s="133"/>
      <c r="W66" s="133"/>
    </row>
    <row r="67" spans="2:23" x14ac:dyDescent="0.25">
      <c r="B67" s="439"/>
      <c r="C67" s="439"/>
      <c r="D67" s="439"/>
      <c r="E67" s="439"/>
      <c r="F67" s="439"/>
      <c r="G67" s="439"/>
      <c r="H67" s="439"/>
      <c r="I67" s="439"/>
      <c r="J67" s="439"/>
      <c r="K67" s="439"/>
      <c r="N67" s="16"/>
      <c r="O67" s="16"/>
      <c r="P67" s="284"/>
      <c r="S67" s="258"/>
      <c r="T67" s="258"/>
      <c r="V67" s="133"/>
      <c r="W67" s="133"/>
    </row>
    <row r="68" spans="2:23" x14ac:dyDescent="0.25">
      <c r="B68" s="439"/>
      <c r="C68" s="439"/>
      <c r="D68" s="439"/>
      <c r="E68" s="439"/>
      <c r="F68" s="439"/>
      <c r="G68" s="439"/>
      <c r="H68" s="439"/>
      <c r="I68" s="439"/>
      <c r="J68" s="439"/>
      <c r="K68" s="439"/>
      <c r="S68" s="258"/>
      <c r="T68" s="258"/>
    </row>
    <row r="69" spans="2:23" ht="15.75" x14ac:dyDescent="0.3">
      <c r="B69" s="439"/>
      <c r="C69" s="439"/>
      <c r="D69" s="439"/>
      <c r="E69" s="439"/>
      <c r="F69" s="439"/>
      <c r="G69" s="439"/>
      <c r="H69" s="439"/>
      <c r="I69" s="439"/>
      <c r="J69" s="439"/>
      <c r="K69" s="439"/>
      <c r="M69" s="139" t="s">
        <v>675</v>
      </c>
      <c r="N69" s="139"/>
      <c r="O69" s="139"/>
      <c r="P69" s="139"/>
      <c r="Q69" s="139"/>
      <c r="R69" s="139"/>
      <c r="S69" s="139"/>
      <c r="T69" s="139"/>
    </row>
    <row r="70" spans="2:23" x14ac:dyDescent="0.25">
      <c r="B70" s="439"/>
      <c r="C70" s="439"/>
      <c r="D70" s="439"/>
      <c r="E70" s="439"/>
      <c r="F70" s="439"/>
      <c r="G70" s="439"/>
      <c r="H70" s="439"/>
      <c r="I70" s="439"/>
      <c r="J70" s="439"/>
      <c r="K70" s="439"/>
      <c r="S70" s="257"/>
      <c r="T70" s="257"/>
    </row>
    <row r="71" spans="2:23" x14ac:dyDescent="0.25">
      <c r="B71" s="439"/>
      <c r="C71" s="439"/>
      <c r="D71" s="439"/>
      <c r="E71" s="439"/>
      <c r="F71" s="439"/>
      <c r="G71" s="439"/>
      <c r="H71" s="439"/>
      <c r="I71" s="439"/>
      <c r="J71" s="439"/>
      <c r="K71" s="439"/>
      <c r="M71" s="447" t="s">
        <v>598</v>
      </c>
      <c r="N71" s="447"/>
      <c r="O71" s="289" t="s">
        <v>613</v>
      </c>
      <c r="P71" s="253"/>
      <c r="Q71" s="253"/>
      <c r="S71" s="257"/>
      <c r="T71" s="257"/>
    </row>
    <row r="72" spans="2:23" x14ac:dyDescent="0.25">
      <c r="B72" s="439"/>
      <c r="C72" s="439"/>
      <c r="D72" s="439"/>
      <c r="E72" s="439"/>
      <c r="F72" s="439"/>
      <c r="G72" s="439"/>
      <c r="H72" s="439"/>
      <c r="I72" s="439"/>
      <c r="J72" s="439"/>
      <c r="K72" s="439"/>
      <c r="M72" s="444" t="s">
        <v>599</v>
      </c>
      <c r="N72" s="444"/>
      <c r="O72" s="256"/>
      <c r="S72" s="258"/>
      <c r="T72" s="258"/>
    </row>
    <row r="73" spans="2:23" x14ac:dyDescent="0.25">
      <c r="B73" s="439"/>
      <c r="C73" s="439"/>
      <c r="D73" s="439"/>
      <c r="E73" s="439"/>
      <c r="F73" s="439"/>
      <c r="G73" s="439"/>
      <c r="H73" s="439"/>
      <c r="I73" s="439"/>
      <c r="J73" s="439"/>
      <c r="K73" s="439"/>
      <c r="M73" s="452" t="s">
        <v>600</v>
      </c>
      <c r="N73" s="452"/>
      <c r="O73" s="289" t="s">
        <v>613</v>
      </c>
      <c r="S73" s="258"/>
      <c r="T73" s="258"/>
    </row>
    <row r="74" spans="2:23" ht="15.75" x14ac:dyDescent="0.3">
      <c r="B74" s="439"/>
      <c r="C74" s="439"/>
      <c r="D74" s="439"/>
      <c r="E74" s="439"/>
      <c r="F74" s="439"/>
      <c r="G74" s="439"/>
      <c r="H74" s="439"/>
      <c r="I74" s="439"/>
      <c r="J74" s="439"/>
      <c r="K74" s="439"/>
      <c r="M74" s="444" t="s">
        <v>601</v>
      </c>
      <c r="N74" s="444"/>
      <c r="O74" s="256"/>
      <c r="P74" s="285"/>
      <c r="Q74" s="285"/>
      <c r="R74" s="285"/>
      <c r="S74" s="259"/>
      <c r="T74" s="258"/>
      <c r="V74" s="291"/>
      <c r="W74" s="4"/>
    </row>
    <row r="75" spans="2:23" x14ac:dyDescent="0.25">
      <c r="B75" s="439"/>
      <c r="C75" s="439"/>
      <c r="D75" s="439"/>
      <c r="E75" s="439"/>
      <c r="F75" s="439"/>
      <c r="G75" s="439"/>
      <c r="H75" s="439"/>
      <c r="I75" s="439"/>
      <c r="J75" s="439"/>
      <c r="K75" s="439"/>
      <c r="M75" s="444" t="s">
        <v>602</v>
      </c>
      <c r="N75" s="444"/>
      <c r="O75" s="256"/>
      <c r="S75" s="260"/>
      <c r="T75" s="258"/>
      <c r="V75" s="450"/>
      <c r="W75" s="450"/>
    </row>
    <row r="76" spans="2:23" x14ac:dyDescent="0.25">
      <c r="B76" s="439"/>
      <c r="C76" s="439"/>
      <c r="D76" s="439"/>
      <c r="E76" s="439"/>
      <c r="F76" s="439"/>
      <c r="G76" s="439"/>
      <c r="H76" s="439"/>
      <c r="I76" s="439"/>
      <c r="J76" s="439"/>
      <c r="K76" s="439"/>
      <c r="M76" s="444" t="s">
        <v>603</v>
      </c>
      <c r="N76" s="444"/>
      <c r="O76" s="256"/>
    </row>
    <row r="77" spans="2:23" x14ac:dyDescent="0.25">
      <c r="B77" s="439"/>
      <c r="C77" s="439"/>
      <c r="D77" s="439"/>
      <c r="E77" s="439"/>
      <c r="F77" s="439"/>
      <c r="G77" s="439"/>
      <c r="H77" s="439"/>
      <c r="I77" s="439"/>
      <c r="J77" s="439"/>
      <c r="K77" s="439"/>
    </row>
    <row r="78" spans="2:23" ht="15.75" x14ac:dyDescent="0.3">
      <c r="B78" s="439"/>
      <c r="C78" s="439"/>
      <c r="D78" s="439"/>
      <c r="E78" s="439"/>
      <c r="F78" s="439"/>
      <c r="G78" s="439"/>
      <c r="H78" s="439"/>
      <c r="I78" s="439"/>
      <c r="J78" s="439"/>
      <c r="K78" s="439"/>
      <c r="M78" s="139" t="s">
        <v>679</v>
      </c>
      <c r="N78" s="140"/>
      <c r="O78" s="140"/>
      <c r="P78" s="140"/>
      <c r="Q78" s="140"/>
      <c r="R78" s="140"/>
      <c r="S78" s="140"/>
      <c r="T78" s="140"/>
    </row>
    <row r="79" spans="2:23" x14ac:dyDescent="0.25">
      <c r="B79" s="143"/>
      <c r="C79" s="143"/>
      <c r="D79" s="143"/>
      <c r="E79" s="143"/>
      <c r="F79" s="143"/>
      <c r="G79" s="143"/>
      <c r="H79" s="143"/>
      <c r="I79" s="143"/>
      <c r="J79" s="143"/>
      <c r="K79" s="143"/>
    </row>
    <row r="80" spans="2:23" x14ac:dyDescent="0.25"/>
    <row r="81" spans="2:23" ht="15.75" x14ac:dyDescent="0.3">
      <c r="B81" s="139" t="s">
        <v>405</v>
      </c>
      <c r="C81" s="140"/>
      <c r="D81" s="140"/>
      <c r="E81" s="140"/>
      <c r="F81" s="140"/>
      <c r="G81" s="140"/>
      <c r="H81" s="140"/>
      <c r="I81" s="140"/>
      <c r="J81" s="140"/>
      <c r="K81" s="140"/>
      <c r="V81" s="279"/>
      <c r="W81" s="285"/>
    </row>
    <row r="82" spans="2:23" ht="15" customHeight="1" x14ac:dyDescent="0.25">
      <c r="B82" s="437" t="s">
        <v>410</v>
      </c>
      <c r="C82" s="437"/>
      <c r="D82" s="437"/>
      <c r="E82" s="437"/>
      <c r="F82" s="437"/>
      <c r="G82" s="437"/>
      <c r="H82" s="437"/>
      <c r="I82" s="437"/>
      <c r="J82" s="437"/>
      <c r="K82" s="437"/>
      <c r="N82" s="296" t="s">
        <v>156</v>
      </c>
      <c r="O82" s="298" t="s">
        <v>164</v>
      </c>
      <c r="P82" s="297" t="s">
        <v>167</v>
      </c>
      <c r="Q82" s="297" t="s">
        <v>168</v>
      </c>
      <c r="R82" s="297" t="s">
        <v>230</v>
      </c>
      <c r="V82" s="453"/>
      <c r="W82" s="453"/>
    </row>
    <row r="83" spans="2:23" x14ac:dyDescent="0.25">
      <c r="B83" s="437"/>
      <c r="C83" s="437"/>
      <c r="D83" s="437"/>
      <c r="E83" s="437"/>
      <c r="F83" s="437"/>
      <c r="G83" s="437"/>
      <c r="H83" s="437"/>
      <c r="I83" s="437"/>
      <c r="J83" s="437"/>
      <c r="K83" s="437"/>
      <c r="V83" s="453"/>
      <c r="W83" s="453"/>
    </row>
    <row r="84" spans="2:23" x14ac:dyDescent="0.25">
      <c r="B84" s="437"/>
      <c r="C84" s="437"/>
      <c r="D84" s="437"/>
      <c r="E84" s="437"/>
      <c r="F84" s="437"/>
      <c r="G84" s="437"/>
      <c r="H84" s="437"/>
      <c r="I84" s="437"/>
      <c r="J84" s="437"/>
      <c r="K84" s="437"/>
      <c r="S84" s="255"/>
      <c r="V84" s="453"/>
      <c r="W84" s="453"/>
    </row>
    <row r="85" spans="2:23" ht="16.5" x14ac:dyDescent="0.3">
      <c r="B85" s="134"/>
      <c r="C85" s="134"/>
      <c r="D85" s="134"/>
      <c r="E85" s="134"/>
      <c r="F85" s="134"/>
      <c r="G85" s="134"/>
      <c r="H85" s="134"/>
      <c r="I85" s="134"/>
      <c r="J85" s="134"/>
      <c r="K85" s="134"/>
      <c r="M85" s="139" t="s">
        <v>692</v>
      </c>
      <c r="N85" s="140"/>
      <c r="O85" s="140"/>
      <c r="P85" s="140"/>
      <c r="Q85" s="140"/>
      <c r="R85" s="140"/>
      <c r="S85" s="140"/>
      <c r="T85" s="140"/>
    </row>
    <row r="86" spans="2:23" x14ac:dyDescent="0.25">
      <c r="B86" s="134"/>
      <c r="C86" s="134"/>
      <c r="D86" s="134"/>
      <c r="E86" s="134"/>
      <c r="F86" s="134"/>
      <c r="G86" s="134"/>
      <c r="H86" s="134"/>
      <c r="I86" s="134"/>
      <c r="J86" s="134"/>
      <c r="K86" s="134"/>
      <c r="M86" s="253"/>
    </row>
    <row r="87" spans="2:23" ht="15.75" x14ac:dyDescent="0.3">
      <c r="B87" s="139" t="s">
        <v>657</v>
      </c>
      <c r="C87" s="140"/>
      <c r="D87" s="140"/>
      <c r="E87" s="140"/>
      <c r="F87" s="140"/>
      <c r="G87" s="140"/>
      <c r="H87" s="140"/>
      <c r="I87" s="140"/>
      <c r="J87" s="140"/>
      <c r="K87" s="140"/>
      <c r="N87" s="253"/>
      <c r="O87" s="253"/>
      <c r="P87" s="253"/>
      <c r="Q87" s="253"/>
      <c r="R87" s="253"/>
    </row>
    <row r="88" spans="2:23" ht="15" customHeight="1" x14ac:dyDescent="0.25">
      <c r="B88" s="437" t="s">
        <v>687</v>
      </c>
      <c r="C88" s="437"/>
      <c r="D88" s="437"/>
      <c r="E88" s="437"/>
      <c r="F88" s="437"/>
      <c r="G88" s="437"/>
      <c r="H88" s="437"/>
      <c r="I88" s="437"/>
      <c r="J88" s="437"/>
      <c r="K88" s="437"/>
    </row>
    <row r="89" spans="2:23" x14ac:dyDescent="0.25">
      <c r="B89" s="437"/>
      <c r="C89" s="437"/>
      <c r="D89" s="437"/>
      <c r="E89" s="437"/>
      <c r="F89" s="437"/>
      <c r="G89" s="437"/>
      <c r="H89" s="437"/>
      <c r="I89" s="437"/>
      <c r="J89" s="437"/>
      <c r="K89" s="437"/>
      <c r="N89" s="297" t="s">
        <v>156</v>
      </c>
      <c r="O89" s="297" t="s">
        <v>164</v>
      </c>
      <c r="P89" s="300" t="s">
        <v>167</v>
      </c>
      <c r="Q89" s="297" t="s">
        <v>168</v>
      </c>
      <c r="R89" s="299" t="s">
        <v>230</v>
      </c>
    </row>
    <row r="90" spans="2:23" x14ac:dyDescent="0.25">
      <c r="B90" s="437"/>
      <c r="C90" s="437"/>
      <c r="D90" s="437"/>
      <c r="E90" s="437"/>
      <c r="F90" s="437"/>
      <c r="G90" s="437"/>
      <c r="H90" s="437"/>
      <c r="I90" s="437"/>
      <c r="J90" s="437"/>
      <c r="K90" s="437"/>
    </row>
    <row r="91" spans="2:23" x14ac:dyDescent="0.25">
      <c r="B91" s="437"/>
      <c r="C91" s="437"/>
      <c r="D91" s="437"/>
      <c r="E91" s="437"/>
      <c r="F91" s="437"/>
      <c r="G91" s="437"/>
      <c r="H91" s="437"/>
      <c r="I91" s="437"/>
      <c r="J91" s="437"/>
      <c r="K91" s="437"/>
    </row>
    <row r="92" spans="2:23" ht="16.5" x14ac:dyDescent="0.3">
      <c r="B92" s="437"/>
      <c r="C92" s="437"/>
      <c r="D92" s="437"/>
      <c r="E92" s="437"/>
      <c r="F92" s="437"/>
      <c r="G92" s="437"/>
      <c r="H92" s="437"/>
      <c r="I92" s="437"/>
      <c r="J92" s="437"/>
      <c r="K92" s="437"/>
      <c r="M92" s="139" t="s">
        <v>684</v>
      </c>
      <c r="N92" s="140"/>
      <c r="O92" s="140"/>
      <c r="P92" s="140"/>
      <c r="Q92" s="140"/>
      <c r="R92" s="140"/>
      <c r="S92" s="140"/>
      <c r="T92" s="140"/>
    </row>
    <row r="93" spans="2:23" x14ac:dyDescent="0.25">
      <c r="B93" s="437"/>
      <c r="C93" s="437"/>
      <c r="D93" s="437"/>
      <c r="E93" s="437"/>
      <c r="F93" s="437"/>
      <c r="G93" s="437"/>
      <c r="H93" s="437"/>
      <c r="I93" s="437"/>
      <c r="J93" s="437"/>
      <c r="K93" s="437"/>
      <c r="N93" s="4"/>
      <c r="O93" s="4"/>
      <c r="P93" s="4"/>
      <c r="Q93" s="4"/>
      <c r="R93" s="4"/>
      <c r="T93" s="4"/>
    </row>
    <row r="94" spans="2:23" ht="16.5" x14ac:dyDescent="0.25">
      <c r="B94" s="437"/>
      <c r="C94" s="437"/>
      <c r="D94" s="437"/>
      <c r="E94" s="437"/>
      <c r="F94" s="437"/>
      <c r="G94" s="437"/>
      <c r="H94" s="437"/>
      <c r="I94" s="437"/>
      <c r="J94" s="437"/>
      <c r="K94" s="437"/>
      <c r="N94" s="445" t="s">
        <v>685</v>
      </c>
      <c r="O94" s="445"/>
      <c r="P94" s="262" t="s">
        <v>607</v>
      </c>
      <c r="Q94" s="262" t="s">
        <v>609</v>
      </c>
      <c r="R94" s="262" t="s">
        <v>608</v>
      </c>
      <c r="T94" s="4"/>
    </row>
    <row r="95" spans="2:23" x14ac:dyDescent="0.25">
      <c r="B95" s="437"/>
      <c r="C95" s="437"/>
      <c r="D95" s="437"/>
      <c r="E95" s="437"/>
      <c r="F95" s="437"/>
      <c r="G95" s="437"/>
      <c r="H95" s="437"/>
      <c r="I95" s="437"/>
      <c r="J95" s="437"/>
      <c r="K95" s="437"/>
      <c r="N95" s="442" t="s">
        <v>610</v>
      </c>
      <c r="O95" s="442"/>
      <c r="P95" s="293" t="s">
        <v>157</v>
      </c>
      <c r="Q95" s="293" t="s">
        <v>157</v>
      </c>
      <c r="R95" s="293" t="s">
        <v>689</v>
      </c>
      <c r="T95" s="4"/>
    </row>
    <row r="96" spans="2:23" x14ac:dyDescent="0.25">
      <c r="B96" s="437"/>
      <c r="C96" s="437"/>
      <c r="D96" s="437"/>
      <c r="E96" s="437"/>
      <c r="F96" s="437"/>
      <c r="G96" s="437"/>
      <c r="H96" s="437"/>
      <c r="I96" s="437"/>
      <c r="J96" s="437"/>
      <c r="K96" s="437"/>
      <c r="N96" s="443" t="s">
        <v>611</v>
      </c>
      <c r="O96" s="443"/>
      <c r="P96" s="294" t="s">
        <v>157</v>
      </c>
      <c r="Q96" s="294" t="s">
        <v>690</v>
      </c>
      <c r="R96" s="294" t="s">
        <v>159</v>
      </c>
      <c r="T96" s="4"/>
    </row>
    <row r="97" spans="2:18" x14ac:dyDescent="0.25">
      <c r="B97" s="437"/>
      <c r="C97" s="437"/>
      <c r="D97" s="437"/>
      <c r="E97" s="437"/>
      <c r="F97" s="437"/>
      <c r="G97" s="437"/>
      <c r="H97" s="437"/>
      <c r="I97" s="437"/>
      <c r="J97" s="437"/>
      <c r="K97" s="437"/>
      <c r="N97" s="432" t="s">
        <v>612</v>
      </c>
      <c r="O97" s="432"/>
      <c r="P97" s="295" t="s">
        <v>690</v>
      </c>
      <c r="Q97" s="295" t="s">
        <v>690</v>
      </c>
      <c r="R97" s="295" t="s">
        <v>159</v>
      </c>
    </row>
    <row r="98" spans="2:18" x14ac:dyDescent="0.25">
      <c r="B98" s="437"/>
      <c r="C98" s="437"/>
      <c r="D98" s="437"/>
      <c r="E98" s="437"/>
      <c r="F98" s="437"/>
      <c r="G98" s="437"/>
      <c r="H98" s="437"/>
      <c r="I98" s="437"/>
      <c r="J98" s="437"/>
      <c r="K98" s="437"/>
    </row>
    <row r="99" spans="2:18" x14ac:dyDescent="0.25">
      <c r="B99" s="437"/>
      <c r="C99" s="437"/>
      <c r="D99" s="437"/>
      <c r="E99" s="437"/>
      <c r="F99" s="437"/>
      <c r="G99" s="437"/>
      <c r="H99" s="437"/>
      <c r="I99" s="437"/>
      <c r="J99" s="437"/>
      <c r="K99" s="437"/>
    </row>
    <row r="100" spans="2:18" x14ac:dyDescent="0.25">
      <c r="B100" s="437"/>
      <c r="C100" s="437"/>
      <c r="D100" s="437"/>
      <c r="E100" s="437"/>
      <c r="F100" s="437"/>
      <c r="G100" s="437"/>
      <c r="H100" s="437"/>
      <c r="I100" s="437"/>
      <c r="J100" s="437"/>
      <c r="K100" s="437"/>
    </row>
    <row r="101" spans="2:18" x14ac:dyDescent="0.25">
      <c r="B101" s="437"/>
      <c r="C101" s="437"/>
      <c r="D101" s="437"/>
      <c r="E101" s="437"/>
      <c r="F101" s="437"/>
      <c r="G101" s="437"/>
      <c r="H101" s="437"/>
      <c r="I101" s="437"/>
      <c r="J101" s="437"/>
      <c r="K101" s="437"/>
      <c r="M101" s="292" t="s">
        <v>614</v>
      </c>
      <c r="N101" s="134"/>
    </row>
    <row r="102" spans="2:18" x14ac:dyDescent="0.25">
      <c r="B102" s="437"/>
      <c r="C102" s="437"/>
      <c r="D102" s="437"/>
      <c r="E102" s="437"/>
      <c r="F102" s="437"/>
      <c r="G102" s="437"/>
      <c r="H102" s="437"/>
      <c r="I102" s="437"/>
      <c r="J102" s="437"/>
      <c r="K102" s="437"/>
      <c r="M102" s="278" t="s">
        <v>668</v>
      </c>
      <c r="N102" s="134"/>
    </row>
    <row r="103" spans="2:18" x14ac:dyDescent="0.25">
      <c r="B103" s="437"/>
      <c r="C103" s="437"/>
      <c r="D103" s="437"/>
      <c r="E103" s="437"/>
      <c r="F103" s="437"/>
      <c r="G103" s="437"/>
      <c r="H103" s="437"/>
      <c r="I103" s="437"/>
      <c r="J103" s="437"/>
      <c r="K103" s="437"/>
      <c r="M103" s="278" t="s">
        <v>669</v>
      </c>
      <c r="N103" s="134"/>
    </row>
    <row r="104" spans="2:18" x14ac:dyDescent="0.25">
      <c r="B104" s="437"/>
      <c r="C104" s="437"/>
      <c r="D104" s="437"/>
      <c r="E104" s="437"/>
      <c r="F104" s="437"/>
      <c r="G104" s="437"/>
      <c r="H104" s="437"/>
      <c r="I104" s="437"/>
      <c r="J104" s="437"/>
      <c r="K104" s="437"/>
      <c r="M104" s="278" t="s">
        <v>670</v>
      </c>
      <c r="N104" s="134"/>
    </row>
    <row r="105" spans="2:18" x14ac:dyDescent="0.25">
      <c r="B105" s="437"/>
      <c r="C105" s="437"/>
      <c r="D105" s="437"/>
      <c r="E105" s="437"/>
      <c r="F105" s="437"/>
      <c r="G105" s="437"/>
      <c r="H105" s="437"/>
      <c r="I105" s="437"/>
      <c r="J105" s="437"/>
      <c r="K105" s="437"/>
      <c r="M105" s="278" t="s">
        <v>671</v>
      </c>
      <c r="N105" s="134"/>
    </row>
    <row r="106" spans="2:18" x14ac:dyDescent="0.25">
      <c r="B106" s="437"/>
      <c r="C106" s="437"/>
      <c r="D106" s="437"/>
      <c r="E106" s="437"/>
      <c r="F106" s="437"/>
      <c r="G106" s="437"/>
      <c r="H106" s="437"/>
      <c r="I106" s="437"/>
      <c r="J106" s="437"/>
      <c r="K106" s="437"/>
      <c r="M106" s="278" t="s">
        <v>672</v>
      </c>
      <c r="N106" s="134"/>
    </row>
    <row r="107" spans="2:18" x14ac:dyDescent="0.25">
      <c r="B107" s="437"/>
      <c r="C107" s="437"/>
      <c r="D107" s="437"/>
      <c r="E107" s="437"/>
      <c r="F107" s="437"/>
      <c r="G107" s="437"/>
      <c r="H107" s="437"/>
      <c r="I107" s="437"/>
      <c r="J107" s="437"/>
      <c r="K107" s="437"/>
      <c r="M107" s="278" t="s">
        <v>673</v>
      </c>
      <c r="N107" s="134"/>
    </row>
    <row r="108" spans="2:18" x14ac:dyDescent="0.25">
      <c r="B108" s="437"/>
      <c r="C108" s="437"/>
      <c r="D108" s="437"/>
      <c r="E108" s="437"/>
      <c r="F108" s="437"/>
      <c r="G108" s="437"/>
      <c r="H108" s="437"/>
      <c r="I108" s="437"/>
      <c r="J108" s="437"/>
      <c r="K108" s="437"/>
    </row>
    <row r="109" spans="2:18" x14ac:dyDescent="0.25">
      <c r="B109" s="437"/>
      <c r="C109" s="437"/>
      <c r="D109" s="437"/>
      <c r="E109" s="437"/>
      <c r="F109" s="437"/>
      <c r="G109" s="437"/>
      <c r="H109" s="437"/>
      <c r="I109" s="437"/>
      <c r="J109" s="437"/>
      <c r="K109" s="437"/>
    </row>
    <row r="110" spans="2:18" x14ac:dyDescent="0.25">
      <c r="B110" s="437"/>
      <c r="C110" s="437"/>
      <c r="D110" s="437"/>
      <c r="E110" s="437"/>
      <c r="F110" s="437"/>
      <c r="G110" s="437"/>
      <c r="H110" s="437"/>
      <c r="I110" s="437"/>
      <c r="J110" s="437"/>
      <c r="K110" s="437"/>
    </row>
    <row r="111" spans="2:18" x14ac:dyDescent="0.25">
      <c r="B111" s="134"/>
      <c r="C111" s="134"/>
      <c r="D111" s="134"/>
      <c r="E111" s="134"/>
      <c r="F111" s="134"/>
      <c r="G111" s="134"/>
      <c r="H111" s="134"/>
      <c r="I111" s="134"/>
      <c r="J111" s="134"/>
      <c r="K111" s="134"/>
    </row>
    <row r="112" spans="2:18" x14ac:dyDescent="0.25">
      <c r="D112" s="134"/>
      <c r="E112" s="134"/>
      <c r="F112" s="134"/>
      <c r="G112" s="134"/>
      <c r="H112" s="134"/>
      <c r="I112" s="134"/>
      <c r="J112" s="134"/>
      <c r="K112" s="134"/>
    </row>
    <row r="113" spans="1:23" x14ac:dyDescent="0.25">
      <c r="D113" s="134"/>
      <c r="E113" s="134"/>
      <c r="F113" s="134"/>
      <c r="G113" s="134"/>
      <c r="H113" s="134"/>
      <c r="I113" s="134"/>
      <c r="J113" s="134"/>
      <c r="K113" s="134"/>
    </row>
    <row r="114" spans="1:23" x14ac:dyDescent="0.25">
      <c r="D114" s="134"/>
      <c r="E114" s="134"/>
      <c r="F114" s="134"/>
      <c r="G114" s="134"/>
      <c r="H114" s="134"/>
      <c r="I114" s="134"/>
      <c r="J114" s="134"/>
      <c r="K114" s="134"/>
    </row>
    <row r="115" spans="1:23" x14ac:dyDescent="0.25">
      <c r="D115" s="134"/>
      <c r="E115" s="134"/>
      <c r="F115" s="134"/>
      <c r="G115" s="134"/>
      <c r="H115" s="134"/>
      <c r="I115" s="134"/>
      <c r="J115" s="134"/>
      <c r="K115" s="134"/>
    </row>
    <row r="116" spans="1:23" x14ac:dyDescent="0.25">
      <c r="D116" s="134"/>
      <c r="E116" s="134"/>
      <c r="F116" s="134"/>
      <c r="G116" s="134"/>
      <c r="H116" s="134"/>
      <c r="I116" s="134"/>
      <c r="J116" s="134"/>
      <c r="K116" s="134"/>
    </row>
    <row r="117" spans="1:23" x14ac:dyDescent="0.25">
      <c r="D117" s="134"/>
      <c r="E117" s="134"/>
      <c r="F117" s="134"/>
      <c r="G117" s="134"/>
      <c r="H117" s="134"/>
      <c r="I117" s="134"/>
      <c r="J117" s="134"/>
      <c r="K117" s="134"/>
    </row>
    <row r="118" spans="1:23" x14ac:dyDescent="0.25">
      <c r="D118" s="134"/>
      <c r="E118" s="134"/>
      <c r="F118" s="134"/>
      <c r="G118" s="134"/>
      <c r="H118" s="134"/>
      <c r="I118" s="134"/>
      <c r="J118" s="134"/>
      <c r="K118" s="134"/>
    </row>
    <row r="119" spans="1:23" x14ac:dyDescent="0.25">
      <c r="B119" s="134"/>
      <c r="C119" s="134"/>
      <c r="D119" s="134"/>
      <c r="E119" s="134"/>
      <c r="F119" s="134"/>
      <c r="G119" s="134"/>
      <c r="H119" s="134"/>
      <c r="I119" s="134"/>
      <c r="J119" s="134"/>
      <c r="K119" s="134"/>
    </row>
    <row r="120" spans="1:23" x14ac:dyDescent="0.25">
      <c r="B120" s="134"/>
      <c r="C120" s="134"/>
      <c r="D120" s="134"/>
      <c r="E120" s="134"/>
      <c r="F120" s="134"/>
      <c r="G120" s="134"/>
      <c r="H120" s="134"/>
      <c r="I120" s="134"/>
      <c r="J120" s="134"/>
      <c r="K120" s="134"/>
    </row>
    <row r="121" spans="1:23" ht="18" x14ac:dyDescent="0.35">
      <c r="A121" s="137"/>
      <c r="B121" s="135" t="s">
        <v>414</v>
      </c>
      <c r="C121" s="137"/>
      <c r="D121" s="137"/>
      <c r="E121" s="137"/>
      <c r="F121" s="137"/>
      <c r="G121" s="137"/>
      <c r="H121" s="137"/>
      <c r="I121" s="137"/>
      <c r="J121" s="137"/>
      <c r="K121" s="137"/>
      <c r="L121" s="137"/>
      <c r="M121" s="137"/>
      <c r="N121" s="137"/>
      <c r="O121" s="137"/>
      <c r="P121" s="137"/>
      <c r="Q121" s="137"/>
      <c r="R121" s="137"/>
      <c r="S121" s="137"/>
      <c r="T121" s="137"/>
      <c r="U121" s="137"/>
      <c r="V121" s="137"/>
      <c r="W121" s="137"/>
    </row>
    <row r="122" spans="1:23" x14ac:dyDescent="0.25"/>
    <row r="123" spans="1:23" ht="15.75" x14ac:dyDescent="0.3">
      <c r="B123" s="139" t="s">
        <v>403</v>
      </c>
      <c r="C123" s="140"/>
      <c r="D123" s="140"/>
      <c r="E123" s="140"/>
      <c r="F123" s="140"/>
      <c r="G123" s="140"/>
      <c r="H123" s="140"/>
      <c r="I123" s="140"/>
      <c r="J123" s="140"/>
      <c r="K123" s="140"/>
      <c r="M123" s="139" t="s">
        <v>652</v>
      </c>
      <c r="N123" s="140"/>
      <c r="O123" s="140"/>
      <c r="P123" s="140"/>
      <c r="Q123" s="140"/>
      <c r="R123" s="140"/>
      <c r="S123" s="140"/>
      <c r="T123" s="140"/>
      <c r="V123" s="279"/>
      <c r="W123" s="285"/>
    </row>
    <row r="124" spans="1:23" ht="15" customHeight="1" x14ac:dyDescent="0.25">
      <c r="B124" s="437" t="s">
        <v>733</v>
      </c>
      <c r="C124" s="437"/>
      <c r="D124" s="437"/>
      <c r="E124" s="437"/>
      <c r="F124" s="437"/>
      <c r="G124" s="437"/>
      <c r="H124" s="437"/>
      <c r="I124" s="437"/>
      <c r="J124" s="437"/>
      <c r="K124" s="437"/>
      <c r="N124" s="254"/>
      <c r="O124" s="254"/>
      <c r="P124" s="254"/>
      <c r="Q124" s="254"/>
      <c r="R124" s="254"/>
      <c r="S124" s="254"/>
      <c r="V124" s="450"/>
      <c r="W124" s="450"/>
    </row>
    <row r="125" spans="1:23" x14ac:dyDescent="0.25">
      <c r="B125" s="437"/>
      <c r="C125" s="437"/>
      <c r="D125" s="437"/>
      <c r="E125" s="437"/>
      <c r="F125" s="437"/>
      <c r="G125" s="437"/>
      <c r="H125" s="437"/>
      <c r="I125" s="437"/>
      <c r="J125" s="437"/>
      <c r="K125" s="437"/>
      <c r="N125" s="451" t="s">
        <v>605</v>
      </c>
      <c r="O125" s="451"/>
      <c r="P125" s="446" t="s">
        <v>606</v>
      </c>
      <c r="Q125" s="446"/>
      <c r="R125" s="434" t="s">
        <v>418</v>
      </c>
      <c r="S125" s="434"/>
    </row>
    <row r="126" spans="1:23" x14ac:dyDescent="0.25">
      <c r="B126" s="134"/>
      <c r="C126" s="134"/>
      <c r="D126" s="134"/>
      <c r="E126" s="134"/>
      <c r="F126" s="134"/>
      <c r="G126" s="134"/>
      <c r="H126" s="134"/>
      <c r="I126" s="134"/>
      <c r="J126" s="134"/>
      <c r="K126" s="134"/>
      <c r="M126" s="16"/>
      <c r="N126" s="280"/>
      <c r="O126" s="281"/>
      <c r="P126" s="4"/>
      <c r="Q126" s="4"/>
      <c r="R126" s="4"/>
      <c r="S126" s="257"/>
      <c r="T126" s="257"/>
    </row>
    <row r="127" spans="1:23" ht="15.75" x14ac:dyDescent="0.3">
      <c r="B127" s="139" t="s">
        <v>404</v>
      </c>
      <c r="C127" s="140"/>
      <c r="D127" s="140"/>
      <c r="E127" s="140"/>
      <c r="F127" s="140"/>
      <c r="G127" s="140"/>
      <c r="H127" s="140"/>
      <c r="I127" s="140"/>
      <c r="J127" s="140"/>
      <c r="K127" s="140"/>
      <c r="M127" s="16"/>
      <c r="N127" s="4"/>
      <c r="O127" s="282"/>
      <c r="P127" s="4"/>
      <c r="Q127" s="4"/>
      <c r="R127" s="4"/>
      <c r="S127" s="257"/>
      <c r="T127" s="257"/>
      <c r="V127" s="279"/>
      <c r="W127" s="285"/>
    </row>
    <row r="128" spans="1:23" ht="15" customHeight="1" x14ac:dyDescent="0.3">
      <c r="B128" s="439" t="s">
        <v>165</v>
      </c>
      <c r="C128" s="439"/>
      <c r="D128" s="439"/>
      <c r="E128" s="439"/>
      <c r="F128" s="439"/>
      <c r="G128" s="439"/>
      <c r="H128" s="439"/>
      <c r="I128" s="439"/>
      <c r="J128" s="439"/>
      <c r="K128" s="439"/>
      <c r="M128" s="139" t="s">
        <v>406</v>
      </c>
      <c r="N128" s="139"/>
      <c r="O128" s="139"/>
      <c r="P128" s="139"/>
      <c r="Q128" s="139"/>
      <c r="R128" s="139"/>
      <c r="S128" s="139"/>
      <c r="T128" s="139"/>
      <c r="V128" s="133"/>
      <c r="W128" s="133"/>
    </row>
    <row r="129" spans="2:23" x14ac:dyDescent="0.25">
      <c r="B129" s="439"/>
      <c r="C129" s="439"/>
      <c r="D129" s="439"/>
      <c r="E129" s="439"/>
      <c r="F129" s="439"/>
      <c r="G129" s="439"/>
      <c r="H129" s="439"/>
      <c r="I129" s="439"/>
      <c r="J129" s="439"/>
      <c r="K129" s="439"/>
      <c r="V129" s="133"/>
      <c r="W129" s="133"/>
    </row>
    <row r="130" spans="2:23" x14ac:dyDescent="0.25">
      <c r="B130" s="439"/>
      <c r="C130" s="439"/>
      <c r="D130" s="439"/>
      <c r="E130" s="439"/>
      <c r="F130" s="439"/>
      <c r="G130" s="439"/>
      <c r="H130" s="439"/>
      <c r="I130" s="439"/>
      <c r="J130" s="439"/>
      <c r="K130" s="439"/>
      <c r="M130" s="436" t="s">
        <v>688</v>
      </c>
      <c r="N130" s="436"/>
      <c r="O130" s="436"/>
      <c r="P130" s="436"/>
      <c r="Q130" s="283"/>
      <c r="S130" s="258"/>
      <c r="T130" s="258"/>
      <c r="V130" s="133"/>
      <c r="W130" s="133"/>
    </row>
    <row r="131" spans="2:23" x14ac:dyDescent="0.25">
      <c r="B131" s="439"/>
      <c r="C131" s="439"/>
      <c r="D131" s="439"/>
      <c r="E131" s="439"/>
      <c r="F131" s="439"/>
      <c r="G131" s="439"/>
      <c r="H131" s="439"/>
      <c r="I131" s="439"/>
      <c r="J131" s="439"/>
      <c r="K131" s="439"/>
      <c r="N131" s="16"/>
      <c r="O131" s="16"/>
      <c r="P131" s="284"/>
      <c r="S131" s="258"/>
      <c r="T131" s="258"/>
    </row>
    <row r="132" spans="2:23" x14ac:dyDescent="0.25">
      <c r="B132" s="439"/>
      <c r="C132" s="439"/>
      <c r="D132" s="439"/>
      <c r="E132" s="439"/>
      <c r="F132" s="439"/>
      <c r="G132" s="439"/>
      <c r="H132" s="439"/>
      <c r="I132" s="439"/>
      <c r="J132" s="439"/>
      <c r="K132" s="439"/>
      <c r="S132" s="258"/>
      <c r="T132" s="258"/>
    </row>
    <row r="133" spans="2:23" ht="15.75" x14ac:dyDescent="0.3">
      <c r="B133" s="439"/>
      <c r="C133" s="439"/>
      <c r="D133" s="439"/>
      <c r="E133" s="439"/>
      <c r="F133" s="439"/>
      <c r="G133" s="439"/>
      <c r="H133" s="439"/>
      <c r="I133" s="439"/>
      <c r="J133" s="439"/>
      <c r="K133" s="439"/>
      <c r="M133" s="139" t="s">
        <v>675</v>
      </c>
      <c r="N133" s="139"/>
      <c r="O133" s="139"/>
      <c r="P133" s="139"/>
      <c r="Q133" s="139"/>
      <c r="R133" s="139"/>
      <c r="S133" s="139"/>
      <c r="T133" s="139"/>
    </row>
    <row r="134" spans="2:23" x14ac:dyDescent="0.25">
      <c r="B134" s="439"/>
      <c r="C134" s="439"/>
      <c r="D134" s="439"/>
      <c r="E134" s="439"/>
      <c r="F134" s="439"/>
      <c r="G134" s="439"/>
      <c r="H134" s="439"/>
      <c r="I134" s="439"/>
      <c r="J134" s="439"/>
      <c r="K134" s="439"/>
      <c r="S134" s="257"/>
      <c r="T134" s="257"/>
    </row>
    <row r="135" spans="2:23" x14ac:dyDescent="0.25">
      <c r="B135" s="439"/>
      <c r="C135" s="439"/>
      <c r="D135" s="439"/>
      <c r="E135" s="439"/>
      <c r="F135" s="439"/>
      <c r="G135" s="439"/>
      <c r="H135" s="439"/>
      <c r="I135" s="439"/>
      <c r="J135" s="439"/>
      <c r="K135" s="439"/>
      <c r="M135" s="454" t="s">
        <v>598</v>
      </c>
      <c r="N135" s="454"/>
      <c r="O135" s="256"/>
      <c r="P135" s="253"/>
      <c r="Q135" s="253"/>
      <c r="S135" s="257"/>
      <c r="T135" s="257"/>
    </row>
    <row r="136" spans="2:23" x14ac:dyDescent="0.25">
      <c r="B136" s="439"/>
      <c r="C136" s="439"/>
      <c r="D136" s="439"/>
      <c r="E136" s="439"/>
      <c r="F136" s="439"/>
      <c r="G136" s="439"/>
      <c r="H136" s="439"/>
      <c r="I136" s="439"/>
      <c r="J136" s="439"/>
      <c r="K136" s="439"/>
      <c r="M136" s="452" t="s">
        <v>599</v>
      </c>
      <c r="N136" s="452"/>
      <c r="O136" s="289" t="s">
        <v>613</v>
      </c>
      <c r="S136" s="258"/>
      <c r="T136" s="258"/>
    </row>
    <row r="137" spans="2:23" x14ac:dyDescent="0.25">
      <c r="B137" s="143"/>
      <c r="C137" s="143"/>
      <c r="D137" s="143"/>
      <c r="E137" s="143"/>
      <c r="F137" s="143"/>
      <c r="G137" s="143"/>
      <c r="H137" s="143"/>
      <c r="I137" s="143"/>
      <c r="J137" s="143"/>
      <c r="K137" s="143"/>
      <c r="M137" s="444" t="s">
        <v>600</v>
      </c>
      <c r="N137" s="444"/>
      <c r="O137" s="256"/>
      <c r="S137" s="258"/>
      <c r="T137" s="258"/>
    </row>
    <row r="138" spans="2:23" ht="15.75" x14ac:dyDescent="0.3">
      <c r="B138" s="139" t="s">
        <v>405</v>
      </c>
      <c r="C138" s="140"/>
      <c r="D138" s="140"/>
      <c r="E138" s="140"/>
      <c r="F138" s="140"/>
      <c r="G138" s="140"/>
      <c r="H138" s="140"/>
      <c r="I138" s="140"/>
      <c r="J138" s="140"/>
      <c r="K138" s="140"/>
      <c r="M138" s="452" t="s">
        <v>601</v>
      </c>
      <c r="N138" s="452"/>
      <c r="O138" s="289" t="s">
        <v>613</v>
      </c>
      <c r="P138" s="285"/>
      <c r="Q138" s="285"/>
      <c r="R138" s="285"/>
      <c r="S138" s="259"/>
      <c r="T138" s="258"/>
      <c r="V138" s="279"/>
      <c r="W138" s="285"/>
    </row>
    <row r="139" spans="2:23" ht="15" customHeight="1" x14ac:dyDescent="0.25">
      <c r="B139" s="453" t="s">
        <v>166</v>
      </c>
      <c r="C139" s="453"/>
      <c r="D139" s="453"/>
      <c r="E139" s="453"/>
      <c r="F139" s="453"/>
      <c r="G139" s="453"/>
      <c r="H139" s="453"/>
      <c r="I139" s="453"/>
      <c r="J139" s="453"/>
      <c r="K139" s="453"/>
      <c r="M139" s="444" t="s">
        <v>602</v>
      </c>
      <c r="N139" s="444"/>
      <c r="O139" s="256"/>
      <c r="S139" s="260"/>
      <c r="T139" s="258"/>
      <c r="V139" s="133"/>
    </row>
    <row r="140" spans="2:23" x14ac:dyDescent="0.25">
      <c r="B140" s="453"/>
      <c r="C140" s="453"/>
      <c r="D140" s="453"/>
      <c r="E140" s="453"/>
      <c r="F140" s="453"/>
      <c r="G140" s="453"/>
      <c r="H140" s="453"/>
      <c r="I140" s="453"/>
      <c r="J140" s="453"/>
      <c r="K140" s="453"/>
      <c r="M140" s="444" t="s">
        <v>603</v>
      </c>
      <c r="N140" s="444"/>
      <c r="O140" s="256"/>
    </row>
    <row r="141" spans="2:23" x14ac:dyDescent="0.25">
      <c r="B141" s="134"/>
      <c r="C141" s="134"/>
      <c r="D141" s="134"/>
      <c r="E141" s="134"/>
      <c r="F141" s="134"/>
      <c r="G141" s="134"/>
      <c r="H141" s="134"/>
      <c r="I141" s="134"/>
      <c r="J141" s="134"/>
      <c r="K141" s="134"/>
    </row>
    <row r="142" spans="2:23" ht="15.75" x14ac:dyDescent="0.3">
      <c r="B142" s="134"/>
      <c r="C142" s="134"/>
      <c r="D142" s="134"/>
      <c r="E142" s="134"/>
      <c r="F142" s="134"/>
      <c r="G142" s="134"/>
      <c r="H142" s="134"/>
      <c r="I142" s="134"/>
      <c r="J142" s="134"/>
      <c r="K142" s="134"/>
      <c r="M142" s="139" t="s">
        <v>679</v>
      </c>
      <c r="N142" s="140"/>
      <c r="O142" s="140"/>
      <c r="P142" s="140"/>
      <c r="Q142" s="140"/>
      <c r="R142" s="140"/>
      <c r="S142" s="140"/>
      <c r="T142" s="140"/>
    </row>
    <row r="143" spans="2:23" ht="15.75" x14ac:dyDescent="0.3">
      <c r="B143" s="139" t="s">
        <v>657</v>
      </c>
      <c r="C143" s="140"/>
      <c r="D143" s="140"/>
      <c r="E143" s="140"/>
      <c r="F143" s="140"/>
      <c r="G143" s="140"/>
      <c r="H143" s="140"/>
      <c r="I143" s="140"/>
      <c r="J143" s="140"/>
      <c r="K143" s="140"/>
    </row>
    <row r="144" spans="2:23" ht="15" customHeight="1" x14ac:dyDescent="0.25">
      <c r="B144" s="437" t="s">
        <v>697</v>
      </c>
      <c r="C144" s="437"/>
      <c r="D144" s="437"/>
      <c r="E144" s="437"/>
      <c r="F144" s="437"/>
      <c r="G144" s="437"/>
      <c r="H144" s="437"/>
      <c r="I144" s="437"/>
      <c r="J144" s="437"/>
      <c r="K144" s="437"/>
    </row>
    <row r="145" spans="2:20" x14ac:dyDescent="0.25">
      <c r="B145" s="437"/>
      <c r="C145" s="437"/>
      <c r="D145" s="437"/>
      <c r="E145" s="437"/>
      <c r="F145" s="437"/>
      <c r="G145" s="437"/>
      <c r="H145" s="437"/>
      <c r="I145" s="437"/>
      <c r="J145" s="437"/>
      <c r="K145" s="437"/>
    </row>
    <row r="146" spans="2:20" x14ac:dyDescent="0.25">
      <c r="B146" s="437"/>
      <c r="C146" s="437"/>
      <c r="D146" s="437"/>
      <c r="E146" s="437"/>
      <c r="F146" s="437"/>
      <c r="G146" s="437"/>
      <c r="H146" s="437"/>
      <c r="I146" s="437"/>
      <c r="J146" s="437"/>
      <c r="K146" s="437"/>
      <c r="N146" s="297" t="s">
        <v>156</v>
      </c>
      <c r="O146" s="297" t="s">
        <v>164</v>
      </c>
      <c r="P146" s="300" t="s">
        <v>167</v>
      </c>
      <c r="Q146" s="297" t="s">
        <v>168</v>
      </c>
      <c r="R146" s="297" t="s">
        <v>230</v>
      </c>
    </row>
    <row r="147" spans="2:20" x14ac:dyDescent="0.25">
      <c r="B147" s="437"/>
      <c r="C147" s="437"/>
      <c r="D147" s="437"/>
      <c r="E147" s="437"/>
      <c r="F147" s="437"/>
      <c r="G147" s="437"/>
      <c r="H147" s="437"/>
      <c r="I147" s="437"/>
      <c r="J147" s="437"/>
      <c r="K147" s="437"/>
    </row>
    <row r="148" spans="2:20" x14ac:dyDescent="0.25">
      <c r="B148" s="437"/>
      <c r="C148" s="437"/>
      <c r="D148" s="437"/>
      <c r="E148" s="437"/>
      <c r="F148" s="437"/>
      <c r="G148" s="437"/>
      <c r="H148" s="437"/>
      <c r="I148" s="437"/>
      <c r="J148" s="437"/>
      <c r="K148" s="437"/>
      <c r="S148" s="255"/>
    </row>
    <row r="149" spans="2:20" ht="16.5" x14ac:dyDescent="0.3">
      <c r="B149" s="437"/>
      <c r="C149" s="437"/>
      <c r="D149" s="437"/>
      <c r="E149" s="437"/>
      <c r="F149" s="437"/>
      <c r="G149" s="437"/>
      <c r="H149" s="437"/>
      <c r="I149" s="437"/>
      <c r="J149" s="437"/>
      <c r="K149" s="437"/>
      <c r="M149" s="139" t="s">
        <v>692</v>
      </c>
      <c r="N149" s="140"/>
      <c r="O149" s="140"/>
      <c r="P149" s="140"/>
      <c r="Q149" s="140"/>
      <c r="R149" s="140"/>
      <c r="S149" s="140"/>
      <c r="T149" s="140"/>
    </row>
    <row r="150" spans="2:20" x14ac:dyDescent="0.25">
      <c r="B150" s="437"/>
      <c r="C150" s="437"/>
      <c r="D150" s="437"/>
      <c r="E150" s="437"/>
      <c r="F150" s="437"/>
      <c r="G150" s="437"/>
      <c r="H150" s="437"/>
      <c r="I150" s="437"/>
      <c r="J150" s="437"/>
      <c r="K150" s="437"/>
      <c r="M150" s="253"/>
    </row>
    <row r="151" spans="2:20" x14ac:dyDescent="0.25">
      <c r="B151" s="437"/>
      <c r="C151" s="437"/>
      <c r="D151" s="437"/>
      <c r="E151" s="437"/>
      <c r="F151" s="437"/>
      <c r="G151" s="437"/>
      <c r="H151" s="437"/>
      <c r="I151" s="437"/>
      <c r="J151" s="437"/>
      <c r="K151" s="437"/>
      <c r="N151" s="253"/>
      <c r="O151" s="253"/>
      <c r="P151" s="253"/>
      <c r="Q151" s="253"/>
      <c r="R151" s="253"/>
    </row>
    <row r="152" spans="2:20" x14ac:dyDescent="0.25">
      <c r="B152" s="437"/>
      <c r="C152" s="437"/>
      <c r="D152" s="437"/>
      <c r="E152" s="437"/>
      <c r="F152" s="437"/>
      <c r="G152" s="437"/>
      <c r="H152" s="437"/>
      <c r="I152" s="437"/>
      <c r="J152" s="437"/>
      <c r="K152" s="437"/>
    </row>
    <row r="153" spans="2:20" x14ac:dyDescent="0.25">
      <c r="B153" s="437"/>
      <c r="C153" s="437"/>
      <c r="D153" s="437"/>
      <c r="E153" s="437"/>
      <c r="F153" s="437"/>
      <c r="G153" s="437"/>
      <c r="H153" s="437"/>
      <c r="I153" s="437"/>
      <c r="J153" s="437"/>
      <c r="K153" s="437"/>
      <c r="N153" s="296" t="s">
        <v>156</v>
      </c>
      <c r="O153" s="298" t="s">
        <v>164</v>
      </c>
      <c r="P153" s="297" t="s">
        <v>167</v>
      </c>
      <c r="Q153" s="297" t="s">
        <v>168</v>
      </c>
      <c r="R153" s="297" t="s">
        <v>230</v>
      </c>
    </row>
    <row r="154" spans="2:20" x14ac:dyDescent="0.25">
      <c r="B154" s="437"/>
      <c r="C154" s="437"/>
      <c r="D154" s="437"/>
      <c r="E154" s="437"/>
      <c r="F154" s="437"/>
      <c r="G154" s="437"/>
      <c r="H154" s="437"/>
      <c r="I154" s="437"/>
      <c r="J154" s="437"/>
      <c r="K154" s="437"/>
    </row>
    <row r="155" spans="2:20" x14ac:dyDescent="0.25">
      <c r="B155" s="437"/>
      <c r="C155" s="437"/>
      <c r="D155" s="437"/>
      <c r="E155" s="437"/>
      <c r="F155" s="437"/>
      <c r="G155" s="437"/>
      <c r="H155" s="437"/>
      <c r="I155" s="437"/>
      <c r="J155" s="437"/>
      <c r="K155" s="437"/>
    </row>
    <row r="156" spans="2:20" ht="16.5" x14ac:dyDescent="0.3">
      <c r="B156" s="437"/>
      <c r="C156" s="437"/>
      <c r="D156" s="437"/>
      <c r="E156" s="437"/>
      <c r="F156" s="437"/>
      <c r="G156" s="437"/>
      <c r="H156" s="437"/>
      <c r="I156" s="437"/>
      <c r="J156" s="437"/>
      <c r="K156" s="437"/>
      <c r="M156" s="139" t="s">
        <v>684</v>
      </c>
      <c r="N156" s="140"/>
      <c r="O156" s="140"/>
      <c r="P156" s="140"/>
      <c r="Q156" s="140"/>
      <c r="R156" s="140"/>
      <c r="S156" s="140"/>
      <c r="T156" s="140"/>
    </row>
    <row r="157" spans="2:20" x14ac:dyDescent="0.25">
      <c r="B157" s="437"/>
      <c r="C157" s="437"/>
      <c r="D157" s="437"/>
      <c r="E157" s="437"/>
      <c r="F157" s="437"/>
      <c r="G157" s="437"/>
      <c r="H157" s="437"/>
      <c r="I157" s="437"/>
      <c r="J157" s="437"/>
      <c r="K157" s="437"/>
      <c r="N157" s="4"/>
      <c r="O157" s="4"/>
      <c r="P157" s="4"/>
      <c r="Q157" s="4"/>
      <c r="R157" s="4"/>
      <c r="T157" s="4"/>
    </row>
    <row r="158" spans="2:20" ht="16.5" x14ac:dyDescent="0.25">
      <c r="B158" s="261"/>
      <c r="C158" s="261"/>
      <c r="D158" s="261"/>
      <c r="E158" s="261"/>
      <c r="F158" s="261"/>
      <c r="G158" s="261"/>
      <c r="H158" s="261"/>
      <c r="I158" s="261"/>
      <c r="J158" s="261"/>
      <c r="K158" s="261"/>
      <c r="N158" s="445" t="s">
        <v>685</v>
      </c>
      <c r="O158" s="445"/>
      <c r="P158" s="262" t="s">
        <v>607</v>
      </c>
      <c r="Q158" s="262" t="s">
        <v>609</v>
      </c>
      <c r="R158" s="262" t="s">
        <v>608</v>
      </c>
      <c r="T158" s="4"/>
    </row>
    <row r="159" spans="2:20" x14ac:dyDescent="0.25">
      <c r="B159" s="134"/>
      <c r="C159" s="134"/>
      <c r="D159" s="134"/>
      <c r="E159" s="134"/>
      <c r="F159" s="134"/>
      <c r="G159" s="134"/>
      <c r="H159" s="134"/>
      <c r="I159" s="134"/>
      <c r="J159" s="134"/>
      <c r="K159" s="134"/>
      <c r="N159" s="442" t="s">
        <v>610</v>
      </c>
      <c r="O159" s="442"/>
      <c r="P159" s="293" t="s">
        <v>157</v>
      </c>
      <c r="Q159" s="293" t="s">
        <v>157</v>
      </c>
      <c r="R159" s="293" t="s">
        <v>689</v>
      </c>
      <c r="T159" s="4"/>
    </row>
    <row r="160" spans="2:20" x14ac:dyDescent="0.25">
      <c r="B160" s="292" t="s">
        <v>614</v>
      </c>
      <c r="C160" s="134"/>
      <c r="D160" s="134"/>
      <c r="E160" s="134"/>
      <c r="F160" s="134"/>
      <c r="G160" s="134"/>
      <c r="H160" s="134"/>
      <c r="I160" s="134"/>
      <c r="J160" s="134"/>
      <c r="K160" s="134"/>
      <c r="N160" s="443" t="s">
        <v>611</v>
      </c>
      <c r="O160" s="443"/>
      <c r="P160" s="294" t="s">
        <v>700</v>
      </c>
      <c r="Q160" s="294" t="s">
        <v>700</v>
      </c>
      <c r="R160" s="294" t="s">
        <v>701</v>
      </c>
      <c r="T160" s="4"/>
    </row>
    <row r="161" spans="1:23" x14ac:dyDescent="0.25">
      <c r="B161" s="278" t="s">
        <v>668</v>
      </c>
      <c r="C161" s="134"/>
      <c r="D161" s="134"/>
      <c r="E161" s="134"/>
      <c r="F161" s="134"/>
      <c r="G161" s="134"/>
      <c r="H161" s="134"/>
      <c r="I161" s="134"/>
      <c r="J161" s="134"/>
      <c r="K161" s="134"/>
      <c r="N161" s="432" t="s">
        <v>612</v>
      </c>
      <c r="O161" s="432"/>
      <c r="P161" s="295" t="s">
        <v>690</v>
      </c>
      <c r="Q161" s="295" t="s">
        <v>690</v>
      </c>
      <c r="R161" s="295" t="s">
        <v>159</v>
      </c>
    </row>
    <row r="162" spans="1:23" x14ac:dyDescent="0.25">
      <c r="B162" s="278" t="s">
        <v>669</v>
      </c>
      <c r="C162" s="134"/>
      <c r="D162" s="134"/>
      <c r="E162" s="134"/>
      <c r="F162" s="134"/>
      <c r="G162" s="134"/>
      <c r="H162" s="134"/>
      <c r="I162" s="134"/>
      <c r="J162" s="134"/>
      <c r="K162" s="134"/>
    </row>
    <row r="163" spans="1:23" x14ac:dyDescent="0.25">
      <c r="B163" s="278" t="s">
        <v>670</v>
      </c>
      <c r="C163" s="134"/>
      <c r="D163" s="134"/>
      <c r="E163" s="134"/>
      <c r="F163" s="134"/>
      <c r="G163" s="134"/>
      <c r="H163" s="134"/>
      <c r="I163" s="134"/>
      <c r="J163" s="134"/>
      <c r="K163" s="134"/>
    </row>
    <row r="164" spans="1:23" x14ac:dyDescent="0.25">
      <c r="B164" s="278" t="s">
        <v>671</v>
      </c>
      <c r="C164" s="134"/>
      <c r="D164" s="134"/>
      <c r="E164" s="134"/>
      <c r="F164" s="134"/>
      <c r="G164" s="134"/>
      <c r="H164" s="134"/>
      <c r="I164" s="134"/>
      <c r="J164" s="134"/>
      <c r="K164" s="134"/>
    </row>
    <row r="165" spans="1:23" x14ac:dyDescent="0.25">
      <c r="B165" s="278" t="s">
        <v>672</v>
      </c>
      <c r="C165" s="134"/>
      <c r="D165" s="134"/>
      <c r="E165" s="134"/>
      <c r="F165" s="134"/>
      <c r="G165" s="134"/>
      <c r="H165" s="134"/>
      <c r="I165" s="134"/>
      <c r="J165" s="134"/>
      <c r="K165" s="134"/>
    </row>
    <row r="166" spans="1:23" x14ac:dyDescent="0.25">
      <c r="B166" s="278" t="s">
        <v>673</v>
      </c>
      <c r="C166" s="134"/>
      <c r="D166" s="134"/>
      <c r="E166" s="134"/>
      <c r="F166" s="134"/>
      <c r="G166" s="134"/>
      <c r="H166" s="134"/>
      <c r="I166" s="134"/>
      <c r="J166" s="134"/>
      <c r="K166" s="134"/>
    </row>
    <row r="167" spans="1:23" x14ac:dyDescent="0.25">
      <c r="B167" s="134"/>
      <c r="C167" s="134"/>
      <c r="D167" s="134"/>
      <c r="E167" s="134"/>
      <c r="F167" s="134"/>
      <c r="G167" s="134"/>
      <c r="H167" s="134"/>
      <c r="I167" s="134"/>
      <c r="J167" s="134"/>
      <c r="K167" s="134"/>
    </row>
    <row r="168" spans="1:23" x14ac:dyDescent="0.25">
      <c r="B168" s="134"/>
      <c r="C168" s="134"/>
      <c r="D168" s="134"/>
      <c r="E168" s="134"/>
      <c r="F168" s="134"/>
      <c r="G168" s="134"/>
      <c r="H168" s="134"/>
      <c r="I168" s="134"/>
      <c r="J168" s="134"/>
      <c r="K168" s="134"/>
    </row>
    <row r="169" spans="1:23" s="3" customFormat="1" ht="21.75" x14ac:dyDescent="0.4">
      <c r="A169" s="7"/>
      <c r="B169" s="17" t="s">
        <v>416</v>
      </c>
      <c r="C169" s="7"/>
      <c r="D169" s="7"/>
      <c r="E169" s="7"/>
      <c r="F169" s="7"/>
      <c r="G169" s="7"/>
      <c r="H169" s="7"/>
      <c r="I169" s="7"/>
      <c r="J169" s="7"/>
      <c r="K169" s="7"/>
      <c r="L169" s="7"/>
      <c r="M169" s="7"/>
      <c r="N169" s="7"/>
      <c r="O169" s="7"/>
      <c r="P169" s="7"/>
      <c r="Q169" s="7"/>
      <c r="R169" s="7"/>
      <c r="S169" s="7"/>
      <c r="T169" s="7"/>
      <c r="U169" s="7"/>
      <c r="V169" s="7"/>
      <c r="W169" s="7"/>
    </row>
    <row r="170" spans="1:23" ht="18" x14ac:dyDescent="0.35">
      <c r="A170" s="137"/>
      <c r="B170" s="135" t="s">
        <v>417</v>
      </c>
      <c r="C170" s="137"/>
      <c r="D170" s="137"/>
      <c r="E170" s="137"/>
      <c r="F170" s="137"/>
      <c r="G170" s="137"/>
      <c r="H170" s="137"/>
      <c r="I170" s="137"/>
      <c r="J170" s="137"/>
      <c r="K170" s="137"/>
      <c r="L170" s="137"/>
      <c r="M170" s="137"/>
      <c r="N170" s="137"/>
      <c r="O170" s="137"/>
      <c r="P170" s="137"/>
      <c r="Q170" s="137"/>
      <c r="R170" s="137"/>
      <c r="S170" s="137"/>
      <c r="T170" s="137"/>
      <c r="U170" s="137"/>
      <c r="V170" s="137"/>
      <c r="W170" s="137"/>
    </row>
    <row r="171" spans="1:23" x14ac:dyDescent="0.25"/>
    <row r="172" spans="1:23" ht="15.75" x14ac:dyDescent="0.3">
      <c r="B172" s="139" t="s">
        <v>403</v>
      </c>
      <c r="C172" s="140"/>
      <c r="D172" s="140"/>
      <c r="E172" s="140"/>
      <c r="F172" s="140"/>
      <c r="G172" s="140"/>
      <c r="H172" s="140"/>
      <c r="I172" s="140"/>
      <c r="J172" s="140"/>
      <c r="K172" s="140"/>
      <c r="M172" s="139" t="s">
        <v>652</v>
      </c>
      <c r="N172" s="140"/>
      <c r="O172" s="140"/>
      <c r="P172" s="140"/>
      <c r="Q172" s="140"/>
      <c r="R172" s="140"/>
      <c r="S172" s="140"/>
      <c r="T172" s="140"/>
      <c r="V172" s="279"/>
      <c r="W172" s="285"/>
    </row>
    <row r="173" spans="1:23" ht="15" customHeight="1" x14ac:dyDescent="0.25">
      <c r="B173" s="437" t="s">
        <v>734</v>
      </c>
      <c r="C173" s="437"/>
      <c r="D173" s="437"/>
      <c r="E173" s="437"/>
      <c r="F173" s="437"/>
      <c r="G173" s="437"/>
      <c r="H173" s="437"/>
      <c r="I173" s="437"/>
      <c r="J173" s="437"/>
      <c r="K173" s="437"/>
      <c r="N173" s="254"/>
      <c r="O173" s="254"/>
      <c r="P173" s="254"/>
      <c r="Q173" s="254"/>
      <c r="R173" s="254"/>
      <c r="S173" s="254"/>
      <c r="V173" s="453"/>
      <c r="W173" s="453"/>
    </row>
    <row r="174" spans="1:23" x14ac:dyDescent="0.25">
      <c r="B174" s="437"/>
      <c r="C174" s="437"/>
      <c r="D174" s="437"/>
      <c r="E174" s="437"/>
      <c r="F174" s="437"/>
      <c r="G174" s="437"/>
      <c r="H174" s="437"/>
      <c r="I174" s="437"/>
      <c r="J174" s="437"/>
      <c r="K174" s="437"/>
      <c r="N174" s="433" t="s">
        <v>605</v>
      </c>
      <c r="O174" s="433"/>
      <c r="P174" s="433" t="s">
        <v>606</v>
      </c>
      <c r="Q174" s="433"/>
      <c r="R174" s="434" t="s">
        <v>418</v>
      </c>
      <c r="S174" s="434"/>
      <c r="V174" s="134"/>
      <c r="W174" s="134"/>
    </row>
    <row r="175" spans="1:23" x14ac:dyDescent="0.25">
      <c r="B175" s="437"/>
      <c r="C175" s="437"/>
      <c r="D175" s="437"/>
      <c r="E175" s="437"/>
      <c r="F175" s="437"/>
      <c r="G175" s="437"/>
      <c r="H175" s="437"/>
      <c r="I175" s="437"/>
      <c r="J175" s="437"/>
      <c r="K175" s="437"/>
      <c r="M175" s="16"/>
      <c r="N175" s="280"/>
      <c r="O175" s="281"/>
      <c r="P175" s="4"/>
      <c r="Q175" s="4"/>
      <c r="R175" s="4"/>
      <c r="S175" s="257"/>
      <c r="T175" s="257"/>
      <c r="V175" s="134"/>
      <c r="W175" s="134"/>
    </row>
    <row r="176" spans="1:23" x14ac:dyDescent="0.25">
      <c r="B176" s="261"/>
      <c r="C176" s="261"/>
      <c r="D176" s="261"/>
      <c r="E176" s="261"/>
      <c r="F176" s="261"/>
      <c r="G176" s="261"/>
      <c r="H176" s="261"/>
      <c r="I176" s="261"/>
      <c r="J176" s="261"/>
      <c r="K176" s="261"/>
      <c r="M176" s="16"/>
      <c r="N176" s="4"/>
      <c r="O176" s="282"/>
      <c r="P176" s="4"/>
      <c r="Q176" s="4"/>
      <c r="R176" s="4"/>
      <c r="S176" s="257"/>
      <c r="T176" s="257"/>
      <c r="V176" s="134"/>
      <c r="W176" s="134"/>
    </row>
    <row r="177" spans="2:23" ht="15.75" x14ac:dyDescent="0.3">
      <c r="B177" s="134"/>
      <c r="C177" s="134"/>
      <c r="D177" s="134"/>
      <c r="E177" s="134"/>
      <c r="F177" s="134"/>
      <c r="G177" s="134"/>
      <c r="H177" s="134"/>
      <c r="I177" s="134"/>
      <c r="J177" s="134"/>
      <c r="K177" s="134"/>
      <c r="M177" s="139" t="s">
        <v>406</v>
      </c>
      <c r="N177" s="139"/>
      <c r="O177" s="139"/>
      <c r="P177" s="139"/>
      <c r="Q177" s="139"/>
      <c r="R177" s="139"/>
      <c r="S177" s="139"/>
      <c r="T177" s="139"/>
    </row>
    <row r="178" spans="2:23" ht="15.75" x14ac:dyDescent="0.3">
      <c r="B178" s="139" t="s">
        <v>404</v>
      </c>
      <c r="C178" s="140"/>
      <c r="D178" s="140"/>
      <c r="E178" s="140"/>
      <c r="F178" s="140"/>
      <c r="G178" s="140"/>
      <c r="H178" s="140"/>
      <c r="I178" s="140"/>
      <c r="J178" s="140"/>
      <c r="K178" s="140"/>
      <c r="M178" s="435" t="s">
        <v>711</v>
      </c>
      <c r="N178" s="436"/>
      <c r="O178" s="436"/>
      <c r="P178" s="436"/>
      <c r="V178" s="279"/>
      <c r="W178" s="285"/>
    </row>
    <row r="179" spans="2:23" ht="15" customHeight="1" x14ac:dyDescent="0.25">
      <c r="B179" s="439" t="s">
        <v>735</v>
      </c>
      <c r="C179" s="439"/>
      <c r="D179" s="439"/>
      <c r="E179" s="439"/>
      <c r="F179" s="439"/>
      <c r="G179" s="439"/>
      <c r="H179" s="439"/>
      <c r="I179" s="439"/>
      <c r="J179" s="439"/>
      <c r="K179" s="439"/>
      <c r="M179" s="16"/>
      <c r="N179" s="283"/>
      <c r="O179" s="281"/>
      <c r="P179" s="283"/>
      <c r="Q179" s="283"/>
      <c r="S179" s="258"/>
      <c r="T179" s="258"/>
      <c r="V179" s="133"/>
      <c r="W179" s="133"/>
    </row>
    <row r="180" spans="2:23" x14ac:dyDescent="0.25">
      <c r="B180" s="439"/>
      <c r="C180" s="439"/>
      <c r="D180" s="439"/>
      <c r="E180" s="439"/>
      <c r="F180" s="439"/>
      <c r="G180" s="439"/>
      <c r="H180" s="439"/>
      <c r="I180" s="439"/>
      <c r="J180" s="439"/>
      <c r="K180" s="439"/>
      <c r="N180" s="16"/>
      <c r="O180" s="16"/>
      <c r="P180" s="284"/>
      <c r="S180" s="258"/>
      <c r="T180" s="258"/>
      <c r="V180" s="133"/>
      <c r="W180" s="133"/>
    </row>
    <row r="181" spans="2:23" x14ac:dyDescent="0.25">
      <c r="B181" s="439"/>
      <c r="C181" s="439"/>
      <c r="D181" s="439"/>
      <c r="E181" s="439"/>
      <c r="F181" s="439"/>
      <c r="G181" s="439"/>
      <c r="H181" s="439"/>
      <c r="I181" s="439"/>
      <c r="J181" s="439"/>
      <c r="K181" s="439"/>
      <c r="S181" s="258"/>
      <c r="T181" s="258"/>
      <c r="V181" s="133"/>
      <c r="W181" s="133"/>
    </row>
    <row r="182" spans="2:23" ht="15.75" x14ac:dyDescent="0.3">
      <c r="B182" s="439"/>
      <c r="C182" s="439"/>
      <c r="D182" s="439"/>
      <c r="E182" s="439"/>
      <c r="F182" s="439"/>
      <c r="G182" s="439"/>
      <c r="H182" s="439"/>
      <c r="I182" s="439"/>
      <c r="J182" s="439"/>
      <c r="K182" s="439"/>
      <c r="M182" s="139" t="s">
        <v>675</v>
      </c>
      <c r="N182" s="139"/>
      <c r="O182" s="139"/>
      <c r="P182" s="139"/>
      <c r="Q182" s="139"/>
      <c r="R182" s="139"/>
      <c r="S182" s="139"/>
      <c r="T182" s="139"/>
    </row>
    <row r="183" spans="2:23" x14ac:dyDescent="0.25">
      <c r="B183" s="439"/>
      <c r="C183" s="439"/>
      <c r="D183" s="439"/>
      <c r="E183" s="439"/>
      <c r="F183" s="439"/>
      <c r="G183" s="439"/>
      <c r="H183" s="439"/>
      <c r="I183" s="439"/>
      <c r="J183" s="439"/>
      <c r="K183" s="439"/>
      <c r="S183" s="257"/>
      <c r="T183" s="257"/>
    </row>
    <row r="184" spans="2:23" x14ac:dyDescent="0.25">
      <c r="B184" s="439"/>
      <c r="C184" s="439"/>
      <c r="D184" s="439"/>
      <c r="E184" s="439"/>
      <c r="F184" s="439"/>
      <c r="G184" s="439"/>
      <c r="H184" s="439"/>
      <c r="I184" s="439"/>
      <c r="J184" s="439"/>
      <c r="K184" s="439"/>
      <c r="M184" s="447" t="s">
        <v>598</v>
      </c>
      <c r="N184" s="447"/>
      <c r="O184" s="289" t="s">
        <v>613</v>
      </c>
      <c r="P184" s="253"/>
      <c r="Q184" s="253"/>
      <c r="S184" s="257"/>
      <c r="T184" s="257"/>
    </row>
    <row r="185" spans="2:23" x14ac:dyDescent="0.25">
      <c r="B185" s="439"/>
      <c r="C185" s="439"/>
      <c r="D185" s="439"/>
      <c r="E185" s="439"/>
      <c r="F185" s="439"/>
      <c r="G185" s="439"/>
      <c r="H185" s="439"/>
      <c r="I185" s="439"/>
      <c r="J185" s="439"/>
      <c r="K185" s="439"/>
      <c r="M185" s="444" t="s">
        <v>599</v>
      </c>
      <c r="N185" s="444"/>
      <c r="O185" s="256"/>
      <c r="S185" s="258"/>
      <c r="T185" s="258"/>
    </row>
    <row r="186" spans="2:23" x14ac:dyDescent="0.25">
      <c r="B186" s="439"/>
      <c r="C186" s="439"/>
      <c r="D186" s="439"/>
      <c r="E186" s="439"/>
      <c r="F186" s="439"/>
      <c r="G186" s="439"/>
      <c r="H186" s="439"/>
      <c r="I186" s="439"/>
      <c r="J186" s="439"/>
      <c r="K186" s="439"/>
      <c r="M186" s="452" t="s">
        <v>600</v>
      </c>
      <c r="N186" s="452"/>
      <c r="O186" s="289" t="s">
        <v>613</v>
      </c>
      <c r="S186" s="258"/>
      <c r="T186" s="258"/>
    </row>
    <row r="187" spans="2:23" x14ac:dyDescent="0.25">
      <c r="B187" s="439"/>
      <c r="C187" s="439"/>
      <c r="D187" s="439"/>
      <c r="E187" s="439"/>
      <c r="F187" s="439"/>
      <c r="G187" s="439"/>
      <c r="H187" s="439"/>
      <c r="I187" s="439"/>
      <c r="J187" s="439"/>
      <c r="K187" s="439"/>
      <c r="M187" s="444" t="s">
        <v>601</v>
      </c>
      <c r="N187" s="444"/>
      <c r="O187" s="256"/>
      <c r="P187" s="285"/>
      <c r="Q187" s="285"/>
      <c r="R187" s="285"/>
      <c r="S187" s="259"/>
      <c r="T187" s="258"/>
    </row>
    <row r="188" spans="2:23" x14ac:dyDescent="0.25">
      <c r="B188" s="439"/>
      <c r="C188" s="439"/>
      <c r="D188" s="439"/>
      <c r="E188" s="439"/>
      <c r="F188" s="439"/>
      <c r="G188" s="439"/>
      <c r="H188" s="439"/>
      <c r="I188" s="439"/>
      <c r="J188" s="439"/>
      <c r="K188" s="439"/>
      <c r="M188" s="444" t="s">
        <v>602</v>
      </c>
      <c r="N188" s="444"/>
      <c r="O188" s="256"/>
      <c r="S188" s="260"/>
      <c r="T188" s="258"/>
    </row>
    <row r="189" spans="2:23" x14ac:dyDescent="0.25">
      <c r="B189" s="439"/>
      <c r="C189" s="439"/>
      <c r="D189" s="439"/>
      <c r="E189" s="439"/>
      <c r="F189" s="439"/>
      <c r="G189" s="439"/>
      <c r="H189" s="439"/>
      <c r="I189" s="439"/>
      <c r="J189" s="439"/>
      <c r="K189" s="439"/>
      <c r="M189" s="444" t="s">
        <v>603</v>
      </c>
      <c r="N189" s="444"/>
      <c r="O189" s="256"/>
    </row>
    <row r="190" spans="2:23" x14ac:dyDescent="0.25">
      <c r="B190" s="439"/>
      <c r="C190" s="439"/>
      <c r="D190" s="439"/>
      <c r="E190" s="439"/>
      <c r="F190" s="439"/>
      <c r="G190" s="439"/>
      <c r="H190" s="439"/>
      <c r="I190" s="439"/>
      <c r="J190" s="439"/>
      <c r="K190" s="439"/>
    </row>
    <row r="191" spans="2:23" ht="15.75" x14ac:dyDescent="0.3">
      <c r="B191" s="439"/>
      <c r="C191" s="439"/>
      <c r="D191" s="439"/>
      <c r="E191" s="439"/>
      <c r="F191" s="439"/>
      <c r="G191" s="439"/>
      <c r="H191" s="439"/>
      <c r="I191" s="439"/>
      <c r="J191" s="439"/>
      <c r="K191" s="439"/>
      <c r="M191" s="139" t="s">
        <v>679</v>
      </c>
      <c r="N191" s="140"/>
      <c r="O191" s="140"/>
      <c r="P191" s="140"/>
      <c r="Q191" s="140"/>
      <c r="R191" s="140"/>
      <c r="S191" s="140"/>
      <c r="T191" s="140"/>
    </row>
    <row r="192" spans="2:23" x14ac:dyDescent="0.25">
      <c r="B192" s="439"/>
      <c r="C192" s="439"/>
      <c r="D192" s="439"/>
      <c r="E192" s="439"/>
      <c r="F192" s="439"/>
      <c r="G192" s="439"/>
      <c r="H192" s="439"/>
      <c r="I192" s="439"/>
      <c r="J192" s="439"/>
      <c r="K192" s="439"/>
    </row>
    <row r="193" spans="2:23" x14ac:dyDescent="0.25">
      <c r="B193" s="439"/>
      <c r="C193" s="439"/>
      <c r="D193" s="439"/>
      <c r="E193" s="439"/>
      <c r="F193" s="439"/>
      <c r="G193" s="439"/>
      <c r="H193" s="439"/>
      <c r="I193" s="439"/>
      <c r="J193" s="439"/>
      <c r="K193" s="439"/>
    </row>
    <row r="194" spans="2:23" x14ac:dyDescent="0.25">
      <c r="B194" s="439"/>
      <c r="C194" s="439"/>
      <c r="D194" s="439"/>
      <c r="E194" s="439"/>
      <c r="F194" s="439"/>
      <c r="G194" s="439"/>
      <c r="H194" s="439"/>
      <c r="I194" s="439"/>
      <c r="J194" s="439"/>
      <c r="K194" s="439"/>
    </row>
    <row r="195" spans="2:23" ht="15.75" x14ac:dyDescent="0.3">
      <c r="B195" s="439"/>
      <c r="C195" s="439"/>
      <c r="D195" s="439"/>
      <c r="E195" s="439"/>
      <c r="F195" s="439"/>
      <c r="G195" s="439"/>
      <c r="H195" s="439"/>
      <c r="I195" s="439"/>
      <c r="J195" s="439"/>
      <c r="K195" s="439"/>
      <c r="N195" s="296" t="s">
        <v>156</v>
      </c>
      <c r="O195" s="297" t="s">
        <v>164</v>
      </c>
      <c r="P195" s="300" t="s">
        <v>167</v>
      </c>
      <c r="Q195" s="302" t="s">
        <v>168</v>
      </c>
      <c r="R195" s="297" t="s">
        <v>230</v>
      </c>
      <c r="V195" s="279"/>
      <c r="W195" s="285"/>
    </row>
    <row r="196" spans="2:23" ht="15" customHeight="1" x14ac:dyDescent="0.25">
      <c r="B196" s="439"/>
      <c r="C196" s="439"/>
      <c r="D196" s="439"/>
      <c r="E196" s="439"/>
      <c r="F196" s="439"/>
      <c r="G196" s="439"/>
      <c r="H196" s="439"/>
      <c r="I196" s="439"/>
      <c r="J196" s="439"/>
      <c r="K196" s="439"/>
      <c r="V196" s="133"/>
    </row>
    <row r="197" spans="2:23" x14ac:dyDescent="0.25">
      <c r="B197" s="439"/>
      <c r="C197" s="439"/>
      <c r="D197" s="439"/>
      <c r="E197" s="439"/>
      <c r="F197" s="439"/>
      <c r="G197" s="439"/>
      <c r="H197" s="439"/>
      <c r="I197" s="439"/>
      <c r="J197" s="439"/>
      <c r="K197" s="439"/>
      <c r="S197" s="255"/>
    </row>
    <row r="198" spans="2:23" ht="16.5" x14ac:dyDescent="0.3">
      <c r="B198" s="439"/>
      <c r="C198" s="439"/>
      <c r="D198" s="439"/>
      <c r="E198" s="439"/>
      <c r="F198" s="439"/>
      <c r="G198" s="439"/>
      <c r="H198" s="439"/>
      <c r="I198" s="439"/>
      <c r="J198" s="439"/>
      <c r="K198" s="439"/>
      <c r="M198" s="139" t="s">
        <v>692</v>
      </c>
      <c r="N198" s="140"/>
      <c r="O198" s="140"/>
      <c r="P198" s="140"/>
      <c r="Q198" s="140"/>
      <c r="R198" s="140"/>
      <c r="S198" s="140"/>
      <c r="T198" s="140"/>
    </row>
    <row r="199" spans="2:23" x14ac:dyDescent="0.25">
      <c r="B199" s="439"/>
      <c r="C199" s="439"/>
      <c r="D199" s="439"/>
      <c r="E199" s="439"/>
      <c r="F199" s="439"/>
      <c r="G199" s="439"/>
      <c r="H199" s="439"/>
      <c r="I199" s="439"/>
      <c r="J199" s="439"/>
      <c r="K199" s="439"/>
      <c r="M199" s="253"/>
    </row>
    <row r="200" spans="2:23" x14ac:dyDescent="0.25">
      <c r="B200" s="439"/>
      <c r="C200" s="439"/>
      <c r="D200" s="439"/>
      <c r="E200" s="439"/>
      <c r="F200" s="439"/>
      <c r="G200" s="439"/>
      <c r="H200" s="439"/>
      <c r="I200" s="439"/>
      <c r="J200" s="439"/>
      <c r="K200" s="439"/>
      <c r="N200" s="253"/>
      <c r="O200" s="253"/>
      <c r="P200" s="253"/>
      <c r="Q200" s="253"/>
      <c r="R200" s="253"/>
    </row>
    <row r="201" spans="2:23" x14ac:dyDescent="0.25">
      <c r="B201" s="439"/>
      <c r="C201" s="439"/>
      <c r="D201" s="439"/>
      <c r="E201" s="439"/>
      <c r="F201" s="439"/>
      <c r="G201" s="439"/>
      <c r="H201" s="439"/>
      <c r="I201" s="439"/>
      <c r="J201" s="439"/>
      <c r="K201" s="439"/>
    </row>
    <row r="202" spans="2:23" x14ac:dyDescent="0.25">
      <c r="B202" s="439"/>
      <c r="C202" s="439"/>
      <c r="D202" s="439"/>
      <c r="E202" s="439"/>
      <c r="F202" s="439"/>
      <c r="G202" s="439"/>
      <c r="H202" s="439"/>
      <c r="I202" s="439"/>
      <c r="J202" s="439"/>
      <c r="K202" s="439"/>
      <c r="N202" s="297" t="s">
        <v>156</v>
      </c>
      <c r="O202" s="298" t="s">
        <v>164</v>
      </c>
      <c r="P202" s="297" t="s">
        <v>167</v>
      </c>
      <c r="Q202" s="297" t="s">
        <v>168</v>
      </c>
      <c r="R202" s="299" t="s">
        <v>230</v>
      </c>
    </row>
    <row r="203" spans="2:23" x14ac:dyDescent="0.25">
      <c r="B203" s="439"/>
      <c r="C203" s="439"/>
      <c r="D203" s="439"/>
      <c r="E203" s="439"/>
      <c r="F203" s="439"/>
      <c r="G203" s="439"/>
      <c r="H203" s="439"/>
      <c r="I203" s="439"/>
      <c r="J203" s="439"/>
      <c r="K203" s="439"/>
    </row>
    <row r="204" spans="2:23" ht="16.5" x14ac:dyDescent="0.3">
      <c r="B204" s="439"/>
      <c r="C204" s="439"/>
      <c r="D204" s="439"/>
      <c r="E204" s="439"/>
      <c r="F204" s="439"/>
      <c r="G204" s="439"/>
      <c r="H204" s="439"/>
      <c r="I204" s="439"/>
      <c r="J204" s="439"/>
      <c r="K204" s="439"/>
      <c r="M204" s="139" t="s">
        <v>684</v>
      </c>
      <c r="N204" s="140"/>
      <c r="O204" s="140"/>
      <c r="P204" s="140"/>
      <c r="Q204" s="140"/>
      <c r="R204" s="140"/>
      <c r="S204" s="140"/>
      <c r="T204" s="140"/>
    </row>
    <row r="205" spans="2:23" x14ac:dyDescent="0.25">
      <c r="B205" s="439"/>
      <c r="C205" s="439"/>
      <c r="D205" s="439"/>
      <c r="E205" s="439"/>
      <c r="F205" s="439"/>
      <c r="G205" s="439"/>
      <c r="H205" s="439"/>
      <c r="I205" s="439"/>
      <c r="J205" s="439"/>
      <c r="K205" s="439"/>
      <c r="N205" s="4"/>
      <c r="O205" s="4"/>
      <c r="P205" s="4"/>
      <c r="Q205" s="4"/>
      <c r="R205" s="4"/>
      <c r="T205" s="4"/>
    </row>
    <row r="206" spans="2:23" ht="16.5" x14ac:dyDescent="0.25">
      <c r="B206" s="439"/>
      <c r="C206" s="439"/>
      <c r="D206" s="439"/>
      <c r="E206" s="439"/>
      <c r="F206" s="439"/>
      <c r="G206" s="439"/>
      <c r="H206" s="439"/>
      <c r="I206" s="439"/>
      <c r="J206" s="439"/>
      <c r="K206" s="439"/>
      <c r="N206" s="445" t="s">
        <v>685</v>
      </c>
      <c r="O206" s="445"/>
      <c r="P206" s="262" t="s">
        <v>607</v>
      </c>
      <c r="Q206" s="262" t="s">
        <v>609</v>
      </c>
      <c r="R206" s="262" t="s">
        <v>608</v>
      </c>
      <c r="T206" s="4"/>
    </row>
    <row r="207" spans="2:23" x14ac:dyDescent="0.25">
      <c r="B207" s="439"/>
      <c r="C207" s="439"/>
      <c r="D207" s="439"/>
      <c r="E207" s="439"/>
      <c r="F207" s="439"/>
      <c r="G207" s="439"/>
      <c r="H207" s="439"/>
      <c r="I207" s="439"/>
      <c r="J207" s="439"/>
      <c r="K207" s="439"/>
      <c r="N207" s="442" t="s">
        <v>610</v>
      </c>
      <c r="O207" s="442"/>
      <c r="P207" s="293" t="s">
        <v>161</v>
      </c>
      <c r="Q207" s="293" t="s">
        <v>161</v>
      </c>
      <c r="R207" s="293" t="s">
        <v>159</v>
      </c>
      <c r="T207" s="4"/>
    </row>
    <row r="208" spans="2:23" x14ac:dyDescent="0.25">
      <c r="B208" s="439"/>
      <c r="C208" s="439"/>
      <c r="D208" s="439"/>
      <c r="E208" s="439"/>
      <c r="F208" s="439"/>
      <c r="G208" s="439"/>
      <c r="H208" s="439"/>
      <c r="I208" s="439"/>
      <c r="J208" s="439"/>
      <c r="K208" s="439"/>
      <c r="N208" s="443" t="s">
        <v>611</v>
      </c>
      <c r="O208" s="443"/>
      <c r="P208" s="294" t="s">
        <v>161</v>
      </c>
      <c r="Q208" s="294" t="s">
        <v>161</v>
      </c>
      <c r="R208" s="294" t="s">
        <v>159</v>
      </c>
      <c r="T208" s="4"/>
    </row>
    <row r="209" spans="2:18" x14ac:dyDescent="0.25">
      <c r="B209" s="439"/>
      <c r="C209" s="439"/>
      <c r="D209" s="439"/>
      <c r="E209" s="439"/>
      <c r="F209" s="439"/>
      <c r="G209" s="439"/>
      <c r="H209" s="439"/>
      <c r="I209" s="439"/>
      <c r="J209" s="439"/>
      <c r="K209" s="439"/>
      <c r="N209" s="432" t="s">
        <v>612</v>
      </c>
      <c r="O209" s="432"/>
      <c r="P209" s="295" t="s">
        <v>161</v>
      </c>
      <c r="Q209" s="295" t="s">
        <v>161</v>
      </c>
      <c r="R209" s="295" t="s">
        <v>159</v>
      </c>
    </row>
    <row r="210" spans="2:18" x14ac:dyDescent="0.25"/>
    <row r="211" spans="2:18" ht="15.75" x14ac:dyDescent="0.3">
      <c r="B211" s="139" t="s">
        <v>405</v>
      </c>
      <c r="C211" s="140"/>
      <c r="D211" s="140"/>
      <c r="E211" s="140"/>
      <c r="F211" s="140"/>
      <c r="G211" s="140"/>
      <c r="H211" s="140"/>
      <c r="I211" s="140"/>
      <c r="J211" s="140"/>
      <c r="K211" s="140"/>
    </row>
    <row r="212" spans="2:18" x14ac:dyDescent="0.25">
      <c r="B212" s="437" t="s">
        <v>169</v>
      </c>
      <c r="C212" s="437"/>
      <c r="D212" s="437"/>
      <c r="E212" s="437"/>
      <c r="F212" s="437"/>
      <c r="G212" s="437"/>
      <c r="H212" s="437"/>
      <c r="I212" s="437"/>
      <c r="J212" s="437"/>
      <c r="K212" s="437"/>
      <c r="N212" s="292" t="s">
        <v>614</v>
      </c>
    </row>
    <row r="213" spans="2:18" x14ac:dyDescent="0.25">
      <c r="B213" s="437"/>
      <c r="C213" s="437"/>
      <c r="D213" s="437"/>
      <c r="E213" s="437"/>
      <c r="F213" s="437"/>
      <c r="G213" s="437"/>
      <c r="H213" s="437"/>
      <c r="I213" s="437"/>
      <c r="J213" s="437"/>
      <c r="K213" s="437"/>
      <c r="N213" s="278" t="s">
        <v>668</v>
      </c>
    </row>
    <row r="214" spans="2:18" x14ac:dyDescent="0.25">
      <c r="B214" s="437"/>
      <c r="C214" s="437"/>
      <c r="D214" s="437"/>
      <c r="E214" s="437"/>
      <c r="F214" s="437"/>
      <c r="G214" s="437"/>
      <c r="H214" s="437"/>
      <c r="I214" s="437"/>
      <c r="J214" s="437"/>
      <c r="K214" s="437"/>
      <c r="N214" s="278" t="s">
        <v>669</v>
      </c>
    </row>
    <row r="215" spans="2:18" x14ac:dyDescent="0.25">
      <c r="N215" s="278" t="s">
        <v>670</v>
      </c>
    </row>
    <row r="216" spans="2:18" x14ac:dyDescent="0.25">
      <c r="N216" s="278" t="s">
        <v>671</v>
      </c>
    </row>
    <row r="217" spans="2:18" ht="15.75" x14ac:dyDescent="0.3">
      <c r="B217" s="139" t="s">
        <v>657</v>
      </c>
      <c r="C217" s="140"/>
      <c r="D217" s="140"/>
      <c r="E217" s="140"/>
      <c r="F217" s="140"/>
      <c r="G217" s="140"/>
      <c r="H217" s="140"/>
      <c r="I217" s="140"/>
      <c r="J217" s="140"/>
      <c r="K217" s="140"/>
      <c r="N217" s="278" t="s">
        <v>672</v>
      </c>
    </row>
    <row r="218" spans="2:18" ht="15" customHeight="1" x14ac:dyDescent="0.25">
      <c r="B218" s="439" t="s">
        <v>736</v>
      </c>
      <c r="C218" s="439"/>
      <c r="D218" s="439"/>
      <c r="E218" s="439"/>
      <c r="F218" s="439"/>
      <c r="G218" s="439"/>
      <c r="H218" s="439"/>
      <c r="I218" s="439"/>
      <c r="J218" s="439"/>
      <c r="K218" s="439"/>
      <c r="N218" s="278" t="s">
        <v>673</v>
      </c>
    </row>
    <row r="219" spans="2:18" x14ac:dyDescent="0.25">
      <c r="B219" s="439"/>
      <c r="C219" s="439"/>
      <c r="D219" s="439"/>
      <c r="E219" s="439"/>
      <c r="F219" s="439"/>
      <c r="G219" s="439"/>
      <c r="H219" s="439"/>
      <c r="I219" s="439"/>
      <c r="J219" s="439"/>
      <c r="K219" s="439"/>
    </row>
    <row r="220" spans="2:18" x14ac:dyDescent="0.25">
      <c r="B220" s="439"/>
      <c r="C220" s="439"/>
      <c r="D220" s="439"/>
      <c r="E220" s="439"/>
      <c r="F220" s="439"/>
      <c r="G220" s="439"/>
      <c r="H220" s="439"/>
      <c r="I220" s="439"/>
      <c r="J220" s="439"/>
      <c r="K220" s="439"/>
    </row>
    <row r="221" spans="2:18" x14ac:dyDescent="0.25">
      <c r="B221" s="439"/>
      <c r="C221" s="439"/>
      <c r="D221" s="439"/>
      <c r="E221" s="439"/>
      <c r="F221" s="439"/>
      <c r="G221" s="439"/>
      <c r="H221" s="439"/>
      <c r="I221" s="439"/>
      <c r="J221" s="439"/>
      <c r="K221" s="439"/>
    </row>
    <row r="222" spans="2:18" x14ac:dyDescent="0.25">
      <c r="B222" s="439"/>
      <c r="C222" s="439"/>
      <c r="D222" s="439"/>
      <c r="E222" s="439"/>
      <c r="F222" s="439"/>
      <c r="G222" s="439"/>
      <c r="H222" s="439"/>
      <c r="I222" s="439"/>
      <c r="J222" s="439"/>
      <c r="K222" s="439"/>
    </row>
    <row r="223" spans="2:18" x14ac:dyDescent="0.25">
      <c r="B223" s="439"/>
      <c r="C223" s="439"/>
      <c r="D223" s="439"/>
      <c r="E223" s="439"/>
      <c r="F223" s="439"/>
      <c r="G223" s="439"/>
      <c r="H223" s="439"/>
      <c r="I223" s="439"/>
      <c r="J223" s="439"/>
      <c r="K223" s="439"/>
    </row>
    <row r="224" spans="2:18" x14ac:dyDescent="0.25">
      <c r="B224" s="439"/>
      <c r="C224" s="439"/>
      <c r="D224" s="439"/>
      <c r="E224" s="439"/>
      <c r="F224" s="439"/>
      <c r="G224" s="439"/>
      <c r="H224" s="439"/>
      <c r="I224" s="439"/>
      <c r="J224" s="439"/>
      <c r="K224" s="439"/>
    </row>
    <row r="225" spans="2:11" x14ac:dyDescent="0.25">
      <c r="B225" s="439"/>
      <c r="C225" s="439"/>
      <c r="D225" s="439"/>
      <c r="E225" s="439"/>
      <c r="F225" s="439"/>
      <c r="G225" s="439"/>
      <c r="H225" s="439"/>
      <c r="I225" s="439"/>
      <c r="J225" s="439"/>
      <c r="K225" s="439"/>
    </row>
    <row r="226" spans="2:11" x14ac:dyDescent="0.25">
      <c r="B226" s="439"/>
      <c r="C226" s="439"/>
      <c r="D226" s="439"/>
      <c r="E226" s="439"/>
      <c r="F226" s="439"/>
      <c r="G226" s="439"/>
      <c r="H226" s="439"/>
      <c r="I226" s="439"/>
      <c r="J226" s="439"/>
      <c r="K226" s="439"/>
    </row>
    <row r="227" spans="2:11" x14ac:dyDescent="0.25">
      <c r="B227" s="439"/>
      <c r="C227" s="439"/>
      <c r="D227" s="439"/>
      <c r="E227" s="439"/>
      <c r="F227" s="439"/>
      <c r="G227" s="439"/>
      <c r="H227" s="439"/>
      <c r="I227" s="439"/>
      <c r="J227" s="439"/>
      <c r="K227" s="439"/>
    </row>
    <row r="228" spans="2:11" x14ac:dyDescent="0.25">
      <c r="B228" s="439"/>
      <c r="C228" s="439"/>
      <c r="D228" s="439"/>
      <c r="E228" s="439"/>
      <c r="F228" s="439"/>
      <c r="G228" s="439"/>
      <c r="H228" s="439"/>
      <c r="I228" s="439"/>
      <c r="J228" s="439"/>
      <c r="K228" s="439"/>
    </row>
    <row r="229" spans="2:11" x14ac:dyDescent="0.25">
      <c r="B229" s="439"/>
      <c r="C229" s="439"/>
      <c r="D229" s="439"/>
      <c r="E229" s="439"/>
      <c r="F229" s="439"/>
      <c r="G229" s="439"/>
      <c r="H229" s="439"/>
      <c r="I229" s="439"/>
      <c r="J229" s="439"/>
      <c r="K229" s="439"/>
    </row>
    <row r="230" spans="2:11" x14ac:dyDescent="0.25">
      <c r="B230" s="439"/>
      <c r="C230" s="439"/>
      <c r="D230" s="439"/>
      <c r="E230" s="439"/>
      <c r="F230" s="439"/>
      <c r="G230" s="439"/>
      <c r="H230" s="439"/>
      <c r="I230" s="439"/>
      <c r="J230" s="439"/>
      <c r="K230" s="439"/>
    </row>
    <row r="231" spans="2:11" x14ac:dyDescent="0.25">
      <c r="B231" s="439"/>
      <c r="C231" s="439"/>
      <c r="D231" s="439"/>
      <c r="E231" s="439"/>
      <c r="F231" s="439"/>
      <c r="G231" s="439"/>
      <c r="H231" s="439"/>
      <c r="I231" s="439"/>
      <c r="J231" s="439"/>
      <c r="K231" s="439"/>
    </row>
    <row r="232" spans="2:11" x14ac:dyDescent="0.25">
      <c r="B232" s="439"/>
      <c r="C232" s="439"/>
      <c r="D232" s="439"/>
      <c r="E232" s="439"/>
      <c r="F232" s="439"/>
      <c r="G232" s="439"/>
      <c r="H232" s="439"/>
      <c r="I232" s="439"/>
      <c r="J232" s="439"/>
      <c r="K232" s="439"/>
    </row>
    <row r="233" spans="2:11" x14ac:dyDescent="0.25">
      <c r="B233" s="439"/>
      <c r="C233" s="439"/>
      <c r="D233" s="439"/>
      <c r="E233" s="439"/>
      <c r="F233" s="439"/>
      <c r="G233" s="439"/>
      <c r="H233" s="439"/>
      <c r="I233" s="439"/>
      <c r="J233" s="439"/>
      <c r="K233" s="439"/>
    </row>
    <row r="234" spans="2:11" x14ac:dyDescent="0.25">
      <c r="B234" s="439"/>
      <c r="C234" s="439"/>
      <c r="D234" s="439"/>
      <c r="E234" s="439"/>
      <c r="F234" s="439"/>
      <c r="G234" s="439"/>
      <c r="H234" s="439"/>
      <c r="I234" s="439"/>
      <c r="J234" s="439"/>
      <c r="K234" s="439"/>
    </row>
    <row r="235" spans="2:11" x14ac:dyDescent="0.25">
      <c r="B235" s="439"/>
      <c r="C235" s="439"/>
      <c r="D235" s="439"/>
      <c r="E235" s="439"/>
      <c r="F235" s="439"/>
      <c r="G235" s="439"/>
      <c r="H235" s="439"/>
      <c r="I235" s="439"/>
      <c r="J235" s="439"/>
      <c r="K235" s="439"/>
    </row>
    <row r="236" spans="2:11" x14ac:dyDescent="0.25">
      <c r="B236" s="439"/>
      <c r="C236" s="439"/>
      <c r="D236" s="439"/>
      <c r="E236" s="439"/>
      <c r="F236" s="439"/>
      <c r="G236" s="439"/>
      <c r="H236" s="439"/>
      <c r="I236" s="439"/>
      <c r="J236" s="439"/>
      <c r="K236" s="439"/>
    </row>
    <row r="237" spans="2:11" x14ac:dyDescent="0.25">
      <c r="B237" s="439"/>
      <c r="C237" s="439"/>
      <c r="D237" s="439"/>
      <c r="E237" s="439"/>
      <c r="F237" s="439"/>
      <c r="G237" s="439"/>
      <c r="H237" s="439"/>
      <c r="I237" s="439"/>
      <c r="J237" s="439"/>
      <c r="K237" s="439"/>
    </row>
    <row r="238" spans="2:11" x14ac:dyDescent="0.25">
      <c r="B238" s="439"/>
      <c r="C238" s="439"/>
      <c r="D238" s="439"/>
      <c r="E238" s="439"/>
      <c r="F238" s="439"/>
      <c r="G238" s="439"/>
      <c r="H238" s="439"/>
      <c r="I238" s="439"/>
      <c r="J238" s="439"/>
      <c r="K238" s="439"/>
    </row>
    <row r="239" spans="2:11" x14ac:dyDescent="0.25">
      <c r="B239" s="439"/>
      <c r="C239" s="439"/>
      <c r="D239" s="439"/>
      <c r="E239" s="439"/>
      <c r="F239" s="439"/>
      <c r="G239" s="439"/>
      <c r="H239" s="439"/>
      <c r="I239" s="439"/>
      <c r="J239" s="439"/>
      <c r="K239" s="439"/>
    </row>
    <row r="240" spans="2:11" x14ac:dyDescent="0.25">
      <c r="B240" s="439"/>
      <c r="C240" s="439"/>
      <c r="D240" s="439"/>
      <c r="E240" s="439"/>
      <c r="F240" s="439"/>
      <c r="G240" s="439"/>
      <c r="H240" s="439"/>
      <c r="I240" s="439"/>
      <c r="J240" s="439"/>
      <c r="K240" s="439"/>
    </row>
    <row r="241" spans="1:23" x14ac:dyDescent="0.25">
      <c r="B241" s="439"/>
      <c r="C241" s="439"/>
      <c r="D241" s="439"/>
      <c r="E241" s="439"/>
      <c r="F241" s="439"/>
      <c r="G241" s="439"/>
      <c r="H241" s="439"/>
      <c r="I241" s="439"/>
      <c r="J241" s="439"/>
      <c r="K241" s="439"/>
    </row>
    <row r="242" spans="1:23" x14ac:dyDescent="0.25">
      <c r="B242" s="439"/>
      <c r="C242" s="439"/>
      <c r="D242" s="439"/>
      <c r="E242" s="439"/>
      <c r="F242" s="439"/>
      <c r="G242" s="439"/>
      <c r="H242" s="439"/>
      <c r="I242" s="439"/>
      <c r="J242" s="439"/>
      <c r="K242" s="439"/>
    </row>
    <row r="243" spans="1:23" x14ac:dyDescent="0.25">
      <c r="B243" s="134"/>
      <c r="C243" s="134"/>
      <c r="D243" s="134"/>
      <c r="E243" s="134"/>
      <c r="F243" s="134"/>
      <c r="G243" s="134"/>
      <c r="H243" s="134"/>
      <c r="I243" s="134"/>
      <c r="J243" s="134"/>
      <c r="K243" s="134"/>
    </row>
    <row r="244" spans="1:23" x14ac:dyDescent="0.25">
      <c r="C244" s="184"/>
    </row>
    <row r="245" spans="1:23" x14ac:dyDescent="0.25"/>
    <row r="246" spans="1:23" x14ac:dyDescent="0.25"/>
    <row r="247" spans="1:23" x14ac:dyDescent="0.25"/>
    <row r="248" spans="1:23" ht="18" x14ac:dyDescent="0.35">
      <c r="A248" s="180"/>
      <c r="B248" s="181" t="s">
        <v>419</v>
      </c>
      <c r="C248" s="180"/>
      <c r="D248" s="180"/>
      <c r="E248" s="180"/>
      <c r="F248" s="180"/>
      <c r="G248" s="180"/>
      <c r="H248" s="180"/>
      <c r="I248" s="180"/>
      <c r="J248" s="180"/>
      <c r="K248" s="180"/>
      <c r="L248" s="180"/>
      <c r="M248" s="180"/>
      <c r="N248" s="180"/>
      <c r="O248" s="180"/>
      <c r="P248" s="180"/>
      <c r="Q248" s="180"/>
      <c r="R248" s="180"/>
      <c r="S248" s="180"/>
      <c r="T248" s="180"/>
      <c r="U248" s="180"/>
      <c r="V248" s="180"/>
      <c r="W248" s="180"/>
    </row>
    <row r="249" spans="1:23" x14ac:dyDescent="0.25"/>
    <row r="250" spans="1:23" ht="15.75" x14ac:dyDescent="0.3">
      <c r="B250" s="182" t="s">
        <v>420</v>
      </c>
      <c r="C250" s="183"/>
      <c r="D250" s="183"/>
      <c r="E250" s="183"/>
      <c r="F250" s="183"/>
      <c r="G250" s="183"/>
      <c r="H250" s="183"/>
      <c r="I250" s="183"/>
      <c r="J250" s="183"/>
      <c r="K250" s="183"/>
      <c r="M250" s="182" t="s">
        <v>407</v>
      </c>
      <c r="N250" s="183"/>
      <c r="O250" s="183"/>
      <c r="P250" s="183"/>
      <c r="Q250" s="183"/>
      <c r="R250" s="183"/>
      <c r="S250" s="183"/>
      <c r="T250" s="183"/>
    </row>
    <row r="251" spans="1:23" ht="15" customHeight="1" x14ac:dyDescent="0.25">
      <c r="B251" s="437" t="s">
        <v>737</v>
      </c>
      <c r="C251" s="437"/>
      <c r="D251" s="437"/>
      <c r="E251" s="437"/>
      <c r="F251" s="437"/>
      <c r="G251" s="437"/>
      <c r="H251" s="437"/>
      <c r="I251" s="437"/>
      <c r="J251" s="437"/>
      <c r="K251" s="437"/>
      <c r="N251" s="254"/>
      <c r="O251" s="254"/>
      <c r="P251" s="254"/>
      <c r="Q251" s="254"/>
      <c r="R251" s="254"/>
      <c r="S251" s="254"/>
    </row>
    <row r="252" spans="1:23" x14ac:dyDescent="0.25">
      <c r="B252" s="437"/>
      <c r="C252" s="437"/>
      <c r="D252" s="437"/>
      <c r="E252" s="437"/>
      <c r="F252" s="437"/>
      <c r="G252" s="437"/>
      <c r="H252" s="437"/>
      <c r="I252" s="437"/>
      <c r="J252" s="437"/>
      <c r="K252" s="437"/>
      <c r="N252" s="441" t="s">
        <v>605</v>
      </c>
      <c r="O252" s="441"/>
      <c r="P252" s="440" t="s">
        <v>606</v>
      </c>
      <c r="Q252" s="440"/>
      <c r="R252" s="438" t="s">
        <v>418</v>
      </c>
      <c r="S252" s="438"/>
    </row>
    <row r="253" spans="1:23" x14ac:dyDescent="0.25">
      <c r="B253" s="134"/>
      <c r="C253" s="134"/>
      <c r="D253" s="134"/>
      <c r="E253" s="134"/>
      <c r="F253" s="134"/>
      <c r="G253" s="134"/>
      <c r="H253" s="134"/>
      <c r="I253" s="134"/>
      <c r="J253" s="134"/>
      <c r="K253" s="134"/>
      <c r="M253" s="16"/>
      <c r="N253" s="280"/>
      <c r="O253" s="281"/>
      <c r="P253" s="4"/>
      <c r="Q253" s="4"/>
      <c r="R253" s="4"/>
      <c r="S253" s="257"/>
      <c r="T253" s="257"/>
    </row>
    <row r="254" spans="1:23" ht="15.75" x14ac:dyDescent="0.3">
      <c r="B254" s="182" t="s">
        <v>422</v>
      </c>
      <c r="C254" s="183"/>
      <c r="D254" s="183"/>
      <c r="E254" s="183"/>
      <c r="F254" s="183"/>
      <c r="G254" s="183"/>
      <c r="H254" s="183"/>
      <c r="I254" s="183"/>
      <c r="J254" s="183"/>
      <c r="K254" s="183"/>
      <c r="M254" s="16"/>
      <c r="N254" s="4"/>
      <c r="O254" s="282"/>
      <c r="P254" s="4"/>
      <c r="Q254" s="4"/>
      <c r="R254" s="4"/>
      <c r="S254" s="257"/>
      <c r="T254" s="257"/>
    </row>
    <row r="255" spans="1:23" ht="15" customHeight="1" x14ac:dyDescent="0.3">
      <c r="B255" s="439" t="s">
        <v>172</v>
      </c>
      <c r="C255" s="439"/>
      <c r="D255" s="439"/>
      <c r="E255" s="439"/>
      <c r="F255" s="439"/>
      <c r="G255" s="439"/>
      <c r="H255" s="439"/>
      <c r="I255" s="439"/>
      <c r="J255" s="439"/>
      <c r="K255" s="439"/>
      <c r="M255" s="182" t="s">
        <v>718</v>
      </c>
      <c r="N255" s="183"/>
      <c r="O255" s="183"/>
      <c r="P255" s="183"/>
      <c r="Q255" s="183"/>
      <c r="R255" s="183"/>
      <c r="S255" s="183"/>
      <c r="T255" s="183"/>
    </row>
    <row r="256" spans="1:23" x14ac:dyDescent="0.25">
      <c r="B256" s="439"/>
      <c r="C256" s="439"/>
      <c r="D256" s="439"/>
      <c r="E256" s="439"/>
      <c r="F256" s="439"/>
      <c r="G256" s="439"/>
      <c r="H256" s="439"/>
      <c r="I256" s="439"/>
      <c r="J256" s="439"/>
      <c r="K256" s="439"/>
    </row>
    <row r="257" spans="2:20" x14ac:dyDescent="0.25">
      <c r="B257" s="439"/>
      <c r="C257" s="439"/>
      <c r="D257" s="439"/>
      <c r="E257" s="439"/>
      <c r="F257" s="439"/>
      <c r="G257" s="439"/>
      <c r="H257" s="439"/>
      <c r="I257" s="439"/>
      <c r="J257" s="439"/>
      <c r="K257" s="439"/>
    </row>
    <row r="258" spans="2:20" x14ac:dyDescent="0.25">
      <c r="B258" s="439"/>
      <c r="C258" s="439"/>
      <c r="D258" s="439"/>
      <c r="E258" s="439"/>
      <c r="F258" s="439"/>
      <c r="G258" s="439"/>
      <c r="H258" s="439"/>
      <c r="I258" s="439"/>
      <c r="J258" s="439"/>
      <c r="K258" s="439"/>
    </row>
    <row r="259" spans="2:20" x14ac:dyDescent="0.25">
      <c r="B259" s="439"/>
      <c r="C259" s="439"/>
      <c r="D259" s="439"/>
      <c r="E259" s="439"/>
      <c r="F259" s="439"/>
      <c r="G259" s="439"/>
      <c r="H259" s="439"/>
      <c r="I259" s="439"/>
      <c r="J259" s="439"/>
      <c r="K259" s="439"/>
      <c r="N259" s="297" t="s">
        <v>156</v>
      </c>
      <c r="O259" s="298" t="s">
        <v>164</v>
      </c>
      <c r="P259" s="297" t="s">
        <v>167</v>
      </c>
      <c r="Q259" s="297" t="s">
        <v>168</v>
      </c>
      <c r="R259" s="297" t="s">
        <v>230</v>
      </c>
    </row>
    <row r="260" spans="2:20" x14ac:dyDescent="0.25">
      <c r="B260" s="439"/>
      <c r="C260" s="439"/>
      <c r="D260" s="439"/>
      <c r="E260" s="439"/>
      <c r="F260" s="439"/>
      <c r="G260" s="439"/>
      <c r="H260" s="439"/>
      <c r="I260" s="439"/>
      <c r="J260" s="439"/>
      <c r="K260" s="439"/>
    </row>
    <row r="261" spans="2:20" x14ac:dyDescent="0.25">
      <c r="B261" s="439"/>
      <c r="C261" s="439"/>
      <c r="D261" s="439"/>
      <c r="E261" s="439"/>
      <c r="F261" s="439"/>
      <c r="G261" s="439"/>
      <c r="H261" s="439"/>
      <c r="I261" s="439"/>
      <c r="J261" s="439"/>
      <c r="K261" s="439"/>
      <c r="S261" s="255"/>
    </row>
    <row r="262" spans="2:20" ht="16.5" customHeight="1" x14ac:dyDescent="0.3">
      <c r="B262" s="143"/>
      <c r="C262" s="143"/>
      <c r="D262" s="143"/>
      <c r="E262" s="143"/>
      <c r="F262" s="143"/>
      <c r="G262" s="143"/>
      <c r="H262" s="143"/>
      <c r="I262" s="143"/>
      <c r="J262" s="143"/>
      <c r="K262" s="143"/>
      <c r="M262" s="182" t="s">
        <v>719</v>
      </c>
      <c r="N262" s="183"/>
      <c r="O262" s="183"/>
      <c r="P262" s="183"/>
      <c r="Q262" s="183"/>
      <c r="R262" s="183"/>
      <c r="S262" s="183"/>
      <c r="T262" s="183"/>
    </row>
    <row r="263" spans="2:20" ht="15.75" x14ac:dyDescent="0.3">
      <c r="B263" s="182" t="s">
        <v>406</v>
      </c>
      <c r="C263" s="183"/>
      <c r="D263" s="183"/>
      <c r="E263" s="183"/>
      <c r="F263" s="183"/>
      <c r="G263" s="183"/>
      <c r="H263" s="183"/>
      <c r="I263" s="183"/>
      <c r="J263" s="183"/>
      <c r="K263" s="183"/>
      <c r="M263" s="253"/>
    </row>
    <row r="264" spans="2:20" x14ac:dyDescent="0.25">
      <c r="B264" s="303" t="s">
        <v>170</v>
      </c>
      <c r="C264" s="4"/>
      <c r="D264" s="4"/>
      <c r="E264" s="4"/>
      <c r="F264" s="4"/>
      <c r="G264" s="4"/>
      <c r="H264" s="4"/>
      <c r="I264" s="4"/>
      <c r="J264" s="4"/>
      <c r="K264" s="4"/>
      <c r="N264" s="253"/>
      <c r="O264" s="253"/>
      <c r="P264" s="253"/>
      <c r="Q264" s="253"/>
      <c r="R264" s="253"/>
    </row>
    <row r="265" spans="2:20" x14ac:dyDescent="0.25">
      <c r="B265" s="143"/>
      <c r="C265" s="143"/>
      <c r="D265" s="143"/>
      <c r="E265" s="143"/>
      <c r="F265" s="143"/>
      <c r="G265" s="143"/>
      <c r="H265" s="143"/>
      <c r="I265" s="143"/>
      <c r="J265" s="143"/>
      <c r="K265" s="143"/>
    </row>
    <row r="266" spans="2:20" ht="15.75" x14ac:dyDescent="0.3">
      <c r="B266" s="182" t="s">
        <v>423</v>
      </c>
      <c r="C266" s="183"/>
      <c r="D266" s="183"/>
      <c r="E266" s="183"/>
      <c r="F266" s="183"/>
      <c r="G266" s="183"/>
      <c r="H266" s="183"/>
      <c r="I266" s="183"/>
      <c r="J266" s="183"/>
      <c r="K266" s="183"/>
      <c r="N266" s="296" t="s">
        <v>156</v>
      </c>
      <c r="O266" s="297" t="s">
        <v>164</v>
      </c>
      <c r="P266" s="297" t="s">
        <v>167</v>
      </c>
      <c r="Q266" s="297" t="s">
        <v>168</v>
      </c>
      <c r="R266" s="297" t="s">
        <v>230</v>
      </c>
    </row>
    <row r="267" spans="2:20" x14ac:dyDescent="0.25">
      <c r="B267" s="303" t="s">
        <v>171</v>
      </c>
    </row>
    <row r="268" spans="2:20" x14ac:dyDescent="0.25">
      <c r="B268" s="143"/>
      <c r="C268" s="143"/>
      <c r="D268" s="143"/>
      <c r="E268" s="143"/>
      <c r="F268" s="143"/>
      <c r="G268" s="143"/>
      <c r="H268" s="143"/>
      <c r="I268" s="143"/>
      <c r="J268" s="143"/>
      <c r="K268" s="143"/>
    </row>
    <row r="269" spans="2:20" x14ac:dyDescent="0.25">
      <c r="B269" s="143"/>
      <c r="C269" s="143"/>
      <c r="D269" s="143"/>
      <c r="E269" s="143"/>
      <c r="F269" s="143"/>
      <c r="G269" s="143"/>
      <c r="H269" s="143"/>
      <c r="I269" s="143"/>
      <c r="J269" s="143"/>
      <c r="K269" s="143"/>
    </row>
    <row r="270" spans="2:20" ht="15.75" x14ac:dyDescent="0.3">
      <c r="B270" s="182" t="s">
        <v>722</v>
      </c>
      <c r="C270" s="183"/>
      <c r="D270" s="183"/>
      <c r="E270" s="183"/>
      <c r="F270" s="183"/>
      <c r="G270" s="183"/>
      <c r="H270" s="183"/>
      <c r="I270" s="183"/>
      <c r="J270" s="183"/>
      <c r="K270" s="183"/>
    </row>
    <row r="271" spans="2:20" x14ac:dyDescent="0.25">
      <c r="B271" s="439" t="s">
        <v>717</v>
      </c>
      <c r="C271" s="439"/>
      <c r="D271" s="439"/>
      <c r="E271" s="439"/>
      <c r="F271" s="439"/>
      <c r="G271" s="439"/>
      <c r="H271" s="439"/>
      <c r="I271" s="439"/>
      <c r="J271" s="439"/>
      <c r="K271" s="439"/>
    </row>
    <row r="272" spans="2:20" x14ac:dyDescent="0.25">
      <c r="B272" s="439"/>
      <c r="C272" s="439"/>
      <c r="D272" s="439"/>
      <c r="E272" s="439"/>
      <c r="F272" s="439"/>
      <c r="G272" s="439"/>
      <c r="H272" s="439"/>
      <c r="I272" s="439"/>
      <c r="J272" s="439"/>
      <c r="K272" s="439"/>
    </row>
    <row r="273" spans="1:23" x14ac:dyDescent="0.25">
      <c r="B273" s="439"/>
      <c r="C273" s="439"/>
      <c r="D273" s="439"/>
      <c r="E273" s="439"/>
      <c r="F273" s="439"/>
      <c r="G273" s="439"/>
      <c r="H273" s="439"/>
      <c r="I273" s="439"/>
      <c r="J273" s="439"/>
      <c r="K273" s="439"/>
    </row>
    <row r="274" spans="1:23" x14ac:dyDescent="0.25">
      <c r="B274" s="439"/>
      <c r="C274" s="439"/>
      <c r="D274" s="439"/>
      <c r="E274" s="439"/>
      <c r="F274" s="439"/>
      <c r="G274" s="439"/>
      <c r="H274" s="439"/>
      <c r="I274" s="439"/>
      <c r="J274" s="439"/>
      <c r="K274" s="439"/>
    </row>
    <row r="275" spans="1:23" x14ac:dyDescent="0.25">
      <c r="B275" s="439"/>
      <c r="C275" s="439"/>
      <c r="D275" s="439"/>
      <c r="E275" s="439"/>
      <c r="F275" s="439"/>
      <c r="G275" s="439"/>
      <c r="H275" s="439"/>
      <c r="I275" s="439"/>
      <c r="J275" s="439"/>
      <c r="K275" s="439"/>
    </row>
    <row r="276" spans="1:23" x14ac:dyDescent="0.25">
      <c r="B276" s="439"/>
      <c r="C276" s="439"/>
      <c r="D276" s="439"/>
      <c r="E276" s="439"/>
      <c r="F276" s="439"/>
      <c r="G276" s="439"/>
      <c r="H276" s="439"/>
      <c r="I276" s="439"/>
      <c r="J276" s="439"/>
      <c r="K276" s="439"/>
    </row>
    <row r="277" spans="1:23" x14ac:dyDescent="0.25">
      <c r="B277" s="439"/>
      <c r="C277" s="439"/>
      <c r="D277" s="439"/>
      <c r="E277" s="439"/>
      <c r="F277" s="439"/>
      <c r="G277" s="439"/>
      <c r="H277" s="439"/>
      <c r="I277" s="439"/>
      <c r="J277" s="439"/>
      <c r="K277" s="439"/>
    </row>
    <row r="278" spans="1:23" x14ac:dyDescent="0.25">
      <c r="B278" s="439"/>
      <c r="C278" s="439"/>
      <c r="D278" s="439"/>
      <c r="E278" s="439"/>
      <c r="F278" s="439"/>
      <c r="G278" s="439"/>
      <c r="H278" s="439"/>
      <c r="I278" s="439"/>
      <c r="J278" s="439"/>
      <c r="K278" s="439"/>
    </row>
    <row r="279" spans="1:23" x14ac:dyDescent="0.25">
      <c r="B279" s="439"/>
      <c r="C279" s="439"/>
      <c r="D279" s="439"/>
      <c r="E279" s="439"/>
      <c r="F279" s="439"/>
      <c r="G279" s="439"/>
      <c r="H279" s="439"/>
      <c r="I279" s="439"/>
      <c r="J279" s="439"/>
      <c r="K279" s="439"/>
    </row>
    <row r="280" spans="1:23" x14ac:dyDescent="0.25">
      <c r="B280" s="439"/>
      <c r="C280" s="439"/>
      <c r="D280" s="439"/>
      <c r="E280" s="439"/>
      <c r="F280" s="439"/>
      <c r="G280" s="439"/>
      <c r="H280" s="439"/>
      <c r="I280" s="439"/>
      <c r="J280" s="439"/>
      <c r="K280" s="439"/>
    </row>
    <row r="281" spans="1:23" x14ac:dyDescent="0.25">
      <c r="B281" s="143"/>
      <c r="C281" s="143"/>
      <c r="D281" s="143"/>
      <c r="E281" s="143"/>
      <c r="F281" s="143"/>
      <c r="G281" s="143"/>
      <c r="H281" s="143"/>
      <c r="I281" s="143"/>
      <c r="J281" s="143"/>
      <c r="K281" s="143"/>
    </row>
    <row r="282" spans="1:23" x14ac:dyDescent="0.25">
      <c r="B282" s="143"/>
      <c r="C282" s="143"/>
      <c r="D282" s="143"/>
      <c r="E282" s="143"/>
      <c r="F282" s="143"/>
      <c r="G282" s="143"/>
      <c r="H282" s="143"/>
      <c r="I282" s="143"/>
      <c r="J282" s="143"/>
      <c r="K282" s="143"/>
    </row>
    <row r="283" spans="1:23" ht="18" x14ac:dyDescent="0.35">
      <c r="A283" s="180"/>
      <c r="B283" s="181" t="s">
        <v>424</v>
      </c>
      <c r="C283" s="180"/>
      <c r="D283" s="180"/>
      <c r="E283" s="180"/>
      <c r="F283" s="180"/>
      <c r="G283" s="180"/>
      <c r="H283" s="180"/>
      <c r="I283" s="180"/>
      <c r="J283" s="180"/>
      <c r="K283" s="180"/>
      <c r="L283" s="180"/>
      <c r="M283" s="180"/>
      <c r="N283" s="180"/>
      <c r="O283" s="180"/>
      <c r="P283" s="180"/>
      <c r="Q283" s="180"/>
      <c r="R283" s="180"/>
      <c r="S283" s="180"/>
      <c r="T283" s="180"/>
      <c r="U283" s="180"/>
      <c r="V283" s="180"/>
      <c r="W283" s="180"/>
    </row>
    <row r="284" spans="1:23" x14ac:dyDescent="0.25"/>
    <row r="285" spans="1:23" ht="15.75" x14ac:dyDescent="0.3">
      <c r="B285" s="182" t="s">
        <v>420</v>
      </c>
      <c r="C285" s="183"/>
      <c r="D285" s="183"/>
      <c r="E285" s="183"/>
      <c r="F285" s="183"/>
      <c r="G285" s="183"/>
      <c r="H285" s="183"/>
      <c r="I285" s="183"/>
      <c r="J285" s="183"/>
      <c r="K285" s="183"/>
      <c r="M285" s="182" t="s">
        <v>407</v>
      </c>
      <c r="N285" s="183"/>
      <c r="O285" s="183"/>
      <c r="P285" s="183"/>
      <c r="Q285" s="183"/>
      <c r="R285" s="183"/>
      <c r="S285" s="183"/>
      <c r="T285" s="183"/>
    </row>
    <row r="286" spans="1:23" x14ac:dyDescent="0.25">
      <c r="B286" s="437" t="s">
        <v>738</v>
      </c>
      <c r="C286" s="437"/>
      <c r="D286" s="437"/>
      <c r="E286" s="437"/>
      <c r="F286" s="437"/>
      <c r="G286" s="437"/>
      <c r="H286" s="437"/>
      <c r="I286" s="437"/>
      <c r="J286" s="437"/>
      <c r="K286" s="437"/>
      <c r="N286" s="254"/>
      <c r="O286" s="254"/>
      <c r="P286" s="254"/>
      <c r="Q286" s="254"/>
      <c r="R286" s="254"/>
      <c r="S286" s="254"/>
    </row>
    <row r="287" spans="1:23" x14ac:dyDescent="0.25">
      <c r="B287" s="437"/>
      <c r="C287" s="437"/>
      <c r="D287" s="437"/>
      <c r="E287" s="437"/>
      <c r="F287" s="437"/>
      <c r="G287" s="437"/>
      <c r="H287" s="437"/>
      <c r="I287" s="437"/>
      <c r="J287" s="437"/>
      <c r="K287" s="437"/>
      <c r="N287" s="441" t="s">
        <v>605</v>
      </c>
      <c r="O287" s="441"/>
      <c r="P287" s="440" t="s">
        <v>606</v>
      </c>
      <c r="Q287" s="440"/>
      <c r="R287" s="438" t="s">
        <v>418</v>
      </c>
      <c r="S287" s="438"/>
    </row>
    <row r="288" spans="1:23" x14ac:dyDescent="0.25">
      <c r="B288" s="134"/>
      <c r="C288" s="134"/>
      <c r="D288" s="134"/>
      <c r="E288" s="134"/>
      <c r="F288" s="134"/>
      <c r="G288" s="134"/>
      <c r="H288" s="134"/>
      <c r="I288" s="134"/>
      <c r="J288" s="134"/>
      <c r="K288" s="134"/>
      <c r="M288" s="16"/>
      <c r="N288" s="280"/>
      <c r="O288" s="281"/>
      <c r="P288" s="4"/>
      <c r="Q288" s="4"/>
      <c r="R288" s="4"/>
      <c r="S288" s="257"/>
      <c r="T288" s="257"/>
    </row>
    <row r="289" spans="2:20" ht="15.75" x14ac:dyDescent="0.3">
      <c r="B289" s="182" t="s">
        <v>422</v>
      </c>
      <c r="C289" s="183"/>
      <c r="D289" s="183"/>
      <c r="E289" s="183"/>
      <c r="F289" s="183"/>
      <c r="G289" s="183"/>
      <c r="H289" s="183"/>
      <c r="I289" s="183"/>
      <c r="J289" s="183"/>
      <c r="K289" s="183"/>
      <c r="M289" s="16"/>
      <c r="N289" s="4"/>
      <c r="O289" s="282"/>
      <c r="P289" s="4"/>
      <c r="Q289" s="4"/>
      <c r="R289" s="4"/>
      <c r="S289" s="257"/>
      <c r="T289" s="257"/>
    </row>
    <row r="290" spans="2:20" ht="15" customHeight="1" x14ac:dyDescent="0.3">
      <c r="B290" s="439" t="s">
        <v>173</v>
      </c>
      <c r="C290" s="439"/>
      <c r="D290" s="439"/>
      <c r="E290" s="439"/>
      <c r="F290" s="439"/>
      <c r="G290" s="439"/>
      <c r="H290" s="439"/>
      <c r="I290" s="439"/>
      <c r="J290" s="439"/>
      <c r="K290" s="439"/>
      <c r="M290" s="182" t="s">
        <v>718</v>
      </c>
      <c r="N290" s="183"/>
      <c r="O290" s="183"/>
      <c r="P290" s="183"/>
      <c r="Q290" s="183"/>
      <c r="R290" s="183"/>
      <c r="S290" s="183"/>
      <c r="T290" s="183"/>
    </row>
    <row r="291" spans="2:20" x14ac:dyDescent="0.25">
      <c r="B291" s="439"/>
      <c r="C291" s="439"/>
      <c r="D291" s="439"/>
      <c r="E291" s="439"/>
      <c r="F291" s="439"/>
      <c r="G291" s="439"/>
      <c r="H291" s="439"/>
      <c r="I291" s="439"/>
      <c r="J291" s="439"/>
      <c r="K291" s="439"/>
    </row>
    <row r="292" spans="2:20" x14ac:dyDescent="0.25">
      <c r="B292" s="439"/>
      <c r="C292" s="439"/>
      <c r="D292" s="439"/>
      <c r="E292" s="439"/>
      <c r="F292" s="439"/>
      <c r="G292" s="439"/>
      <c r="H292" s="439"/>
      <c r="I292" s="439"/>
      <c r="J292" s="439"/>
      <c r="K292" s="439"/>
    </row>
    <row r="293" spans="2:20" x14ac:dyDescent="0.25">
      <c r="B293" s="439"/>
      <c r="C293" s="439"/>
      <c r="D293" s="439"/>
      <c r="E293" s="439"/>
      <c r="F293" s="439"/>
      <c r="G293" s="439"/>
      <c r="H293" s="439"/>
      <c r="I293" s="439"/>
      <c r="J293" s="439"/>
      <c r="K293" s="439"/>
    </row>
    <row r="294" spans="2:20" x14ac:dyDescent="0.25">
      <c r="B294" s="439"/>
      <c r="C294" s="439"/>
      <c r="D294" s="439"/>
      <c r="E294" s="439"/>
      <c r="F294" s="439"/>
      <c r="G294" s="439"/>
      <c r="H294" s="439"/>
      <c r="I294" s="439"/>
      <c r="J294" s="439"/>
      <c r="K294" s="439"/>
      <c r="N294" s="297" t="s">
        <v>156</v>
      </c>
      <c r="O294" s="297" t="s">
        <v>164</v>
      </c>
      <c r="P294" s="300" t="s">
        <v>167</v>
      </c>
      <c r="Q294" s="297" t="s">
        <v>168</v>
      </c>
      <c r="R294" s="297" t="s">
        <v>230</v>
      </c>
    </row>
    <row r="295" spans="2:20" x14ac:dyDescent="0.25">
      <c r="B295" s="439"/>
      <c r="C295" s="439"/>
      <c r="D295" s="439"/>
      <c r="E295" s="439"/>
      <c r="F295" s="439"/>
      <c r="G295" s="439"/>
      <c r="H295" s="439"/>
      <c r="I295" s="439"/>
      <c r="J295" s="439"/>
      <c r="K295" s="439"/>
      <c r="S295" s="254"/>
    </row>
    <row r="296" spans="2:20" x14ac:dyDescent="0.25">
      <c r="B296" s="439"/>
      <c r="C296" s="439"/>
      <c r="D296" s="439"/>
      <c r="E296" s="439"/>
      <c r="F296" s="439"/>
      <c r="G296" s="439"/>
      <c r="H296" s="439"/>
      <c r="I296" s="439"/>
      <c r="J296" s="439"/>
      <c r="K296" s="439"/>
      <c r="S296" s="255"/>
    </row>
    <row r="297" spans="2:20" ht="15.75" x14ac:dyDescent="0.3">
      <c r="B297" s="439"/>
      <c r="C297" s="439"/>
      <c r="D297" s="439"/>
      <c r="E297" s="439"/>
      <c r="F297" s="439"/>
      <c r="G297" s="439"/>
      <c r="H297" s="439"/>
      <c r="I297" s="439"/>
      <c r="J297" s="439"/>
      <c r="K297" s="439"/>
      <c r="M297" s="182" t="s">
        <v>719</v>
      </c>
      <c r="N297" s="183"/>
      <c r="O297" s="183"/>
      <c r="P297" s="183"/>
      <c r="Q297" s="183"/>
      <c r="R297" s="183"/>
      <c r="S297" s="183"/>
      <c r="T297" s="183"/>
    </row>
    <row r="298" spans="2:20" x14ac:dyDescent="0.25">
      <c r="B298" s="439"/>
      <c r="C298" s="439"/>
      <c r="D298" s="439"/>
      <c r="E298" s="439"/>
      <c r="F298" s="439"/>
      <c r="G298" s="439"/>
      <c r="H298" s="439"/>
      <c r="I298" s="439"/>
      <c r="J298" s="439"/>
      <c r="K298" s="439"/>
      <c r="M298" s="253"/>
    </row>
    <row r="299" spans="2:20" x14ac:dyDescent="0.25">
      <c r="B299" s="439"/>
      <c r="C299" s="439"/>
      <c r="D299" s="439"/>
      <c r="E299" s="439"/>
      <c r="F299" s="439"/>
      <c r="G299" s="439"/>
      <c r="H299" s="439"/>
      <c r="I299" s="439"/>
      <c r="J299" s="439"/>
      <c r="K299" s="439"/>
      <c r="N299" s="253"/>
      <c r="O299" s="253"/>
      <c r="P299" s="253"/>
      <c r="Q299" s="253"/>
      <c r="R299" s="253"/>
    </row>
    <row r="300" spans="2:20" x14ac:dyDescent="0.25">
      <c r="B300" s="143"/>
      <c r="C300" s="143"/>
      <c r="D300" s="143"/>
      <c r="E300" s="143"/>
      <c r="F300" s="143"/>
      <c r="G300" s="143"/>
      <c r="H300" s="143"/>
      <c r="I300" s="143"/>
      <c r="J300" s="143"/>
      <c r="K300" s="143"/>
    </row>
    <row r="301" spans="2:20" ht="15.75" x14ac:dyDescent="0.3">
      <c r="B301" s="182" t="s">
        <v>406</v>
      </c>
      <c r="C301" s="183"/>
      <c r="D301" s="183"/>
      <c r="E301" s="183"/>
      <c r="F301" s="183"/>
      <c r="G301" s="183"/>
      <c r="H301" s="183"/>
      <c r="I301" s="183"/>
      <c r="J301" s="183"/>
      <c r="K301" s="183"/>
      <c r="N301" s="296" t="s">
        <v>156</v>
      </c>
      <c r="O301" s="298" t="s">
        <v>164</v>
      </c>
      <c r="P301" s="297" t="s">
        <v>167</v>
      </c>
      <c r="Q301" s="302" t="s">
        <v>168</v>
      </c>
      <c r="R301" s="299" t="s">
        <v>230</v>
      </c>
    </row>
    <row r="302" spans="2:20" x14ac:dyDescent="0.25">
      <c r="B302" s="303" t="s">
        <v>425</v>
      </c>
      <c r="C302" s="4"/>
      <c r="D302" s="4"/>
      <c r="E302" s="4"/>
      <c r="F302" s="4"/>
      <c r="G302" s="4"/>
      <c r="H302" s="4"/>
      <c r="I302" s="4"/>
      <c r="J302" s="4"/>
      <c r="K302" s="4"/>
      <c r="M302" s="133"/>
    </row>
    <row r="303" spans="2:20" x14ac:dyDescent="0.25">
      <c r="B303" s="143"/>
      <c r="C303" s="143"/>
      <c r="D303" s="143"/>
      <c r="E303" s="143"/>
      <c r="F303" s="143"/>
      <c r="G303" s="143"/>
      <c r="H303" s="143"/>
      <c r="I303" s="143"/>
      <c r="J303" s="143"/>
      <c r="K303" s="143"/>
    </row>
    <row r="304" spans="2:20" ht="15.75" x14ac:dyDescent="0.3">
      <c r="B304" s="182" t="s">
        <v>423</v>
      </c>
      <c r="C304" s="183"/>
      <c r="D304" s="183"/>
      <c r="E304" s="183"/>
      <c r="F304" s="183"/>
      <c r="G304" s="183"/>
      <c r="H304" s="183"/>
      <c r="I304" s="183"/>
      <c r="J304" s="183"/>
      <c r="K304" s="183"/>
    </row>
    <row r="305" spans="2:11" x14ac:dyDescent="0.25">
      <c r="B305" s="133" t="s">
        <v>174</v>
      </c>
    </row>
    <row r="306" spans="2:11" x14ac:dyDescent="0.25"/>
    <row r="307" spans="2:11" ht="15.75" x14ac:dyDescent="0.3">
      <c r="B307" s="182" t="s">
        <v>722</v>
      </c>
      <c r="C307" s="183"/>
      <c r="D307" s="183"/>
      <c r="E307" s="183"/>
      <c r="F307" s="183"/>
      <c r="G307" s="183"/>
      <c r="H307" s="183"/>
      <c r="I307" s="183"/>
      <c r="J307" s="183"/>
      <c r="K307" s="183"/>
    </row>
    <row r="308" spans="2:11" ht="15" customHeight="1" x14ac:dyDescent="0.25">
      <c r="B308" s="439" t="s">
        <v>720</v>
      </c>
      <c r="C308" s="439"/>
      <c r="D308" s="439"/>
      <c r="E308" s="439"/>
      <c r="F308" s="439"/>
      <c r="G308" s="439"/>
      <c r="H308" s="439"/>
      <c r="I308" s="439"/>
      <c r="J308" s="439"/>
      <c r="K308" s="439"/>
    </row>
    <row r="309" spans="2:11" x14ac:dyDescent="0.25">
      <c r="B309" s="439"/>
      <c r="C309" s="439"/>
      <c r="D309" s="439"/>
      <c r="E309" s="439"/>
      <c r="F309" s="439"/>
      <c r="G309" s="439"/>
      <c r="H309" s="439"/>
      <c r="I309" s="439"/>
      <c r="J309" s="439"/>
      <c r="K309" s="439"/>
    </row>
    <row r="310" spans="2:11" x14ac:dyDescent="0.25">
      <c r="B310" s="439"/>
      <c r="C310" s="439"/>
      <c r="D310" s="439"/>
      <c r="E310" s="439"/>
      <c r="F310" s="439"/>
      <c r="G310" s="439"/>
      <c r="H310" s="439"/>
      <c r="I310" s="439"/>
      <c r="J310" s="439"/>
      <c r="K310" s="439"/>
    </row>
    <row r="311" spans="2:11" x14ac:dyDescent="0.25">
      <c r="B311" s="439"/>
      <c r="C311" s="439"/>
      <c r="D311" s="439"/>
      <c r="E311" s="439"/>
      <c r="F311" s="439"/>
      <c r="G311" s="439"/>
      <c r="H311" s="439"/>
      <c r="I311" s="439"/>
      <c r="J311" s="439"/>
      <c r="K311" s="439"/>
    </row>
    <row r="312" spans="2:11" x14ac:dyDescent="0.25">
      <c r="B312" s="439"/>
      <c r="C312" s="439"/>
      <c r="D312" s="439"/>
      <c r="E312" s="439"/>
      <c r="F312" s="439"/>
      <c r="G312" s="439"/>
      <c r="H312" s="439"/>
      <c r="I312" s="439"/>
      <c r="J312" s="439"/>
      <c r="K312" s="439"/>
    </row>
    <row r="313" spans="2:11" x14ac:dyDescent="0.25">
      <c r="B313" s="439"/>
      <c r="C313" s="439"/>
      <c r="D313" s="439"/>
      <c r="E313" s="439"/>
      <c r="F313" s="439"/>
      <c r="G313" s="439"/>
      <c r="H313" s="439"/>
      <c r="I313" s="439"/>
      <c r="J313" s="439"/>
      <c r="K313" s="439"/>
    </row>
    <row r="314" spans="2:11" x14ac:dyDescent="0.25">
      <c r="B314" s="439"/>
      <c r="C314" s="439"/>
      <c r="D314" s="439"/>
      <c r="E314" s="439"/>
      <c r="F314" s="439"/>
      <c r="G314" s="439"/>
      <c r="H314" s="439"/>
      <c r="I314" s="439"/>
      <c r="J314" s="439"/>
      <c r="K314" s="439"/>
    </row>
    <row r="315" spans="2:11" x14ac:dyDescent="0.25">
      <c r="B315" s="439"/>
      <c r="C315" s="439"/>
      <c r="D315" s="439"/>
      <c r="E315" s="439"/>
      <c r="F315" s="439"/>
      <c r="G315" s="439"/>
      <c r="H315" s="439"/>
      <c r="I315" s="439"/>
      <c r="J315" s="439"/>
      <c r="K315" s="439"/>
    </row>
    <row r="316" spans="2:11" x14ac:dyDescent="0.25">
      <c r="B316" s="439"/>
      <c r="C316" s="439"/>
      <c r="D316" s="439"/>
      <c r="E316" s="439"/>
      <c r="F316" s="439"/>
      <c r="G316" s="439"/>
      <c r="H316" s="439"/>
      <c r="I316" s="439"/>
      <c r="J316" s="439"/>
      <c r="K316" s="439"/>
    </row>
    <row r="317" spans="2:11" x14ac:dyDescent="0.25">
      <c r="B317" s="439"/>
      <c r="C317" s="439"/>
      <c r="D317" s="439"/>
      <c r="E317" s="439"/>
      <c r="F317" s="439"/>
      <c r="G317" s="439"/>
      <c r="H317" s="439"/>
      <c r="I317" s="439"/>
      <c r="J317" s="439"/>
      <c r="K317" s="439"/>
    </row>
    <row r="318" spans="2:11" x14ac:dyDescent="0.25">
      <c r="B318" s="439"/>
      <c r="C318" s="439"/>
      <c r="D318" s="439"/>
      <c r="E318" s="439"/>
      <c r="F318" s="439"/>
      <c r="G318" s="439"/>
      <c r="H318" s="439"/>
      <c r="I318" s="439"/>
      <c r="J318" s="439"/>
      <c r="K318" s="439"/>
    </row>
    <row r="319" spans="2:11" x14ac:dyDescent="0.25">
      <c r="B319" s="439"/>
      <c r="C319" s="439"/>
      <c r="D319" s="439"/>
      <c r="E319" s="439"/>
      <c r="F319" s="439"/>
      <c r="G319" s="439"/>
      <c r="H319" s="439"/>
      <c r="I319" s="439"/>
      <c r="J319" s="439"/>
      <c r="K319" s="439"/>
    </row>
    <row r="320" spans="2:11" x14ac:dyDescent="0.25">
      <c r="B320" s="263"/>
      <c r="C320" s="263"/>
      <c r="D320" s="263"/>
      <c r="E320" s="263"/>
      <c r="F320" s="263"/>
      <c r="G320" s="263"/>
      <c r="H320" s="263"/>
      <c r="I320" s="263"/>
      <c r="J320" s="263"/>
      <c r="K320" s="263"/>
    </row>
    <row r="321" spans="1:23" x14ac:dyDescent="0.25"/>
    <row r="322" spans="1:23" ht="18" x14ac:dyDescent="0.35">
      <c r="A322" s="180"/>
      <c r="B322" s="181" t="s">
        <v>429</v>
      </c>
      <c r="C322" s="180"/>
      <c r="D322" s="180"/>
      <c r="E322" s="180"/>
      <c r="F322" s="180"/>
      <c r="G322" s="180"/>
      <c r="H322" s="180"/>
      <c r="I322" s="180"/>
      <c r="J322" s="180"/>
      <c r="K322" s="180"/>
      <c r="L322" s="180"/>
      <c r="M322" s="180"/>
      <c r="N322" s="180"/>
      <c r="O322" s="180"/>
      <c r="P322" s="180"/>
      <c r="Q322" s="180"/>
      <c r="R322" s="180"/>
      <c r="S322" s="180"/>
      <c r="T322" s="180"/>
      <c r="U322" s="180"/>
      <c r="V322" s="180"/>
      <c r="W322" s="180"/>
    </row>
    <row r="323" spans="1:23" x14ac:dyDescent="0.25"/>
    <row r="324" spans="1:23" ht="15.75" x14ac:dyDescent="0.3">
      <c r="B324" s="182" t="s">
        <v>420</v>
      </c>
      <c r="C324" s="183"/>
      <c r="D324" s="183"/>
      <c r="E324" s="183"/>
      <c r="F324" s="183"/>
      <c r="G324" s="183"/>
      <c r="H324" s="183"/>
      <c r="I324" s="183"/>
      <c r="J324" s="183"/>
      <c r="K324" s="183"/>
      <c r="M324" s="182" t="s">
        <v>407</v>
      </c>
      <c r="N324" s="183"/>
      <c r="O324" s="183"/>
      <c r="P324" s="183"/>
      <c r="Q324" s="183"/>
      <c r="R324" s="183"/>
      <c r="S324" s="183"/>
      <c r="T324" s="183"/>
    </row>
    <row r="325" spans="1:23" ht="15" customHeight="1" x14ac:dyDescent="0.25">
      <c r="B325" s="437" t="s">
        <v>739</v>
      </c>
      <c r="C325" s="437"/>
      <c r="D325" s="437"/>
      <c r="E325" s="437"/>
      <c r="F325" s="437"/>
      <c r="G325" s="437"/>
      <c r="H325" s="437"/>
      <c r="I325" s="437"/>
      <c r="J325" s="437"/>
      <c r="K325" s="437"/>
      <c r="N325" s="254"/>
      <c r="O325" s="254"/>
      <c r="P325" s="254"/>
      <c r="Q325" s="254"/>
      <c r="R325" s="254"/>
      <c r="S325" s="254"/>
    </row>
    <row r="326" spans="1:23" x14ac:dyDescent="0.25">
      <c r="B326" s="437"/>
      <c r="C326" s="437"/>
      <c r="D326" s="437"/>
      <c r="E326" s="437"/>
      <c r="F326" s="437"/>
      <c r="G326" s="437"/>
      <c r="H326" s="437"/>
      <c r="I326" s="437"/>
      <c r="J326" s="437"/>
      <c r="K326" s="437"/>
      <c r="N326" s="441" t="s">
        <v>605</v>
      </c>
      <c r="O326" s="441"/>
      <c r="P326" s="440" t="s">
        <v>606</v>
      </c>
      <c r="Q326" s="440"/>
      <c r="R326" s="438" t="s">
        <v>418</v>
      </c>
      <c r="S326" s="438"/>
    </row>
    <row r="327" spans="1:23" x14ac:dyDescent="0.25">
      <c r="B327" s="437"/>
      <c r="C327" s="437"/>
      <c r="D327" s="437"/>
      <c r="E327" s="437"/>
      <c r="F327" s="437"/>
      <c r="G327" s="437"/>
      <c r="H327" s="437"/>
      <c r="I327" s="437"/>
      <c r="J327" s="437"/>
      <c r="K327" s="437"/>
      <c r="M327" s="16"/>
      <c r="N327" s="280"/>
      <c r="O327" s="281"/>
      <c r="P327" s="4"/>
      <c r="Q327" s="4"/>
      <c r="R327" s="4"/>
      <c r="S327" s="257"/>
      <c r="T327" s="257"/>
    </row>
    <row r="328" spans="1:23" x14ac:dyDescent="0.25">
      <c r="B328" s="134"/>
      <c r="C328" s="134"/>
      <c r="D328" s="134"/>
      <c r="E328" s="134"/>
      <c r="F328" s="134"/>
      <c r="G328" s="134"/>
      <c r="H328" s="134"/>
      <c r="I328" s="134"/>
      <c r="J328" s="134"/>
      <c r="K328" s="134"/>
      <c r="M328" s="16"/>
      <c r="N328" s="4"/>
      <c r="O328" s="282"/>
      <c r="P328" s="4"/>
      <c r="Q328" s="4"/>
      <c r="R328" s="4"/>
      <c r="S328" s="257"/>
      <c r="T328" s="257"/>
    </row>
    <row r="329" spans="1:23" ht="15.75" x14ac:dyDescent="0.3">
      <c r="B329" s="182" t="s">
        <v>422</v>
      </c>
      <c r="C329" s="183"/>
      <c r="D329" s="183"/>
      <c r="E329" s="183"/>
      <c r="F329" s="183"/>
      <c r="G329" s="183"/>
      <c r="H329" s="183"/>
      <c r="I329" s="183"/>
      <c r="J329" s="183"/>
      <c r="K329" s="183"/>
      <c r="M329" s="182" t="s">
        <v>718</v>
      </c>
      <c r="N329" s="183"/>
      <c r="O329" s="183"/>
      <c r="P329" s="183"/>
      <c r="Q329" s="183"/>
      <c r="R329" s="183"/>
      <c r="S329" s="183"/>
      <c r="T329" s="183"/>
    </row>
    <row r="330" spans="1:23" x14ac:dyDescent="0.25">
      <c r="B330" s="439" t="s">
        <v>175</v>
      </c>
      <c r="C330" s="439"/>
      <c r="D330" s="439"/>
      <c r="E330" s="439"/>
      <c r="F330" s="439"/>
      <c r="G330" s="439"/>
      <c r="H330" s="439"/>
      <c r="I330" s="439"/>
      <c r="J330" s="439"/>
      <c r="K330" s="439"/>
    </row>
    <row r="331" spans="1:23" x14ac:dyDescent="0.25">
      <c r="B331" s="439"/>
      <c r="C331" s="439"/>
      <c r="D331" s="439"/>
      <c r="E331" s="439"/>
      <c r="F331" s="439"/>
      <c r="G331" s="439"/>
      <c r="H331" s="439"/>
      <c r="I331" s="439"/>
      <c r="J331" s="439"/>
      <c r="K331" s="439"/>
    </row>
    <row r="332" spans="1:23" x14ac:dyDescent="0.25">
      <c r="B332" s="439"/>
      <c r="C332" s="439"/>
      <c r="D332" s="439"/>
      <c r="E332" s="439"/>
      <c r="F332" s="439"/>
      <c r="G332" s="439"/>
      <c r="H332" s="439"/>
      <c r="I332" s="439"/>
      <c r="J332" s="439"/>
      <c r="K332" s="439"/>
    </row>
    <row r="333" spans="1:23" x14ac:dyDescent="0.25">
      <c r="B333" s="439"/>
      <c r="C333" s="439"/>
      <c r="D333" s="439"/>
      <c r="E333" s="439"/>
      <c r="F333" s="439"/>
      <c r="G333" s="439"/>
      <c r="H333" s="439"/>
      <c r="I333" s="439"/>
      <c r="J333" s="439"/>
      <c r="K333" s="439"/>
      <c r="N333" s="296" t="s">
        <v>156</v>
      </c>
      <c r="O333" s="297" t="s">
        <v>164</v>
      </c>
      <c r="P333" s="297" t="s">
        <v>167</v>
      </c>
      <c r="Q333" s="297" t="s">
        <v>168</v>
      </c>
      <c r="R333" s="297" t="s">
        <v>230</v>
      </c>
    </row>
    <row r="334" spans="1:23" x14ac:dyDescent="0.25">
      <c r="B334" s="439"/>
      <c r="C334" s="439"/>
      <c r="D334" s="439"/>
      <c r="E334" s="439"/>
      <c r="F334" s="439"/>
      <c r="G334" s="439"/>
      <c r="H334" s="439"/>
      <c r="I334" s="439"/>
      <c r="J334" s="439"/>
      <c r="K334" s="439"/>
    </row>
    <row r="335" spans="1:23" x14ac:dyDescent="0.25">
      <c r="B335" s="439"/>
      <c r="C335" s="439"/>
      <c r="D335" s="439"/>
      <c r="E335" s="439"/>
      <c r="F335" s="439"/>
      <c r="G335" s="439"/>
      <c r="H335" s="439"/>
      <c r="I335" s="439"/>
      <c r="J335" s="439"/>
      <c r="K335" s="439"/>
      <c r="S335" s="255"/>
    </row>
    <row r="336" spans="1:23" ht="15.75" x14ac:dyDescent="0.3">
      <c r="B336" s="439"/>
      <c r="C336" s="439"/>
      <c r="D336" s="439"/>
      <c r="E336" s="439"/>
      <c r="F336" s="439"/>
      <c r="G336" s="439"/>
      <c r="H336" s="439"/>
      <c r="I336" s="439"/>
      <c r="J336" s="439"/>
      <c r="K336" s="439"/>
      <c r="M336" s="182" t="s">
        <v>719</v>
      </c>
      <c r="N336" s="183"/>
      <c r="O336" s="183"/>
      <c r="P336" s="183"/>
      <c r="Q336" s="183"/>
      <c r="R336" s="183"/>
      <c r="S336" s="183"/>
      <c r="T336" s="183"/>
    </row>
    <row r="337" spans="2:20" x14ac:dyDescent="0.25">
      <c r="B337" s="439"/>
      <c r="C337" s="439"/>
      <c r="D337" s="439"/>
      <c r="E337" s="439"/>
      <c r="F337" s="439"/>
      <c r="G337" s="439"/>
      <c r="H337" s="439"/>
      <c r="I337" s="439"/>
      <c r="J337" s="439"/>
      <c r="K337" s="439"/>
      <c r="M337" s="253"/>
    </row>
    <row r="338" spans="2:20" x14ac:dyDescent="0.25">
      <c r="B338" s="439"/>
      <c r="C338" s="439"/>
      <c r="D338" s="439"/>
      <c r="E338" s="439"/>
      <c r="F338" s="439"/>
      <c r="G338" s="439"/>
      <c r="H338" s="439"/>
      <c r="I338" s="439"/>
      <c r="J338" s="439"/>
      <c r="K338" s="439"/>
      <c r="N338" s="253"/>
      <c r="O338" s="253"/>
      <c r="P338" s="253"/>
      <c r="Q338" s="253"/>
      <c r="R338" s="253"/>
    </row>
    <row r="339" spans="2:20" x14ac:dyDescent="0.25">
      <c r="B339" s="439"/>
      <c r="C339" s="439"/>
      <c r="D339" s="439"/>
      <c r="E339" s="439"/>
      <c r="F339" s="439"/>
      <c r="G339" s="439"/>
      <c r="H339" s="439"/>
      <c r="I339" s="439"/>
      <c r="J339" s="439"/>
      <c r="K339" s="439"/>
    </row>
    <row r="340" spans="2:20" x14ac:dyDescent="0.25">
      <c r="B340" s="439"/>
      <c r="C340" s="439"/>
      <c r="D340" s="439"/>
      <c r="E340" s="439"/>
      <c r="F340" s="439"/>
      <c r="G340" s="439"/>
      <c r="H340" s="439"/>
      <c r="I340" s="439"/>
      <c r="J340" s="439"/>
      <c r="K340" s="439"/>
      <c r="N340" s="297" t="s">
        <v>156</v>
      </c>
      <c r="O340" s="297" t="s">
        <v>164</v>
      </c>
      <c r="P340" s="297" t="s">
        <v>167</v>
      </c>
      <c r="Q340" s="297" t="s">
        <v>168</v>
      </c>
      <c r="R340" s="297" t="s">
        <v>230</v>
      </c>
    </row>
    <row r="341" spans="2:20" x14ac:dyDescent="0.25">
      <c r="B341" s="143"/>
      <c r="C341" s="143"/>
      <c r="D341" s="143"/>
      <c r="E341" s="143"/>
      <c r="F341" s="143"/>
      <c r="G341" s="143"/>
      <c r="H341" s="143"/>
      <c r="I341" s="143"/>
      <c r="J341" s="143"/>
      <c r="K341" s="143"/>
    </row>
    <row r="342" spans="2:20" ht="15.75" x14ac:dyDescent="0.3">
      <c r="B342" s="182" t="s">
        <v>406</v>
      </c>
      <c r="C342" s="183"/>
      <c r="D342" s="183"/>
      <c r="E342" s="183"/>
      <c r="F342" s="183"/>
      <c r="G342" s="183"/>
      <c r="H342" s="183"/>
      <c r="I342" s="183"/>
      <c r="J342" s="183"/>
      <c r="K342" s="183"/>
      <c r="M342" s="279"/>
      <c r="N342" s="285"/>
      <c r="O342" s="285"/>
      <c r="P342" s="285"/>
      <c r="Q342" s="285"/>
      <c r="R342" s="285"/>
      <c r="S342" s="285"/>
      <c r="T342" s="285"/>
    </row>
    <row r="343" spans="2:20" x14ac:dyDescent="0.25">
      <c r="B343" s="303" t="s">
        <v>170</v>
      </c>
      <c r="C343" s="4"/>
      <c r="D343" s="4"/>
      <c r="E343" s="4"/>
      <c r="F343" s="4"/>
      <c r="G343" s="4"/>
      <c r="H343" s="4"/>
      <c r="I343" s="4"/>
      <c r="J343" s="4"/>
      <c r="K343" s="4"/>
      <c r="M343" s="133"/>
    </row>
    <row r="344" spans="2:20" x14ac:dyDescent="0.25">
      <c r="B344" s="143"/>
      <c r="C344" s="143"/>
      <c r="D344" s="143"/>
      <c r="E344" s="143"/>
      <c r="F344" s="143"/>
      <c r="G344" s="143"/>
      <c r="H344" s="143"/>
      <c r="I344" s="143"/>
      <c r="J344" s="143"/>
      <c r="K344" s="143"/>
    </row>
    <row r="345" spans="2:20" ht="15.75" x14ac:dyDescent="0.3">
      <c r="B345" s="182" t="s">
        <v>423</v>
      </c>
      <c r="C345" s="183"/>
      <c r="D345" s="183"/>
      <c r="E345" s="183"/>
      <c r="F345" s="183"/>
      <c r="G345" s="183"/>
      <c r="H345" s="183"/>
      <c r="I345" s="183"/>
      <c r="J345" s="183"/>
      <c r="K345" s="183"/>
    </row>
    <row r="346" spans="2:20" x14ac:dyDescent="0.25">
      <c r="B346" s="303" t="s">
        <v>426</v>
      </c>
    </row>
    <row r="347" spans="2:20" x14ac:dyDescent="0.25"/>
    <row r="348" spans="2:20" ht="15.75" x14ac:dyDescent="0.3">
      <c r="B348" s="182" t="s">
        <v>722</v>
      </c>
      <c r="C348" s="183"/>
      <c r="D348" s="183"/>
      <c r="E348" s="183"/>
      <c r="F348" s="183"/>
      <c r="G348" s="183"/>
      <c r="H348" s="183"/>
      <c r="I348" s="183"/>
      <c r="J348" s="183"/>
      <c r="K348" s="183"/>
    </row>
    <row r="349" spans="2:20" ht="15" customHeight="1" x14ac:dyDescent="0.25">
      <c r="B349" s="439" t="s">
        <v>721</v>
      </c>
      <c r="C349" s="439"/>
      <c r="D349" s="439"/>
      <c r="E349" s="439"/>
      <c r="F349" s="439"/>
      <c r="G349" s="439"/>
      <c r="H349" s="439"/>
      <c r="I349" s="439"/>
      <c r="J349" s="439"/>
      <c r="K349" s="439"/>
    </row>
    <row r="350" spans="2:20" x14ac:dyDescent="0.25">
      <c r="B350" s="439"/>
      <c r="C350" s="439"/>
      <c r="D350" s="439"/>
      <c r="E350" s="439"/>
      <c r="F350" s="439"/>
      <c r="G350" s="439"/>
      <c r="H350" s="439"/>
      <c r="I350" s="439"/>
      <c r="J350" s="439"/>
      <c r="K350" s="439"/>
    </row>
    <row r="351" spans="2:20" x14ac:dyDescent="0.25">
      <c r="B351" s="439"/>
      <c r="C351" s="439"/>
      <c r="D351" s="439"/>
      <c r="E351" s="439"/>
      <c r="F351" s="439"/>
      <c r="G351" s="439"/>
      <c r="H351" s="439"/>
      <c r="I351" s="439"/>
      <c r="J351" s="439"/>
      <c r="K351" s="439"/>
    </row>
    <row r="352" spans="2:20" x14ac:dyDescent="0.25">
      <c r="B352" s="439"/>
      <c r="C352" s="439"/>
      <c r="D352" s="439"/>
      <c r="E352" s="439"/>
      <c r="F352" s="439"/>
      <c r="G352" s="439"/>
      <c r="H352" s="439"/>
      <c r="I352" s="439"/>
      <c r="J352" s="439"/>
      <c r="K352" s="439"/>
    </row>
    <row r="353" spans="2:11" x14ac:dyDescent="0.25">
      <c r="B353" s="439"/>
      <c r="C353" s="439"/>
      <c r="D353" s="439"/>
      <c r="E353" s="439"/>
      <c r="F353" s="439"/>
      <c r="G353" s="439"/>
      <c r="H353" s="439"/>
      <c r="I353" s="439"/>
      <c r="J353" s="439"/>
      <c r="K353" s="439"/>
    </row>
    <row r="354" spans="2:11" x14ac:dyDescent="0.25">
      <c r="B354" s="439"/>
      <c r="C354" s="439"/>
      <c r="D354" s="439"/>
      <c r="E354" s="439"/>
      <c r="F354" s="439"/>
      <c r="G354" s="439"/>
      <c r="H354" s="439"/>
      <c r="I354" s="439"/>
      <c r="J354" s="439"/>
      <c r="K354" s="439"/>
    </row>
    <row r="355" spans="2:11" x14ac:dyDescent="0.25">
      <c r="B355" s="439"/>
      <c r="C355" s="439"/>
      <c r="D355" s="439"/>
      <c r="E355" s="439"/>
      <c r="F355" s="439"/>
      <c r="G355" s="439"/>
      <c r="H355" s="439"/>
      <c r="I355" s="439"/>
      <c r="J355" s="439"/>
      <c r="K355" s="439"/>
    </row>
    <row r="356" spans="2:11" x14ac:dyDescent="0.25">
      <c r="B356" s="439"/>
      <c r="C356" s="439"/>
      <c r="D356" s="439"/>
      <c r="E356" s="439"/>
      <c r="F356" s="439"/>
      <c r="G356" s="439"/>
      <c r="H356" s="439"/>
      <c r="I356" s="439"/>
      <c r="J356" s="439"/>
      <c r="K356" s="439"/>
    </row>
    <row r="357" spans="2:11" x14ac:dyDescent="0.25">
      <c r="B357" s="439"/>
      <c r="C357" s="439"/>
      <c r="D357" s="439"/>
      <c r="E357" s="439"/>
      <c r="F357" s="439"/>
      <c r="G357" s="439"/>
      <c r="H357" s="439"/>
      <c r="I357" s="439"/>
      <c r="J357" s="439"/>
      <c r="K357" s="439"/>
    </row>
    <row r="358" spans="2:11" x14ac:dyDescent="0.25">
      <c r="B358" s="439"/>
      <c r="C358" s="439"/>
      <c r="D358" s="439"/>
      <c r="E358" s="439"/>
      <c r="F358" s="439"/>
      <c r="G358" s="439"/>
      <c r="H358" s="439"/>
      <c r="I358" s="439"/>
      <c r="J358" s="439"/>
      <c r="K358" s="439"/>
    </row>
    <row r="359" spans="2:11" x14ac:dyDescent="0.25">
      <c r="B359" s="439"/>
      <c r="C359" s="439"/>
      <c r="D359" s="439"/>
      <c r="E359" s="439"/>
      <c r="F359" s="439"/>
      <c r="G359" s="439"/>
      <c r="H359" s="439"/>
      <c r="I359" s="439"/>
      <c r="J359" s="439"/>
      <c r="K359" s="439"/>
    </row>
    <row r="360" spans="2:11" x14ac:dyDescent="0.25">
      <c r="B360" s="439"/>
      <c r="C360" s="439"/>
      <c r="D360" s="439"/>
      <c r="E360" s="439"/>
      <c r="F360" s="439"/>
      <c r="G360" s="439"/>
      <c r="H360" s="439"/>
      <c r="I360" s="439"/>
      <c r="J360" s="439"/>
      <c r="K360" s="439"/>
    </row>
    <row r="361" spans="2:11" x14ac:dyDescent="0.25">
      <c r="B361" s="439"/>
      <c r="C361" s="439"/>
      <c r="D361" s="439"/>
      <c r="E361" s="439"/>
      <c r="F361" s="439"/>
      <c r="G361" s="439"/>
      <c r="H361" s="439"/>
      <c r="I361" s="439"/>
      <c r="J361" s="439"/>
      <c r="K361" s="439"/>
    </row>
    <row r="362" spans="2:11" x14ac:dyDescent="0.25">
      <c r="B362" s="439"/>
      <c r="C362" s="439"/>
      <c r="D362" s="439"/>
      <c r="E362" s="439"/>
      <c r="F362" s="439"/>
      <c r="G362" s="439"/>
      <c r="H362" s="439"/>
      <c r="I362" s="439"/>
      <c r="J362" s="439"/>
      <c r="K362" s="439"/>
    </row>
    <row r="363" spans="2:11" x14ac:dyDescent="0.25">
      <c r="B363" s="439"/>
      <c r="C363" s="439"/>
      <c r="D363" s="439"/>
      <c r="E363" s="439"/>
      <c r="F363" s="439"/>
      <c r="G363" s="439"/>
      <c r="H363" s="439"/>
      <c r="I363" s="439"/>
      <c r="J363" s="439"/>
      <c r="K363" s="439"/>
    </row>
    <row r="364" spans="2:11" x14ac:dyDescent="0.25">
      <c r="B364" s="439"/>
      <c r="C364" s="439"/>
      <c r="D364" s="439"/>
      <c r="E364" s="439"/>
      <c r="F364" s="439"/>
      <c r="G364" s="439"/>
      <c r="H364" s="439"/>
      <c r="I364" s="439"/>
      <c r="J364" s="439"/>
      <c r="K364" s="439"/>
    </row>
    <row r="365" spans="2:11" x14ac:dyDescent="0.25">
      <c r="B365" s="439"/>
      <c r="C365" s="439"/>
      <c r="D365" s="439"/>
      <c r="E365" s="439"/>
      <c r="F365" s="439"/>
      <c r="G365" s="439"/>
      <c r="H365" s="439"/>
      <c r="I365" s="439"/>
      <c r="J365" s="439"/>
      <c r="K365" s="439"/>
    </row>
    <row r="366" spans="2:11" x14ac:dyDescent="0.25">
      <c r="B366" s="439"/>
      <c r="C366" s="439"/>
      <c r="D366" s="439"/>
      <c r="E366" s="439"/>
      <c r="F366" s="439"/>
      <c r="G366" s="439"/>
      <c r="H366" s="439"/>
      <c r="I366" s="439"/>
      <c r="J366" s="439"/>
      <c r="K366" s="439"/>
    </row>
    <row r="367" spans="2:11" x14ac:dyDescent="0.25">
      <c r="B367" s="439"/>
      <c r="C367" s="439"/>
      <c r="D367" s="439"/>
      <c r="E367" s="439"/>
      <c r="F367" s="439"/>
      <c r="G367" s="439"/>
      <c r="H367" s="439"/>
      <c r="I367" s="439"/>
      <c r="J367" s="439"/>
      <c r="K367" s="439"/>
    </row>
    <row r="368" spans="2:11" x14ac:dyDescent="0.25">
      <c r="B368" s="439"/>
      <c r="C368" s="439"/>
      <c r="D368" s="439"/>
      <c r="E368" s="439"/>
      <c r="F368" s="439"/>
      <c r="G368" s="439"/>
      <c r="H368" s="439"/>
      <c r="I368" s="439"/>
      <c r="J368" s="439"/>
      <c r="K368" s="439"/>
    </row>
    <row r="369" spans="1:23" x14ac:dyDescent="0.25"/>
    <row r="370" spans="1:23" x14ac:dyDescent="0.25"/>
    <row r="371" spans="1:23" ht="18" x14ac:dyDescent="0.35">
      <c r="A371" s="180"/>
      <c r="B371" s="181" t="s">
        <v>723</v>
      </c>
      <c r="C371" s="180"/>
      <c r="D371" s="180"/>
      <c r="E371" s="180"/>
      <c r="F371" s="180"/>
      <c r="G371" s="180"/>
      <c r="H371" s="180"/>
      <c r="I371" s="180"/>
      <c r="J371" s="180"/>
      <c r="K371" s="180"/>
      <c r="L371" s="180"/>
      <c r="M371" s="180"/>
      <c r="N371" s="180"/>
      <c r="O371" s="180"/>
      <c r="P371" s="180"/>
      <c r="Q371" s="180"/>
      <c r="R371" s="180"/>
      <c r="S371" s="180"/>
      <c r="T371" s="180"/>
      <c r="U371" s="180"/>
      <c r="V371" s="180"/>
      <c r="W371" s="180"/>
    </row>
    <row r="372" spans="1:23" x14ac:dyDescent="0.25"/>
    <row r="373" spans="1:23" ht="15.75" x14ac:dyDescent="0.3">
      <c r="B373" s="182" t="s">
        <v>420</v>
      </c>
      <c r="C373" s="183"/>
      <c r="D373" s="183"/>
      <c r="E373" s="183"/>
      <c r="F373" s="183"/>
      <c r="G373" s="183"/>
      <c r="H373" s="183"/>
      <c r="I373" s="183"/>
      <c r="J373" s="183"/>
      <c r="K373" s="183"/>
      <c r="M373" s="182" t="s">
        <v>407</v>
      </c>
      <c r="N373" s="183"/>
      <c r="O373" s="183"/>
      <c r="P373" s="183"/>
      <c r="Q373" s="183"/>
      <c r="R373" s="183"/>
      <c r="S373" s="183"/>
      <c r="T373" s="183"/>
    </row>
    <row r="374" spans="1:23" ht="15" customHeight="1" x14ac:dyDescent="0.25">
      <c r="B374" s="437" t="s">
        <v>740</v>
      </c>
      <c r="C374" s="437"/>
      <c r="D374" s="437"/>
      <c r="E374" s="437"/>
      <c r="F374" s="437"/>
      <c r="G374" s="437"/>
      <c r="H374" s="437"/>
      <c r="I374" s="437"/>
      <c r="J374" s="437"/>
      <c r="K374" s="437"/>
      <c r="N374" s="254"/>
      <c r="O374" s="254"/>
      <c r="P374" s="254"/>
      <c r="Q374" s="254"/>
      <c r="R374" s="254"/>
      <c r="S374" s="254"/>
    </row>
    <row r="375" spans="1:23" x14ac:dyDescent="0.25">
      <c r="B375" s="437"/>
      <c r="C375" s="437"/>
      <c r="D375" s="437"/>
      <c r="E375" s="437"/>
      <c r="F375" s="437"/>
      <c r="G375" s="437"/>
      <c r="H375" s="437"/>
      <c r="I375" s="437"/>
      <c r="J375" s="437"/>
      <c r="K375" s="437"/>
      <c r="N375" s="433" t="s">
        <v>605</v>
      </c>
      <c r="O375" s="433"/>
      <c r="P375" s="440" t="s">
        <v>606</v>
      </c>
      <c r="Q375" s="440"/>
      <c r="R375" s="438" t="s">
        <v>418</v>
      </c>
      <c r="S375" s="438"/>
    </row>
    <row r="376" spans="1:23" x14ac:dyDescent="0.25">
      <c r="B376" s="437"/>
      <c r="C376" s="437"/>
      <c r="D376" s="437"/>
      <c r="E376" s="437"/>
      <c r="F376" s="437"/>
      <c r="G376" s="437"/>
      <c r="H376" s="437"/>
      <c r="I376" s="437"/>
      <c r="J376" s="437"/>
      <c r="K376" s="437"/>
      <c r="M376" s="16"/>
      <c r="N376" s="280"/>
      <c r="O376" s="281"/>
      <c r="P376" s="4"/>
      <c r="Q376" s="4"/>
      <c r="R376" s="4"/>
      <c r="S376" s="257"/>
      <c r="T376" s="257"/>
    </row>
    <row r="377" spans="1:23" x14ac:dyDescent="0.25">
      <c r="B377" s="437"/>
      <c r="C377" s="437"/>
      <c r="D377" s="437"/>
      <c r="E377" s="437"/>
      <c r="F377" s="437"/>
      <c r="G377" s="437"/>
      <c r="H377" s="437"/>
      <c r="I377" s="437"/>
      <c r="J377" s="437"/>
      <c r="K377" s="437"/>
      <c r="M377" s="16"/>
      <c r="N377" s="4"/>
      <c r="O377" s="282"/>
      <c r="P377" s="4"/>
      <c r="Q377" s="4"/>
      <c r="R377" s="4"/>
      <c r="S377" s="257"/>
      <c r="T377" s="257"/>
    </row>
    <row r="378" spans="1:23" ht="15.75" x14ac:dyDescent="0.3">
      <c r="M378" s="182" t="s">
        <v>718</v>
      </c>
      <c r="N378" s="183"/>
      <c r="O378" s="183"/>
      <c r="P378" s="183"/>
      <c r="Q378" s="183"/>
      <c r="R378" s="183"/>
      <c r="S378" s="183"/>
      <c r="T378" s="183"/>
    </row>
    <row r="379" spans="1:23" ht="15.75" x14ac:dyDescent="0.3">
      <c r="B379" s="182" t="s">
        <v>422</v>
      </c>
      <c r="C379" s="183"/>
      <c r="D379" s="183"/>
      <c r="E379" s="183"/>
      <c r="F379" s="183"/>
      <c r="G379" s="183"/>
      <c r="H379" s="183"/>
      <c r="I379" s="183"/>
      <c r="J379" s="183"/>
      <c r="K379" s="183"/>
    </row>
    <row r="380" spans="1:23" ht="15" customHeight="1" x14ac:dyDescent="0.25">
      <c r="B380" s="439" t="s">
        <v>726</v>
      </c>
      <c r="C380" s="439"/>
      <c r="D380" s="439"/>
      <c r="E380" s="439"/>
      <c r="F380" s="439"/>
      <c r="G380" s="439"/>
      <c r="H380" s="439"/>
      <c r="I380" s="439"/>
      <c r="J380" s="439"/>
      <c r="K380" s="439"/>
    </row>
    <row r="381" spans="1:23" x14ac:dyDescent="0.25">
      <c r="B381" s="439"/>
      <c r="C381" s="439"/>
      <c r="D381" s="439"/>
      <c r="E381" s="439"/>
      <c r="F381" s="439"/>
      <c r="G381" s="439"/>
      <c r="H381" s="439"/>
      <c r="I381" s="439"/>
      <c r="J381" s="439"/>
      <c r="K381" s="439"/>
      <c r="N381" s="296" t="s">
        <v>156</v>
      </c>
      <c r="O381" s="297" t="s">
        <v>164</v>
      </c>
      <c r="P381" s="300" t="s">
        <v>167</v>
      </c>
      <c r="Q381" s="297" t="s">
        <v>168</v>
      </c>
      <c r="R381" s="297" t="s">
        <v>230</v>
      </c>
    </row>
    <row r="382" spans="1:23" x14ac:dyDescent="0.25">
      <c r="B382" s="439"/>
      <c r="C382" s="439"/>
      <c r="D382" s="439"/>
      <c r="E382" s="439"/>
      <c r="F382" s="439"/>
      <c r="G382" s="439"/>
      <c r="H382" s="439"/>
      <c r="I382" s="439"/>
      <c r="J382" s="439"/>
      <c r="K382" s="439"/>
    </row>
    <row r="383" spans="1:23" x14ac:dyDescent="0.25">
      <c r="B383" s="439"/>
      <c r="C383" s="439"/>
      <c r="D383" s="439"/>
      <c r="E383" s="439"/>
      <c r="F383" s="439"/>
      <c r="G383" s="439"/>
      <c r="H383" s="439"/>
      <c r="I383" s="439"/>
      <c r="J383" s="439"/>
      <c r="K383" s="439"/>
      <c r="S383" s="254"/>
    </row>
    <row r="384" spans="1:23" x14ac:dyDescent="0.25">
      <c r="B384" s="439"/>
      <c r="C384" s="439"/>
      <c r="D384" s="439"/>
      <c r="E384" s="439"/>
      <c r="F384" s="439"/>
      <c r="G384" s="439"/>
      <c r="H384" s="439"/>
      <c r="I384" s="439"/>
      <c r="J384" s="439"/>
      <c r="K384" s="439"/>
      <c r="S384" s="255"/>
    </row>
    <row r="385" spans="2:20" ht="15.75" x14ac:dyDescent="0.3">
      <c r="B385" s="439"/>
      <c r="C385" s="439"/>
      <c r="D385" s="439"/>
      <c r="E385" s="439"/>
      <c r="F385" s="439"/>
      <c r="G385" s="439"/>
      <c r="H385" s="439"/>
      <c r="I385" s="439"/>
      <c r="J385" s="439"/>
      <c r="K385" s="439"/>
      <c r="M385" s="182" t="s">
        <v>719</v>
      </c>
      <c r="N385" s="183"/>
      <c r="O385" s="183"/>
      <c r="P385" s="183"/>
      <c r="Q385" s="183"/>
      <c r="R385" s="183"/>
      <c r="S385" s="183"/>
      <c r="T385" s="183"/>
    </row>
    <row r="386" spans="2:20" x14ac:dyDescent="0.25">
      <c r="B386" s="439"/>
      <c r="C386" s="439"/>
      <c r="D386" s="439"/>
      <c r="E386" s="439"/>
      <c r="F386" s="439"/>
      <c r="G386" s="439"/>
      <c r="H386" s="439"/>
      <c r="I386" s="439"/>
      <c r="J386" s="439"/>
      <c r="K386" s="439"/>
      <c r="M386" s="253"/>
      <c r="N386" s="253"/>
      <c r="O386" s="253"/>
      <c r="P386" s="253"/>
      <c r="Q386" s="253"/>
      <c r="R386" s="253"/>
    </row>
    <row r="387" spans="2:20" x14ac:dyDescent="0.25">
      <c r="B387" s="439"/>
      <c r="C387" s="439"/>
      <c r="D387" s="439"/>
      <c r="E387" s="439"/>
      <c r="F387" s="439"/>
      <c r="G387" s="439"/>
      <c r="H387" s="439"/>
      <c r="I387" s="439"/>
      <c r="J387" s="439"/>
      <c r="K387" s="439"/>
    </row>
    <row r="388" spans="2:20" x14ac:dyDescent="0.25">
      <c r="B388" s="439"/>
      <c r="C388" s="439"/>
      <c r="D388" s="439"/>
      <c r="E388" s="439"/>
      <c r="F388" s="439"/>
      <c r="G388" s="439"/>
      <c r="H388" s="439"/>
      <c r="I388" s="439"/>
      <c r="J388" s="439"/>
      <c r="K388" s="439"/>
      <c r="N388" s="297" t="s">
        <v>156</v>
      </c>
      <c r="O388" s="298" t="s">
        <v>164</v>
      </c>
      <c r="P388" s="297" t="s">
        <v>167</v>
      </c>
      <c r="Q388" s="302" t="s">
        <v>168</v>
      </c>
      <c r="R388" s="299" t="s">
        <v>230</v>
      </c>
    </row>
    <row r="389" spans="2:20" x14ac:dyDescent="0.25">
      <c r="B389" s="143"/>
      <c r="C389" s="143"/>
      <c r="D389" s="143"/>
      <c r="E389" s="143"/>
      <c r="F389" s="143"/>
      <c r="G389" s="143"/>
      <c r="H389" s="143"/>
      <c r="I389" s="143"/>
      <c r="J389" s="143"/>
      <c r="K389" s="143"/>
      <c r="N389" s="301"/>
    </row>
    <row r="390" spans="2:20" ht="15.75" x14ac:dyDescent="0.3">
      <c r="B390" s="182" t="s">
        <v>406</v>
      </c>
      <c r="C390" s="183"/>
      <c r="D390" s="183"/>
      <c r="E390" s="183"/>
      <c r="F390" s="183"/>
      <c r="G390" s="183"/>
      <c r="H390" s="183"/>
      <c r="I390" s="183"/>
      <c r="J390" s="183"/>
      <c r="K390" s="183"/>
    </row>
    <row r="391" spans="2:20" x14ac:dyDescent="0.25">
      <c r="B391" s="303" t="s">
        <v>724</v>
      </c>
      <c r="C391" s="4"/>
      <c r="D391" s="4"/>
      <c r="E391" s="4"/>
      <c r="F391" s="4"/>
      <c r="G391" s="4"/>
      <c r="H391" s="4"/>
      <c r="I391" s="4"/>
      <c r="J391" s="4"/>
      <c r="K391" s="4"/>
    </row>
    <row r="392" spans="2:20" x14ac:dyDescent="0.25">
      <c r="B392" s="143"/>
      <c r="C392" s="143"/>
      <c r="D392" s="143"/>
      <c r="E392" s="143"/>
      <c r="F392" s="143"/>
      <c r="G392" s="143"/>
      <c r="H392" s="143"/>
      <c r="I392" s="143"/>
      <c r="J392" s="143"/>
      <c r="K392" s="143"/>
    </row>
    <row r="393" spans="2:20" ht="15.75" x14ac:dyDescent="0.3">
      <c r="B393" s="182" t="s">
        <v>423</v>
      </c>
      <c r="C393" s="183"/>
      <c r="D393" s="183"/>
      <c r="E393" s="183"/>
      <c r="F393" s="183"/>
      <c r="G393" s="183"/>
      <c r="H393" s="183"/>
      <c r="I393" s="183"/>
      <c r="J393" s="183"/>
      <c r="K393" s="183"/>
    </row>
    <row r="394" spans="2:20" x14ac:dyDescent="0.25">
      <c r="B394" s="303" t="s">
        <v>725</v>
      </c>
    </row>
    <row r="395" spans="2:20" x14ac:dyDescent="0.25"/>
    <row r="396" spans="2:20" ht="15.75" x14ac:dyDescent="0.3">
      <c r="B396" s="182" t="s">
        <v>722</v>
      </c>
      <c r="C396" s="183"/>
      <c r="D396" s="183"/>
      <c r="E396" s="183"/>
      <c r="F396" s="183"/>
      <c r="G396" s="183"/>
      <c r="H396" s="183"/>
      <c r="I396" s="183"/>
      <c r="J396" s="183"/>
      <c r="K396" s="183"/>
    </row>
    <row r="397" spans="2:20" ht="15" customHeight="1" x14ac:dyDescent="0.25">
      <c r="B397" s="439" t="s">
        <v>741</v>
      </c>
      <c r="C397" s="439"/>
      <c r="D397" s="439"/>
      <c r="E397" s="439"/>
      <c r="F397" s="439"/>
      <c r="G397" s="439"/>
      <c r="H397" s="439"/>
      <c r="I397" s="439"/>
      <c r="J397" s="439"/>
      <c r="K397" s="439"/>
    </row>
    <row r="398" spans="2:20" ht="15" customHeight="1" x14ac:dyDescent="0.25">
      <c r="B398" s="439"/>
      <c r="C398" s="439"/>
      <c r="D398" s="439"/>
      <c r="E398" s="439"/>
      <c r="F398" s="439"/>
      <c r="G398" s="439"/>
      <c r="H398" s="439"/>
      <c r="I398" s="439"/>
      <c r="J398" s="439"/>
      <c r="K398" s="439"/>
    </row>
    <row r="399" spans="2:20" x14ac:dyDescent="0.25">
      <c r="B399" s="439"/>
      <c r="C399" s="439"/>
      <c r="D399" s="439"/>
      <c r="E399" s="439"/>
      <c r="F399" s="439"/>
      <c r="G399" s="439"/>
      <c r="H399" s="439"/>
      <c r="I399" s="439"/>
      <c r="J399" s="439"/>
      <c r="K399" s="439"/>
    </row>
    <row r="400" spans="2:20" x14ac:dyDescent="0.25">
      <c r="B400" s="439"/>
      <c r="C400" s="439"/>
      <c r="D400" s="439"/>
      <c r="E400" s="439"/>
      <c r="F400" s="439"/>
      <c r="G400" s="439"/>
      <c r="H400" s="439"/>
      <c r="I400" s="439"/>
      <c r="J400" s="439"/>
      <c r="K400" s="439"/>
    </row>
    <row r="401" spans="2:11" x14ac:dyDescent="0.25">
      <c r="B401" s="439"/>
      <c r="C401" s="439"/>
      <c r="D401" s="439"/>
      <c r="E401" s="439"/>
      <c r="F401" s="439"/>
      <c r="G401" s="439"/>
      <c r="H401" s="439"/>
      <c r="I401" s="439"/>
      <c r="J401" s="439"/>
      <c r="K401" s="439"/>
    </row>
    <row r="402" spans="2:11" x14ac:dyDescent="0.25">
      <c r="B402" s="439"/>
      <c r="C402" s="439"/>
      <c r="D402" s="439"/>
      <c r="E402" s="439"/>
      <c r="F402" s="439"/>
      <c r="G402" s="439"/>
      <c r="H402" s="439"/>
      <c r="I402" s="439"/>
      <c r="J402" s="439"/>
      <c r="K402" s="439"/>
    </row>
    <row r="403" spans="2:11" x14ac:dyDescent="0.25">
      <c r="B403" s="439"/>
      <c r="C403" s="439"/>
      <c r="D403" s="439"/>
      <c r="E403" s="439"/>
      <c r="F403" s="439"/>
      <c r="G403" s="439"/>
      <c r="H403" s="439"/>
      <c r="I403" s="439"/>
      <c r="J403" s="439"/>
      <c r="K403" s="439"/>
    </row>
    <row r="404" spans="2:11" x14ac:dyDescent="0.25">
      <c r="B404" s="439"/>
      <c r="C404" s="439"/>
      <c r="D404" s="439"/>
      <c r="E404" s="439"/>
      <c r="F404" s="439"/>
      <c r="G404" s="439"/>
      <c r="H404" s="439"/>
      <c r="I404" s="439"/>
      <c r="J404" s="439"/>
      <c r="K404" s="439"/>
    </row>
    <row r="405" spans="2:11" x14ac:dyDescent="0.25">
      <c r="B405" s="439"/>
      <c r="C405" s="439"/>
      <c r="D405" s="439"/>
      <c r="E405" s="439"/>
      <c r="F405" s="439"/>
      <c r="G405" s="439"/>
      <c r="H405" s="439"/>
      <c r="I405" s="439"/>
      <c r="J405" s="439"/>
      <c r="K405" s="439"/>
    </row>
    <row r="406" spans="2:11" x14ac:dyDescent="0.25">
      <c r="B406" s="439"/>
      <c r="C406" s="439"/>
      <c r="D406" s="439"/>
      <c r="E406" s="439"/>
      <c r="F406" s="439"/>
      <c r="G406" s="439"/>
      <c r="H406" s="439"/>
      <c r="I406" s="439"/>
      <c r="J406" s="439"/>
      <c r="K406" s="439"/>
    </row>
    <row r="407" spans="2:11" x14ac:dyDescent="0.25">
      <c r="B407" s="439"/>
      <c r="C407" s="439"/>
      <c r="D407" s="439"/>
      <c r="E407" s="439"/>
      <c r="F407" s="439"/>
      <c r="G407" s="439"/>
      <c r="H407" s="439"/>
      <c r="I407" s="439"/>
      <c r="J407" s="439"/>
      <c r="K407" s="439"/>
    </row>
    <row r="408" spans="2:11" x14ac:dyDescent="0.25">
      <c r="B408" s="439"/>
      <c r="C408" s="439"/>
      <c r="D408" s="439"/>
      <c r="E408" s="439"/>
      <c r="F408" s="439"/>
      <c r="G408" s="439"/>
      <c r="H408" s="439"/>
      <c r="I408" s="439"/>
      <c r="J408" s="439"/>
      <c r="K408" s="439"/>
    </row>
    <row r="409" spans="2:11" x14ac:dyDescent="0.25">
      <c r="B409" s="143"/>
      <c r="C409" s="143"/>
      <c r="D409" s="143"/>
      <c r="E409" s="143"/>
      <c r="F409" s="143"/>
      <c r="G409" s="143"/>
      <c r="H409" s="143"/>
      <c r="I409" s="143"/>
      <c r="J409" s="143"/>
      <c r="K409" s="143"/>
    </row>
    <row r="410" spans="2:11" hidden="1" x14ac:dyDescent="0.25">
      <c r="B410" s="143"/>
      <c r="C410" s="143"/>
      <c r="D410" s="143"/>
      <c r="E410" s="143"/>
      <c r="F410" s="143"/>
      <c r="G410" s="143"/>
      <c r="H410" s="143"/>
      <c r="I410" s="143"/>
      <c r="J410" s="143"/>
      <c r="K410" s="143"/>
    </row>
    <row r="411" spans="2:11" hidden="1" x14ac:dyDescent="0.25">
      <c r="B411" s="143"/>
      <c r="C411" s="143"/>
      <c r="D411" s="143"/>
      <c r="E411" s="143"/>
      <c r="F411" s="143"/>
      <c r="G411" s="143"/>
      <c r="H411" s="143"/>
      <c r="I411" s="143"/>
      <c r="J411" s="143"/>
      <c r="K411" s="143"/>
    </row>
    <row r="412" spans="2:11" x14ac:dyDescent="0.25"/>
    <row r="413" spans="2:11" x14ac:dyDescent="0.25"/>
    <row r="414" spans="2:11" x14ac:dyDescent="0.25"/>
    <row r="415" spans="2:11" x14ac:dyDescent="0.25"/>
    <row r="416" spans="2:11"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sheetData>
  <sheetProtection algorithmName="SHA-512" hashValue="qoAcQBBOYLiGFq7xGvZ3RY85BoLXU5ymbVO/JNfYlKVVZ7X7xRJX63F+CkOe5A+yOD/tsTRqlDZsf8L+y6kcYw==" saltValue="AN+QnOlP3X2gUliIAuDSnw==" spinCount="100000" sheet="1" objects="1" scenarios="1"/>
  <mergeCells count="101">
    <mergeCell ref="R326:S326"/>
    <mergeCell ref="B255:K261"/>
    <mergeCell ref="B212:K214"/>
    <mergeCell ref="B173:K175"/>
    <mergeCell ref="M184:N184"/>
    <mergeCell ref="M185:N185"/>
    <mergeCell ref="M186:N186"/>
    <mergeCell ref="M187:N187"/>
    <mergeCell ref="M188:N188"/>
    <mergeCell ref="M189:N189"/>
    <mergeCell ref="N206:O206"/>
    <mergeCell ref="N207:O207"/>
    <mergeCell ref="N208:O208"/>
    <mergeCell ref="N209:O209"/>
    <mergeCell ref="N252:O252"/>
    <mergeCell ref="P252:Q252"/>
    <mergeCell ref="R252:S252"/>
    <mergeCell ref="B218:K242"/>
    <mergeCell ref="B179:K209"/>
    <mergeCell ref="V75:W75"/>
    <mergeCell ref="V82:W84"/>
    <mergeCell ref="B82:K84"/>
    <mergeCell ref="B65:K78"/>
    <mergeCell ref="V173:W173"/>
    <mergeCell ref="V124:W124"/>
    <mergeCell ref="B124:K125"/>
    <mergeCell ref="B128:K136"/>
    <mergeCell ref="B139:K140"/>
    <mergeCell ref="B144:K157"/>
    <mergeCell ref="N125:O125"/>
    <mergeCell ref="P125:Q125"/>
    <mergeCell ref="R125:S125"/>
    <mergeCell ref="M130:P130"/>
    <mergeCell ref="M135:N135"/>
    <mergeCell ref="M136:N136"/>
    <mergeCell ref="M137:N137"/>
    <mergeCell ref="M138:N138"/>
    <mergeCell ref="B88:K110"/>
    <mergeCell ref="M73:N73"/>
    <mergeCell ref="M74:N74"/>
    <mergeCell ref="M75:N75"/>
    <mergeCell ref="M76:N76"/>
    <mergeCell ref="N94:O94"/>
    <mergeCell ref="B11:K12"/>
    <mergeCell ref="B28:K30"/>
    <mergeCell ref="B16:K25"/>
    <mergeCell ref="V60:W60"/>
    <mergeCell ref="B60:K62"/>
    <mergeCell ref="N12:O12"/>
    <mergeCell ref="P12:Q12"/>
    <mergeCell ref="R12:S12"/>
    <mergeCell ref="M17:P17"/>
    <mergeCell ref="N45:O45"/>
    <mergeCell ref="M22:N22"/>
    <mergeCell ref="B34:K48"/>
    <mergeCell ref="N46:O46"/>
    <mergeCell ref="N47:O47"/>
    <mergeCell ref="N48:O48"/>
    <mergeCell ref="M23:N23"/>
    <mergeCell ref="M24:N24"/>
    <mergeCell ref="M25:N25"/>
    <mergeCell ref="M26:N26"/>
    <mergeCell ref="N61:O61"/>
    <mergeCell ref="R61:S61"/>
    <mergeCell ref="M27:N27"/>
    <mergeCell ref="N95:O95"/>
    <mergeCell ref="N96:O96"/>
    <mergeCell ref="N97:O97"/>
    <mergeCell ref="M139:N139"/>
    <mergeCell ref="M140:N140"/>
    <mergeCell ref="N158:O158"/>
    <mergeCell ref="N159:O159"/>
    <mergeCell ref="N160:O160"/>
    <mergeCell ref="P61:Q61"/>
    <mergeCell ref="M66:P66"/>
    <mergeCell ref="M71:N71"/>
    <mergeCell ref="M72:N72"/>
    <mergeCell ref="N161:O161"/>
    <mergeCell ref="N174:O174"/>
    <mergeCell ref="P174:Q174"/>
    <mergeCell ref="R174:S174"/>
    <mergeCell ref="M178:P178"/>
    <mergeCell ref="B251:K252"/>
    <mergeCell ref="R375:S375"/>
    <mergeCell ref="B380:K388"/>
    <mergeCell ref="B397:K408"/>
    <mergeCell ref="B374:K377"/>
    <mergeCell ref="N375:O375"/>
    <mergeCell ref="P375:Q375"/>
    <mergeCell ref="B349:K368"/>
    <mergeCell ref="N287:O287"/>
    <mergeCell ref="P287:Q287"/>
    <mergeCell ref="R287:S287"/>
    <mergeCell ref="B308:K319"/>
    <mergeCell ref="B330:K340"/>
    <mergeCell ref="B325:K327"/>
    <mergeCell ref="B286:K287"/>
    <mergeCell ref="B290:K299"/>
    <mergeCell ref="B271:K280"/>
    <mergeCell ref="N326:O326"/>
    <mergeCell ref="P326:Q326"/>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4B126-1129-4DB8-B441-BFF8BC6B4316}">
  <dimension ref="A1:K105"/>
  <sheetViews>
    <sheetView showGridLines="0" zoomScale="90" zoomScaleNormal="90" workbookViewId="0">
      <selection activeCell="G10" sqref="G10"/>
    </sheetView>
  </sheetViews>
  <sheetFormatPr defaultColWidth="0" defaultRowHeight="15" zeroHeight="1" x14ac:dyDescent="0.25"/>
  <cols>
    <col min="1" max="1" width="3.42578125" customWidth="1"/>
    <col min="2" max="2" width="15.5703125" style="211" customWidth="1"/>
    <col min="3" max="3" width="103.28515625" style="216" customWidth="1"/>
    <col min="4" max="4" width="24.5703125" style="1" customWidth="1"/>
    <col min="5" max="5" width="28.85546875" customWidth="1"/>
    <col min="6" max="7" width="9.140625" bestFit="1" customWidth="1"/>
    <col min="8" max="10" width="9.140625" customWidth="1"/>
    <col min="11" max="11" width="2.85546875" customWidth="1"/>
    <col min="12" max="16384" width="9.140625" hidden="1"/>
  </cols>
  <sheetData>
    <row r="1" spans="2:5" x14ac:dyDescent="0.25"/>
    <row r="2" spans="2:5" x14ac:dyDescent="0.25"/>
    <row r="3" spans="2:5" x14ac:dyDescent="0.25"/>
    <row r="4" spans="2:5" x14ac:dyDescent="0.25"/>
    <row r="5" spans="2:5" x14ac:dyDescent="0.25"/>
    <row r="6" spans="2:5" x14ac:dyDescent="0.25"/>
    <row r="7" spans="2:5" ht="52.5" customHeight="1" x14ac:dyDescent="0.25">
      <c r="B7" s="213" t="s">
        <v>633</v>
      </c>
      <c r="C7" s="213" t="s">
        <v>730</v>
      </c>
      <c r="D7" s="213" t="s">
        <v>539</v>
      </c>
      <c r="E7" s="213" t="s">
        <v>634</v>
      </c>
    </row>
    <row r="8" spans="2:5" ht="20.100000000000001" customHeight="1" x14ac:dyDescent="0.25">
      <c r="B8" s="247" t="s">
        <v>31</v>
      </c>
      <c r="C8" s="236"/>
      <c r="D8" s="221"/>
      <c r="E8" s="214"/>
    </row>
    <row r="9" spans="2:5" ht="45" customHeight="1" x14ac:dyDescent="0.25">
      <c r="B9" s="219" t="s">
        <v>540</v>
      </c>
      <c r="C9" s="220" t="s">
        <v>541</v>
      </c>
      <c r="D9" s="230" t="s">
        <v>586</v>
      </c>
      <c r="E9" s="231" t="s">
        <v>542</v>
      </c>
    </row>
    <row r="10" spans="2:5" ht="45" customHeight="1" x14ac:dyDescent="0.25">
      <c r="B10" s="243" t="s">
        <v>543</v>
      </c>
      <c r="C10" s="244" t="s">
        <v>544</v>
      </c>
      <c r="D10" s="245" t="s">
        <v>588</v>
      </c>
      <c r="E10" s="246" t="s">
        <v>545</v>
      </c>
    </row>
    <row r="11" spans="2:5" ht="20.100000000000001" customHeight="1" x14ac:dyDescent="0.25">
      <c r="B11" s="247" t="s">
        <v>32</v>
      </c>
      <c r="C11" s="236"/>
      <c r="D11" s="236"/>
      <c r="E11" s="237"/>
    </row>
    <row r="12" spans="2:5" ht="45" customHeight="1" x14ac:dyDescent="0.25">
      <c r="B12" s="248" t="s">
        <v>33</v>
      </c>
      <c r="C12" s="220" t="s">
        <v>34</v>
      </c>
      <c r="D12" s="230" t="s">
        <v>546</v>
      </c>
      <c r="E12" s="230" t="s">
        <v>547</v>
      </c>
    </row>
    <row r="13" spans="2:5" ht="45" customHeight="1" x14ac:dyDescent="0.25">
      <c r="B13" s="249" t="s">
        <v>35</v>
      </c>
      <c r="C13" s="223" t="s">
        <v>36</v>
      </c>
      <c r="D13" s="232" t="s">
        <v>593</v>
      </c>
      <c r="E13" s="232" t="s">
        <v>548</v>
      </c>
    </row>
    <row r="14" spans="2:5" ht="45" customHeight="1" x14ac:dyDescent="0.25">
      <c r="B14" s="248" t="s">
        <v>37</v>
      </c>
      <c r="C14" s="220" t="s">
        <v>38</v>
      </c>
      <c r="D14" s="230" t="s">
        <v>549</v>
      </c>
      <c r="E14" s="230" t="s">
        <v>161</v>
      </c>
    </row>
    <row r="15" spans="2:5" ht="60" customHeight="1" x14ac:dyDescent="0.25">
      <c r="B15" s="250" t="s">
        <v>39</v>
      </c>
      <c r="C15" s="227" t="s">
        <v>40</v>
      </c>
      <c r="D15" s="238" t="s">
        <v>550</v>
      </c>
      <c r="E15" s="238" t="s">
        <v>161</v>
      </c>
    </row>
    <row r="16" spans="2:5" ht="45" customHeight="1" x14ac:dyDescent="0.25">
      <c r="B16" s="251" t="s">
        <v>41</v>
      </c>
      <c r="C16" s="215" t="s">
        <v>42</v>
      </c>
      <c r="D16" s="239" t="s">
        <v>550</v>
      </c>
      <c r="E16" s="239" t="s">
        <v>587</v>
      </c>
    </row>
    <row r="17" spans="2:5" ht="20.100000000000001" customHeight="1" x14ac:dyDescent="0.25">
      <c r="B17" s="247" t="s">
        <v>43</v>
      </c>
      <c r="C17" s="241"/>
      <c r="D17" s="241"/>
      <c r="E17" s="242"/>
    </row>
    <row r="18" spans="2:5" ht="45" customHeight="1" x14ac:dyDescent="0.25">
      <c r="B18" s="224" t="s">
        <v>44</v>
      </c>
      <c r="C18" s="225" t="s">
        <v>45</v>
      </c>
      <c r="D18" s="234" t="s">
        <v>589</v>
      </c>
      <c r="E18" s="234" t="s">
        <v>547</v>
      </c>
    </row>
    <row r="19" spans="2:5" ht="45" customHeight="1" x14ac:dyDescent="0.25">
      <c r="B19" s="218" t="s">
        <v>46</v>
      </c>
      <c r="C19" s="217" t="s">
        <v>47</v>
      </c>
      <c r="D19" s="233" t="s">
        <v>590</v>
      </c>
      <c r="E19" s="233" t="s">
        <v>547</v>
      </c>
    </row>
    <row r="20" spans="2:5" ht="45" customHeight="1" x14ac:dyDescent="0.25">
      <c r="B20" s="222" t="s">
        <v>48</v>
      </c>
      <c r="C20" s="223" t="s">
        <v>49</v>
      </c>
      <c r="D20" s="232" t="s">
        <v>591</v>
      </c>
      <c r="E20" s="232" t="s">
        <v>547</v>
      </c>
    </row>
    <row r="21" spans="2:5" ht="45" customHeight="1" x14ac:dyDescent="0.25">
      <c r="B21" s="212" t="s">
        <v>50</v>
      </c>
      <c r="C21" s="215" t="s">
        <v>51</v>
      </c>
      <c r="D21" s="239" t="s">
        <v>551</v>
      </c>
      <c r="E21" s="239" t="s">
        <v>547</v>
      </c>
    </row>
    <row r="22" spans="2:5" ht="20.100000000000001" customHeight="1" x14ac:dyDescent="0.25">
      <c r="B22" s="247" t="s">
        <v>52</v>
      </c>
      <c r="C22" s="241"/>
      <c r="D22" s="241"/>
      <c r="E22" s="242"/>
    </row>
    <row r="23" spans="2:5" ht="45" customHeight="1" x14ac:dyDescent="0.25">
      <c r="B23" s="226" t="s">
        <v>53</v>
      </c>
      <c r="C23" s="227" t="s">
        <v>54</v>
      </c>
      <c r="D23" s="238" t="s">
        <v>589</v>
      </c>
      <c r="E23" s="238" t="s">
        <v>547</v>
      </c>
    </row>
    <row r="24" spans="2:5" ht="45" customHeight="1" x14ac:dyDescent="0.25">
      <c r="B24" s="212" t="s">
        <v>55</v>
      </c>
      <c r="C24" s="215" t="s">
        <v>56</v>
      </c>
      <c r="D24" s="239" t="s">
        <v>589</v>
      </c>
      <c r="E24" s="239" t="s">
        <v>547</v>
      </c>
    </row>
    <row r="25" spans="2:5" ht="20.100000000000001" customHeight="1" x14ac:dyDescent="0.25">
      <c r="B25" s="247" t="s">
        <v>57</v>
      </c>
      <c r="C25" s="241"/>
      <c r="D25" s="241"/>
      <c r="E25" s="242"/>
    </row>
    <row r="26" spans="2:5" ht="60" customHeight="1" x14ac:dyDescent="0.25">
      <c r="B26" s="226" t="s">
        <v>552</v>
      </c>
      <c r="C26" s="227" t="s">
        <v>553</v>
      </c>
      <c r="D26" s="238" t="s">
        <v>554</v>
      </c>
      <c r="E26" s="238" t="s">
        <v>555</v>
      </c>
    </row>
    <row r="27" spans="2:5" ht="45" customHeight="1" x14ac:dyDescent="0.25">
      <c r="B27" s="212" t="s">
        <v>58</v>
      </c>
      <c r="C27" s="215" t="s">
        <v>59</v>
      </c>
      <c r="D27" s="239" t="s">
        <v>550</v>
      </c>
      <c r="E27" s="240" t="s">
        <v>161</v>
      </c>
    </row>
    <row r="28" spans="2:5" ht="20.100000000000001" customHeight="1" x14ac:dyDescent="0.25">
      <c r="B28" s="247" t="s">
        <v>60</v>
      </c>
      <c r="C28" s="236"/>
      <c r="D28" s="236"/>
      <c r="E28" s="237"/>
    </row>
    <row r="29" spans="2:5" ht="45" customHeight="1" x14ac:dyDescent="0.25">
      <c r="B29" s="226" t="s">
        <v>61</v>
      </c>
      <c r="C29" s="227" t="s">
        <v>62</v>
      </c>
      <c r="D29" s="238" t="s">
        <v>550</v>
      </c>
      <c r="E29" s="238" t="s">
        <v>161</v>
      </c>
    </row>
    <row r="30" spans="2:5" ht="60" customHeight="1" x14ac:dyDescent="0.25">
      <c r="B30" s="219" t="s">
        <v>63</v>
      </c>
      <c r="C30" s="220" t="s">
        <v>64</v>
      </c>
      <c r="D30" s="230" t="s">
        <v>550</v>
      </c>
      <c r="E30" s="230" t="s">
        <v>161</v>
      </c>
    </row>
    <row r="31" spans="2:5" ht="45" customHeight="1" x14ac:dyDescent="0.25">
      <c r="B31" s="226" t="s">
        <v>65</v>
      </c>
      <c r="C31" s="227" t="s">
        <v>66</v>
      </c>
      <c r="D31" s="238" t="s">
        <v>592</v>
      </c>
      <c r="E31" s="238" t="s">
        <v>548</v>
      </c>
    </row>
    <row r="32" spans="2:5" ht="45" customHeight="1" x14ac:dyDescent="0.25">
      <c r="B32" s="219" t="s">
        <v>67</v>
      </c>
      <c r="C32" s="220" t="s">
        <v>68</v>
      </c>
      <c r="D32" s="230" t="s">
        <v>550</v>
      </c>
      <c r="E32" s="230" t="s">
        <v>548</v>
      </c>
    </row>
    <row r="33" spans="2:5" ht="45" customHeight="1" x14ac:dyDescent="0.25">
      <c r="B33" s="226" t="s">
        <v>556</v>
      </c>
      <c r="C33" s="227" t="s">
        <v>568</v>
      </c>
      <c r="D33" s="238" t="s">
        <v>550</v>
      </c>
      <c r="E33" s="238" t="s">
        <v>548</v>
      </c>
    </row>
    <row r="34" spans="2:5" ht="45" customHeight="1" x14ac:dyDescent="0.25">
      <c r="B34" s="212" t="s">
        <v>69</v>
      </c>
      <c r="C34" s="215" t="s">
        <v>70</v>
      </c>
      <c r="D34" s="239" t="s">
        <v>550</v>
      </c>
      <c r="E34" s="240" t="s">
        <v>548</v>
      </c>
    </row>
    <row r="35" spans="2:5" ht="20.100000000000001" customHeight="1" x14ac:dyDescent="0.25">
      <c r="B35" s="247" t="s">
        <v>71</v>
      </c>
      <c r="C35" s="236"/>
      <c r="D35" s="236"/>
      <c r="E35" s="237"/>
    </row>
    <row r="36" spans="2:5" ht="45" customHeight="1" x14ac:dyDescent="0.25">
      <c r="B36" s="226" t="s">
        <v>557</v>
      </c>
      <c r="C36" s="227" t="s">
        <v>594</v>
      </c>
      <c r="D36" s="238" t="s">
        <v>550</v>
      </c>
      <c r="E36" s="238" t="s">
        <v>587</v>
      </c>
    </row>
    <row r="37" spans="2:5" ht="45" customHeight="1" x14ac:dyDescent="0.25">
      <c r="B37" s="212" t="s">
        <v>558</v>
      </c>
      <c r="C37" s="215" t="s">
        <v>635</v>
      </c>
      <c r="D37" s="239" t="s">
        <v>595</v>
      </c>
      <c r="E37" s="240" t="s">
        <v>587</v>
      </c>
    </row>
    <row r="38" spans="2:5" ht="20.100000000000001" customHeight="1" x14ac:dyDescent="0.25">
      <c r="B38" s="247" t="s">
        <v>72</v>
      </c>
      <c r="C38" s="236"/>
      <c r="D38" s="236"/>
      <c r="E38" s="237"/>
    </row>
    <row r="39" spans="2:5" ht="45" customHeight="1" x14ac:dyDescent="0.25">
      <c r="B39" s="226" t="s">
        <v>559</v>
      </c>
      <c r="C39" s="227" t="s">
        <v>560</v>
      </c>
      <c r="D39" s="238" t="s">
        <v>561</v>
      </c>
      <c r="E39" s="238" t="s">
        <v>562</v>
      </c>
    </row>
    <row r="40" spans="2:5" ht="45" customHeight="1" x14ac:dyDescent="0.25">
      <c r="B40" s="219" t="s">
        <v>73</v>
      </c>
      <c r="C40" s="220" t="s">
        <v>74</v>
      </c>
      <c r="D40" s="230" t="s">
        <v>561</v>
      </c>
      <c r="E40" s="230" t="s">
        <v>562</v>
      </c>
    </row>
    <row r="41" spans="2:5" ht="45" customHeight="1" x14ac:dyDescent="0.25">
      <c r="B41" s="228" t="s">
        <v>75</v>
      </c>
      <c r="C41" s="229" t="s">
        <v>82</v>
      </c>
      <c r="D41" s="234" t="s">
        <v>596</v>
      </c>
      <c r="E41" s="235" t="s">
        <v>563</v>
      </c>
    </row>
    <row r="42" spans="2:5" ht="20.100000000000001" customHeight="1" x14ac:dyDescent="0.25">
      <c r="B42" s="247" t="s">
        <v>76</v>
      </c>
      <c r="C42" s="236"/>
      <c r="D42" s="236"/>
      <c r="E42" s="237"/>
    </row>
    <row r="43" spans="2:5" ht="45" customHeight="1" x14ac:dyDescent="0.25">
      <c r="B43" s="219" t="s">
        <v>77</v>
      </c>
      <c r="C43" s="220" t="s">
        <v>78</v>
      </c>
      <c r="D43" s="265" t="s">
        <v>565</v>
      </c>
      <c r="E43" s="230" t="s">
        <v>564</v>
      </c>
    </row>
    <row r="44" spans="2:5" ht="45" customHeight="1" x14ac:dyDescent="0.25">
      <c r="B44" s="228" t="s">
        <v>79</v>
      </c>
      <c r="C44" s="229" t="s">
        <v>80</v>
      </c>
      <c r="D44" s="269" t="s">
        <v>565</v>
      </c>
      <c r="E44" s="235" t="s">
        <v>564</v>
      </c>
    </row>
    <row r="45" spans="2:5" ht="20.100000000000001" customHeight="1" x14ac:dyDescent="0.25">
      <c r="B45" s="247" t="s">
        <v>81</v>
      </c>
      <c r="C45" s="236"/>
      <c r="D45" s="236"/>
      <c r="E45" s="237"/>
    </row>
    <row r="46" spans="2:5" ht="45" customHeight="1" x14ac:dyDescent="0.25">
      <c r="B46" s="219" t="s">
        <v>569</v>
      </c>
      <c r="C46" s="220" t="s">
        <v>572</v>
      </c>
      <c r="D46" s="230" t="s">
        <v>618</v>
      </c>
      <c r="E46" s="230" t="s">
        <v>566</v>
      </c>
    </row>
    <row r="47" spans="2:5" ht="45" customHeight="1" x14ac:dyDescent="0.25">
      <c r="B47" s="226" t="s">
        <v>83</v>
      </c>
      <c r="C47" s="227" t="s">
        <v>84</v>
      </c>
      <c r="D47" s="238" t="s">
        <v>550</v>
      </c>
      <c r="E47" s="238" t="s">
        <v>564</v>
      </c>
    </row>
    <row r="48" spans="2:5" ht="45" customHeight="1" x14ac:dyDescent="0.25">
      <c r="B48" s="219" t="s">
        <v>85</v>
      </c>
      <c r="C48" s="220" t="s">
        <v>86</v>
      </c>
      <c r="D48" s="230" t="s">
        <v>550</v>
      </c>
      <c r="E48" s="230" t="s">
        <v>564</v>
      </c>
    </row>
    <row r="49" spans="2:5" ht="45" customHeight="1" x14ac:dyDescent="0.25">
      <c r="B49" s="226" t="s">
        <v>87</v>
      </c>
      <c r="C49" s="227" t="s">
        <v>88</v>
      </c>
      <c r="D49" s="238" t="s">
        <v>550</v>
      </c>
      <c r="E49" s="238" t="s">
        <v>564</v>
      </c>
    </row>
    <row r="50" spans="2:5" ht="45" customHeight="1" x14ac:dyDescent="0.25">
      <c r="B50" s="219" t="s">
        <v>89</v>
      </c>
      <c r="C50" s="220" t="s">
        <v>90</v>
      </c>
      <c r="D50" s="230" t="s">
        <v>550</v>
      </c>
      <c r="E50" s="230" t="s">
        <v>564</v>
      </c>
    </row>
    <row r="51" spans="2:5" ht="45" customHeight="1" x14ac:dyDescent="0.25">
      <c r="B51" s="226" t="s">
        <v>570</v>
      </c>
      <c r="C51" s="227" t="s">
        <v>573</v>
      </c>
      <c r="D51" s="238" t="s">
        <v>550</v>
      </c>
      <c r="E51" s="238" t="s">
        <v>564</v>
      </c>
    </row>
    <row r="52" spans="2:5" ht="45" customHeight="1" x14ac:dyDescent="0.25">
      <c r="B52" s="212" t="s">
        <v>571</v>
      </c>
      <c r="C52" s="215" t="s">
        <v>574</v>
      </c>
      <c r="D52" s="239" t="s">
        <v>550</v>
      </c>
      <c r="E52" s="239" t="s">
        <v>564</v>
      </c>
    </row>
    <row r="53" spans="2:5" ht="20.100000000000001" customHeight="1" x14ac:dyDescent="0.25">
      <c r="B53" s="247" t="s">
        <v>119</v>
      </c>
      <c r="C53" s="236"/>
      <c r="D53" s="236"/>
      <c r="E53" s="237"/>
    </row>
    <row r="54" spans="2:5" ht="30" customHeight="1" x14ac:dyDescent="0.25">
      <c r="B54" s="226" t="s">
        <v>575</v>
      </c>
      <c r="C54" s="227" t="s">
        <v>91</v>
      </c>
      <c r="D54" s="238" t="s">
        <v>597</v>
      </c>
      <c r="E54" s="238" t="s">
        <v>567</v>
      </c>
    </row>
    <row r="55" spans="2:5" ht="30" customHeight="1" x14ac:dyDescent="0.25">
      <c r="B55" s="219" t="s">
        <v>576</v>
      </c>
      <c r="C55" s="220" t="s">
        <v>92</v>
      </c>
      <c r="D55" s="230" t="s">
        <v>597</v>
      </c>
      <c r="E55" s="230" t="s">
        <v>567</v>
      </c>
    </row>
    <row r="56" spans="2:5" ht="30" customHeight="1" x14ac:dyDescent="0.25">
      <c r="B56" s="226" t="s">
        <v>577</v>
      </c>
      <c r="C56" s="227" t="s">
        <v>93</v>
      </c>
      <c r="D56" s="238" t="s">
        <v>597</v>
      </c>
      <c r="E56" s="238" t="s">
        <v>567</v>
      </c>
    </row>
    <row r="57" spans="2:5" ht="30" customHeight="1" x14ac:dyDescent="0.25">
      <c r="B57" s="219" t="s">
        <v>578</v>
      </c>
      <c r="C57" s="220" t="s">
        <v>94</v>
      </c>
      <c r="D57" s="230" t="s">
        <v>597</v>
      </c>
      <c r="E57" s="230" t="s">
        <v>567</v>
      </c>
    </row>
    <row r="58" spans="2:5" ht="30" customHeight="1" x14ac:dyDescent="0.25">
      <c r="B58" s="226" t="s">
        <v>579</v>
      </c>
      <c r="C58" s="227" t="s">
        <v>95</v>
      </c>
      <c r="D58" s="238" t="s">
        <v>597</v>
      </c>
      <c r="E58" s="238" t="s">
        <v>567</v>
      </c>
    </row>
    <row r="59" spans="2:5" ht="30" customHeight="1" x14ac:dyDescent="0.25">
      <c r="B59" s="219" t="s">
        <v>580</v>
      </c>
      <c r="C59" s="220" t="s">
        <v>96</v>
      </c>
      <c r="D59" s="230" t="s">
        <v>597</v>
      </c>
      <c r="E59" s="230" t="s">
        <v>567</v>
      </c>
    </row>
    <row r="60" spans="2:5" ht="30" customHeight="1" x14ac:dyDescent="0.25">
      <c r="B60" s="226" t="s">
        <v>581</v>
      </c>
      <c r="C60" s="227" t="s">
        <v>97</v>
      </c>
      <c r="D60" s="238" t="s">
        <v>597</v>
      </c>
      <c r="E60" s="238" t="s">
        <v>567</v>
      </c>
    </row>
    <row r="61" spans="2:5" ht="30" customHeight="1" x14ac:dyDescent="0.25">
      <c r="B61" s="219" t="s">
        <v>582</v>
      </c>
      <c r="C61" s="220" t="s">
        <v>98</v>
      </c>
      <c r="D61" s="230" t="s">
        <v>597</v>
      </c>
      <c r="E61" s="230" t="s">
        <v>567</v>
      </c>
    </row>
    <row r="62" spans="2:5" ht="30" customHeight="1" x14ac:dyDescent="0.25">
      <c r="B62" s="226" t="s">
        <v>99</v>
      </c>
      <c r="C62" s="227" t="s">
        <v>100</v>
      </c>
      <c r="D62" s="238" t="s">
        <v>583</v>
      </c>
      <c r="E62" s="238" t="s">
        <v>567</v>
      </c>
    </row>
    <row r="63" spans="2:5" ht="30" customHeight="1" x14ac:dyDescent="0.25">
      <c r="B63" s="219" t="s">
        <v>101</v>
      </c>
      <c r="C63" s="220" t="s">
        <v>102</v>
      </c>
      <c r="D63" s="230" t="s">
        <v>161</v>
      </c>
      <c r="E63" s="230" t="s">
        <v>567</v>
      </c>
    </row>
    <row r="64" spans="2:5" ht="30" customHeight="1" x14ac:dyDescent="0.25">
      <c r="B64" s="226" t="s">
        <v>103</v>
      </c>
      <c r="C64" s="227" t="s">
        <v>104</v>
      </c>
      <c r="D64" s="238" t="s">
        <v>597</v>
      </c>
      <c r="E64" s="238" t="s">
        <v>567</v>
      </c>
    </row>
    <row r="65" spans="2:5" ht="30" customHeight="1" x14ac:dyDescent="0.25">
      <c r="B65" s="219" t="s">
        <v>105</v>
      </c>
      <c r="C65" s="220" t="s">
        <v>106</v>
      </c>
      <c r="D65" s="230" t="s">
        <v>161</v>
      </c>
      <c r="E65" s="230" t="s">
        <v>567</v>
      </c>
    </row>
    <row r="66" spans="2:5" ht="30" customHeight="1" x14ac:dyDescent="0.25">
      <c r="B66" s="226">
        <v>35</v>
      </c>
      <c r="C66" s="227" t="s">
        <v>107</v>
      </c>
      <c r="D66" s="238" t="s">
        <v>597</v>
      </c>
      <c r="E66" s="238" t="s">
        <v>567</v>
      </c>
    </row>
    <row r="67" spans="2:5" ht="30" customHeight="1" x14ac:dyDescent="0.25">
      <c r="B67" s="219" t="s">
        <v>108</v>
      </c>
      <c r="C67" s="220" t="s">
        <v>109</v>
      </c>
      <c r="D67" s="266" t="s">
        <v>565</v>
      </c>
      <c r="E67" s="230" t="s">
        <v>567</v>
      </c>
    </row>
    <row r="68" spans="2:5" ht="30" customHeight="1" x14ac:dyDescent="0.25">
      <c r="B68" s="226" t="s">
        <v>110</v>
      </c>
      <c r="C68" s="227" t="s">
        <v>111</v>
      </c>
      <c r="D68" s="238" t="s">
        <v>584</v>
      </c>
      <c r="E68" s="238" t="s">
        <v>567</v>
      </c>
    </row>
    <row r="69" spans="2:5" ht="30" customHeight="1" x14ac:dyDescent="0.25">
      <c r="B69" s="219" t="s">
        <v>112</v>
      </c>
      <c r="C69" s="220" t="s">
        <v>113</v>
      </c>
      <c r="D69" s="230" t="s">
        <v>584</v>
      </c>
      <c r="E69" s="230" t="s">
        <v>567</v>
      </c>
    </row>
    <row r="70" spans="2:5" ht="30" customHeight="1" x14ac:dyDescent="0.25">
      <c r="B70" s="226" t="s">
        <v>114</v>
      </c>
      <c r="C70" s="227" t="s">
        <v>115</v>
      </c>
      <c r="D70" s="238" t="s">
        <v>584</v>
      </c>
      <c r="E70" s="238" t="s">
        <v>567</v>
      </c>
    </row>
    <row r="71" spans="2:5" ht="30" customHeight="1" x14ac:dyDescent="0.25">
      <c r="B71" s="219" t="s">
        <v>116</v>
      </c>
      <c r="C71" s="220" t="s">
        <v>117</v>
      </c>
      <c r="D71" s="230" t="s">
        <v>584</v>
      </c>
      <c r="E71" s="230" t="s">
        <v>567</v>
      </c>
    </row>
    <row r="72" spans="2:5" ht="30" customHeight="1" x14ac:dyDescent="0.25">
      <c r="B72" s="224">
        <v>37</v>
      </c>
      <c r="C72" s="225" t="s">
        <v>118</v>
      </c>
      <c r="D72" s="234" t="s">
        <v>585</v>
      </c>
      <c r="E72" s="234" t="s">
        <v>567</v>
      </c>
    </row>
    <row r="73" spans="2:5" ht="20.100000000000001" customHeight="1" x14ac:dyDescent="0.25">
      <c r="B73" s="247" t="s">
        <v>120</v>
      </c>
      <c r="C73" s="236"/>
      <c r="D73" s="236"/>
      <c r="E73" s="237"/>
    </row>
    <row r="74" spans="2:5" ht="30" customHeight="1" x14ac:dyDescent="0.25">
      <c r="B74" s="219" t="s">
        <v>0</v>
      </c>
      <c r="C74" s="220" t="s">
        <v>121</v>
      </c>
      <c r="D74" s="266" t="s">
        <v>565</v>
      </c>
      <c r="E74" s="230" t="s">
        <v>161</v>
      </c>
    </row>
    <row r="75" spans="2:5" ht="30" customHeight="1" x14ac:dyDescent="0.25">
      <c r="B75" s="226" t="s">
        <v>2</v>
      </c>
      <c r="C75" s="227" t="s">
        <v>122</v>
      </c>
      <c r="D75" s="268" t="s">
        <v>619</v>
      </c>
      <c r="E75" s="238" t="s">
        <v>161</v>
      </c>
    </row>
    <row r="76" spans="2:5" ht="30" customHeight="1" x14ac:dyDescent="0.25">
      <c r="B76" s="219" t="s">
        <v>3</v>
      </c>
      <c r="C76" s="220" t="s">
        <v>123</v>
      </c>
      <c r="D76" s="266" t="s">
        <v>565</v>
      </c>
      <c r="E76" s="230" t="s">
        <v>161</v>
      </c>
    </row>
    <row r="77" spans="2:5" ht="30" customHeight="1" x14ac:dyDescent="0.25">
      <c r="B77" s="226" t="s">
        <v>4</v>
      </c>
      <c r="C77" s="227" t="s">
        <v>124</v>
      </c>
      <c r="D77" s="267" t="s">
        <v>565</v>
      </c>
      <c r="E77" s="238" t="s">
        <v>161</v>
      </c>
    </row>
    <row r="78" spans="2:5" ht="30" customHeight="1" x14ac:dyDescent="0.25">
      <c r="B78" s="219" t="s">
        <v>5</v>
      </c>
      <c r="C78" s="220" t="s">
        <v>125</v>
      </c>
      <c r="D78" s="266" t="s">
        <v>1</v>
      </c>
      <c r="E78" s="230" t="s">
        <v>161</v>
      </c>
    </row>
    <row r="79" spans="2:5" ht="30" customHeight="1" x14ac:dyDescent="0.25">
      <c r="B79" s="226" t="s">
        <v>6</v>
      </c>
      <c r="C79" s="227" t="s">
        <v>126</v>
      </c>
      <c r="D79" s="267" t="s">
        <v>565</v>
      </c>
      <c r="E79" s="238" t="s">
        <v>161</v>
      </c>
    </row>
    <row r="80" spans="2:5" ht="30" customHeight="1" x14ac:dyDescent="0.25">
      <c r="B80" s="219" t="s">
        <v>7</v>
      </c>
      <c r="C80" s="220" t="s">
        <v>127</v>
      </c>
      <c r="D80" s="266" t="s">
        <v>1</v>
      </c>
      <c r="E80" s="230" t="s">
        <v>161</v>
      </c>
    </row>
    <row r="81" spans="2:5" ht="30" customHeight="1" x14ac:dyDescent="0.25">
      <c r="B81" s="226" t="s">
        <v>8</v>
      </c>
      <c r="C81" s="227" t="s">
        <v>9</v>
      </c>
      <c r="D81" s="270" t="s">
        <v>1</v>
      </c>
      <c r="E81" s="238" t="s">
        <v>161</v>
      </c>
    </row>
    <row r="82" spans="2:5" ht="30" customHeight="1" x14ac:dyDescent="0.25">
      <c r="B82" s="212" t="s">
        <v>10</v>
      </c>
      <c r="C82" s="215" t="s">
        <v>128</v>
      </c>
      <c r="D82" s="271" t="s">
        <v>1</v>
      </c>
      <c r="E82" s="239" t="s">
        <v>161</v>
      </c>
    </row>
    <row r="83" spans="2:5" ht="20.100000000000001" customHeight="1" x14ac:dyDescent="0.25">
      <c r="B83" s="247" t="s">
        <v>129</v>
      </c>
      <c r="C83" s="236"/>
      <c r="D83" s="236"/>
      <c r="E83" s="237"/>
    </row>
    <row r="84" spans="2:5" ht="30" customHeight="1" x14ac:dyDescent="0.25">
      <c r="B84" s="226" t="s">
        <v>11</v>
      </c>
      <c r="C84" s="227" t="s">
        <v>130</v>
      </c>
      <c r="D84" s="267" t="s">
        <v>565</v>
      </c>
      <c r="E84" s="238" t="s">
        <v>161</v>
      </c>
    </row>
    <row r="85" spans="2:5" ht="30" customHeight="1" x14ac:dyDescent="0.25">
      <c r="B85" s="219" t="s">
        <v>12</v>
      </c>
      <c r="C85" s="220" t="s">
        <v>122</v>
      </c>
      <c r="D85" s="264" t="s">
        <v>619</v>
      </c>
      <c r="E85" s="230" t="s">
        <v>161</v>
      </c>
    </row>
    <row r="86" spans="2:5" ht="30" customHeight="1" x14ac:dyDescent="0.25">
      <c r="B86" s="226" t="s">
        <v>13</v>
      </c>
      <c r="C86" s="227" t="s">
        <v>131</v>
      </c>
      <c r="D86" s="267" t="s">
        <v>565</v>
      </c>
      <c r="E86" s="238" t="s">
        <v>161</v>
      </c>
    </row>
    <row r="87" spans="2:5" ht="30" customHeight="1" x14ac:dyDescent="0.25">
      <c r="B87" s="219" t="s">
        <v>14</v>
      </c>
      <c r="C87" s="220" t="s">
        <v>132</v>
      </c>
      <c r="D87" s="266" t="s">
        <v>1</v>
      </c>
      <c r="E87" s="230" t="s">
        <v>161</v>
      </c>
    </row>
    <row r="88" spans="2:5" ht="30" customHeight="1" x14ac:dyDescent="0.25">
      <c r="B88" s="226" t="s">
        <v>15</v>
      </c>
      <c r="C88" s="227" t="s">
        <v>16</v>
      </c>
      <c r="D88" s="267" t="s">
        <v>1</v>
      </c>
      <c r="E88" s="238" t="s">
        <v>161</v>
      </c>
    </row>
    <row r="89" spans="2:5" ht="30" customHeight="1" x14ac:dyDescent="0.25">
      <c r="B89" s="219" t="s">
        <v>17</v>
      </c>
      <c r="C89" s="220" t="s">
        <v>133</v>
      </c>
      <c r="D89" s="272" t="s">
        <v>1</v>
      </c>
      <c r="E89" s="230" t="s">
        <v>161</v>
      </c>
    </row>
    <row r="90" spans="2:5" ht="30" customHeight="1" x14ac:dyDescent="0.25">
      <c r="B90" s="224" t="s">
        <v>18</v>
      </c>
      <c r="C90" s="225" t="s">
        <v>19</v>
      </c>
      <c r="D90" s="273" t="s">
        <v>1</v>
      </c>
      <c r="E90" s="234" t="s">
        <v>161</v>
      </c>
    </row>
    <row r="91" spans="2:5" ht="20.100000000000001" customHeight="1" x14ac:dyDescent="0.25">
      <c r="B91" s="247" t="s">
        <v>134</v>
      </c>
      <c r="C91" s="236"/>
      <c r="D91" s="236"/>
      <c r="E91" s="237"/>
    </row>
    <row r="92" spans="2:5" ht="30" customHeight="1" x14ac:dyDescent="0.25">
      <c r="B92" s="219" t="s">
        <v>20</v>
      </c>
      <c r="C92" s="220" t="s">
        <v>130</v>
      </c>
      <c r="D92" s="266" t="s">
        <v>565</v>
      </c>
      <c r="E92" s="230" t="s">
        <v>161</v>
      </c>
    </row>
    <row r="93" spans="2:5" ht="45" customHeight="1" x14ac:dyDescent="0.25">
      <c r="B93" s="226" t="s">
        <v>21</v>
      </c>
      <c r="C93" s="227" t="s">
        <v>122</v>
      </c>
      <c r="D93" s="268" t="s">
        <v>619</v>
      </c>
      <c r="E93" s="238" t="s">
        <v>161</v>
      </c>
    </row>
    <row r="94" spans="2:5" ht="45" customHeight="1" x14ac:dyDescent="0.25">
      <c r="B94" s="219" t="s">
        <v>22</v>
      </c>
      <c r="C94" s="220" t="s">
        <v>135</v>
      </c>
      <c r="D94" s="266" t="s">
        <v>1</v>
      </c>
      <c r="E94" s="230" t="s">
        <v>161</v>
      </c>
    </row>
    <row r="95" spans="2:5" ht="30" customHeight="1" x14ac:dyDescent="0.25">
      <c r="B95" s="226" t="s">
        <v>23</v>
      </c>
      <c r="C95" s="227" t="s">
        <v>136</v>
      </c>
      <c r="D95" s="267" t="s">
        <v>565</v>
      </c>
      <c r="E95" s="238" t="s">
        <v>161</v>
      </c>
    </row>
    <row r="96" spans="2:5" ht="30" customHeight="1" x14ac:dyDescent="0.25">
      <c r="B96" s="219" t="s">
        <v>24</v>
      </c>
      <c r="C96" s="220" t="s">
        <v>132</v>
      </c>
      <c r="D96" s="266" t="s">
        <v>1</v>
      </c>
      <c r="E96" s="230" t="s">
        <v>161</v>
      </c>
    </row>
    <row r="97" spans="2:5" ht="30" customHeight="1" x14ac:dyDescent="0.25">
      <c r="B97" s="226" t="s">
        <v>25</v>
      </c>
      <c r="C97" s="227" t="s">
        <v>137</v>
      </c>
      <c r="D97" s="267" t="s">
        <v>1</v>
      </c>
      <c r="E97" s="238" t="s">
        <v>161</v>
      </c>
    </row>
    <row r="98" spans="2:5" ht="30" customHeight="1" x14ac:dyDescent="0.25">
      <c r="B98" s="219" t="s">
        <v>26</v>
      </c>
      <c r="C98" s="220" t="s">
        <v>138</v>
      </c>
      <c r="D98" s="264" t="s">
        <v>550</v>
      </c>
      <c r="E98" s="230" t="s">
        <v>161</v>
      </c>
    </row>
    <row r="99" spans="2:5" ht="30" customHeight="1" x14ac:dyDescent="0.25">
      <c r="B99" s="226" t="s">
        <v>27</v>
      </c>
      <c r="C99" s="227" t="s">
        <v>139</v>
      </c>
      <c r="D99" s="268" t="s">
        <v>550</v>
      </c>
      <c r="E99" s="238" t="s">
        <v>161</v>
      </c>
    </row>
    <row r="100" spans="2:5" ht="30" customHeight="1" x14ac:dyDescent="0.25">
      <c r="B100" s="219" t="s">
        <v>28</v>
      </c>
      <c r="C100" s="220" t="s">
        <v>29</v>
      </c>
      <c r="D100" s="266" t="s">
        <v>565</v>
      </c>
      <c r="E100" s="230" t="s">
        <v>161</v>
      </c>
    </row>
    <row r="101" spans="2:5" x14ac:dyDescent="0.25"/>
    <row r="102" spans="2:5" x14ac:dyDescent="0.25">
      <c r="B102" s="275" t="s">
        <v>631</v>
      </c>
    </row>
    <row r="103" spans="2:5" x14ac:dyDescent="0.25"/>
    <row r="105" spans="2:5" hidden="1" x14ac:dyDescent="0.25">
      <c r="D105" s="252"/>
    </row>
  </sheetData>
  <sheetProtection algorithmName="SHA-512" hashValue="q71kcscPwA2oooXsDjBmACaVv/a6K/FlNFKOzP/4vssKwoxZgFAwuMnxtTsmhISfXAsBJIQ5KttONCAjJYtRuQ==" saltValue="I5VE+UCzE6TGrOwW9z2zvg==" spinCount="100000" sheet="1" objects="1" scenarios="1"/>
  <hyperlinks>
    <hyperlink ref="D43" location="'3. Indicadores Quantitativos'!A563" display="Databook do relatório Climático" xr:uid="{6E0CE00C-4388-4536-A0A5-954DE404A31F}"/>
    <hyperlink ref="D44" location="'3. Indicadores Quantitativos'!A563" display="Databook do relatório Climático" xr:uid="{BECA41F2-C12F-4F88-978B-4E8EC5D09279}"/>
    <hyperlink ref="D74" location="'3. Indicadores Quantitativos'!A473" display="Databook do relatório Climático" xr:uid="{6D808600-600F-42A2-8539-6AEBB6CE0A7E}"/>
    <hyperlink ref="D76" location="'3. Indicadores Quantitativos'!A595" display="Databook do relatório Climático" xr:uid="{F1DCF15D-B8A6-48D0-84C5-0E2C7E7D690C}"/>
    <hyperlink ref="D77" location="'3. Indicadores Quantitativos'!A595" display="Databook do relatório Climático" xr:uid="{FE54B387-7CFD-48DD-81D3-AF6DFE5F8570}"/>
    <hyperlink ref="D78" r:id="rId1" xr:uid="{4D9A5751-DA30-4606-8E39-09E86A5E7AE1}"/>
    <hyperlink ref="D79" location="'4. Riscos e Oportunidades'!A8" display="Databook do relatório Climático" xr:uid="{C147DF9A-8290-48CF-BEFF-91C041A3637F}"/>
    <hyperlink ref="D80" r:id="rId2" xr:uid="{D48909CA-0578-4C8E-A590-8AF08E4733A4}"/>
    <hyperlink ref="D81" r:id="rId3" xr:uid="{F14A2B21-4EE2-4A53-94F5-590D1531D9E7}"/>
    <hyperlink ref="D82" r:id="rId4" xr:uid="{23886C0A-0985-40D1-B1DF-5D266DEDA6CD}"/>
    <hyperlink ref="D84" location="'3. Indicadores Quantitativos'!A273" display="Databook do relatório Climático" xr:uid="{8846CF0E-B6CB-485C-B462-78A3DAE83B40}"/>
    <hyperlink ref="D86" location="'3. Indicadores Quantitativos'!A397" display="Databook do relatório Climático" xr:uid="{6FE33D15-7EFF-411C-89CF-23D90D5EB5D4}"/>
    <hyperlink ref="D87" r:id="rId5" xr:uid="{810CB52E-030C-4106-91FA-7C85155DD1BC}"/>
    <hyperlink ref="D88" r:id="rId6" xr:uid="{9DF6F4B2-1717-4901-A40F-FFFB0E528289}"/>
    <hyperlink ref="D90" r:id="rId7" xr:uid="{37DE8CF5-C540-490C-ADDA-A27507DC5649}"/>
    <hyperlink ref="D89" r:id="rId8" xr:uid="{27EC3441-2F13-4B11-9423-9BA90908AC3E}"/>
    <hyperlink ref="D92" location="'3. Indicadores Quantitativos'!A679" display="Databook do relatório Climático" xr:uid="{06F6E024-62A7-460A-A266-89E50AB89FA8}"/>
    <hyperlink ref="D94" r:id="rId9" xr:uid="{65B9893E-9120-4252-BC42-AEEEF37C8396}"/>
    <hyperlink ref="D95" location="'3. Indicadores Quantitativos'!A796" display="Databook do relatório Climático" xr:uid="{3A085C9C-5EDA-47CB-AC93-E05FEE42CD5A}"/>
    <hyperlink ref="D96" r:id="rId10" xr:uid="{1D145E4D-282C-424E-AAC5-51696F22D1C5}"/>
    <hyperlink ref="D97" r:id="rId11" xr:uid="{59BE694F-D3BE-47D3-9105-58785201A3CB}"/>
    <hyperlink ref="D100" location="'3. Indicadores Quantitativos'!A768" display="Databook do relatório Climático" xr:uid="{061A83BE-5484-4D4B-8C24-CB32E3CC8A1C}"/>
    <hyperlink ref="D67" location="'3. Indicadores Quantitativos'!A1" display="Databook do relatório Climático" xr:uid="{C1E7D01D-CF84-4F93-9615-B482AF674CE9}"/>
  </hyperlinks>
  <pageMargins left="0.511811024" right="0.511811024" top="0.78740157499999996" bottom="0.78740157499999996" header="0.31496062000000002" footer="0.31496062000000002"/>
  <drawing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7A2132083A5EB4AB15C3BCA18691D94" ma:contentTypeVersion="13" ma:contentTypeDescription="Crie um novo documento." ma:contentTypeScope="" ma:versionID="e1d242abe3563fbb76f72a1cdb5eb947">
  <xsd:schema xmlns:xsd="http://www.w3.org/2001/XMLSchema" xmlns:xs="http://www.w3.org/2001/XMLSchema" xmlns:p="http://schemas.microsoft.com/office/2006/metadata/properties" xmlns:ns2="735c7a00-5968-4f5c-8769-ae7d2f74d4c3" xmlns:ns3="6e4c6a39-6598-406f-837b-00143c840486" targetNamespace="http://schemas.microsoft.com/office/2006/metadata/properties" ma:root="true" ma:fieldsID="c499194fd69f68aebc61444af91942af" ns2:_="" ns3:_="">
    <xsd:import namespace="735c7a00-5968-4f5c-8769-ae7d2f74d4c3"/>
    <xsd:import namespace="6e4c6a39-6598-406f-837b-00143c8404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5c7a00-5968-4f5c-8769-ae7d2f74d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1739d988-34ed-4e07-9fc3-07c6de77337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4c6a39-6598-406f-837b-00143c84048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4f0af7-9f49-4b31-abef-070aa27f25b5}" ma:internalName="TaxCatchAll" ma:showField="CatchAllData" ma:web="6e4c6a39-6598-406f-837b-00143c8404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e4c6a39-6598-406f-837b-00143c840486" xsi:nil="true"/>
    <lcf76f155ced4ddcb4097134ff3c332f xmlns="735c7a00-5968-4f5c-8769-ae7d2f74d4c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305FF8-CB9C-412C-84A6-DE84CF797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5c7a00-5968-4f5c-8769-ae7d2f74d4c3"/>
    <ds:schemaRef ds:uri="6e4c6a39-6598-406f-837b-00143c8404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63FCF8-8FE4-4D3B-9323-63CBCDBC6FDA}">
  <ds:schemaRefs>
    <ds:schemaRef ds:uri="http://schemas.microsoft.com/sharepoint/v3/contenttype/forms"/>
  </ds:schemaRefs>
</ds:datastoreItem>
</file>

<file path=customXml/itemProps3.xml><?xml version="1.0" encoding="utf-8"?>
<ds:datastoreItem xmlns:ds="http://schemas.openxmlformats.org/officeDocument/2006/customXml" ds:itemID="{3436F40E-196E-4CC3-9EC6-E007F55E3FC3}">
  <ds:schemaRefs>
    <ds:schemaRef ds:uri="http://schemas.microsoft.com/office/2006/metadata/properties"/>
    <ds:schemaRef ds:uri="http://schemas.microsoft.com/office/infopath/2007/PartnerControls"/>
    <ds:schemaRef ds:uri="6e4c6a39-6598-406f-837b-00143c840486"/>
    <ds:schemaRef ds:uri="735c7a00-5968-4f5c-8769-ae7d2f74d4c3"/>
  </ds:schemaRefs>
</ds:datastoreItem>
</file>

<file path=docMetadata/LabelInfo.xml><?xml version="1.0" encoding="utf-8"?>
<clbl:labelList xmlns:clbl="http://schemas.microsoft.com/office/2020/mipLabelMetadata">
  <clbl:label id="{ea4d6a05-509a-47be-b294-2e1b750e57c1}" enabled="1" method="Standard" siteId="{72b256b0-66c6-4cd3-8b5c-a7bb0e1a9d4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Capa</vt:lpstr>
      <vt:lpstr>1. Sumário</vt:lpstr>
      <vt:lpstr>2. Introdução</vt:lpstr>
      <vt:lpstr>3. Indicadores Quantitativos</vt:lpstr>
      <vt:lpstr>4. Riscos e Oportunidades</vt:lpstr>
      <vt:lpstr>5. Referência IFRS S2 e TCFD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Juliane Camolezi</dc:creator>
  <cp:lastModifiedBy>CARLOS EDUARDO SILVA CUNHA</cp:lastModifiedBy>
  <dcterms:created xsi:type="dcterms:W3CDTF">2015-06-05T18:19:34Z</dcterms:created>
  <dcterms:modified xsi:type="dcterms:W3CDTF">2025-08-18T17:00:07Z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0x01010057A2132083A5EB4AB15C3BCA18691D94</vt:lpwstr>
  </property>
  <property fmtid="{D5CDD505-2E9C-101B-9397-08002B2CF9AE}" pid="3" name="MediaServiceImageTags">
    <vt:lpwstr/>
  </property>
</Properties>
</file>